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зюбр" sheetId="2" r:id="rId1"/>
    <sheet name="Косуля" sheetId="3" r:id="rId2"/>
    <sheet name="Лось" sheetId="4" r:id="rId3"/>
    <sheet name="ДСО" sheetId="5" r:id="rId4"/>
    <sheet name="Кабарга" sheetId="6" r:id="rId5"/>
    <sheet name="Сн. баран" sheetId="7" r:id="rId6"/>
    <sheet name="Соболь" sheetId="8" r:id="rId7"/>
    <sheet name="Рысь" sheetId="9" r:id="rId8"/>
  </sheets>
  <definedNames>
    <definedName name="к10">10%</definedName>
    <definedName name="к12">12%</definedName>
    <definedName name="к20">20%</definedName>
    <definedName name="к3">3%</definedName>
    <definedName name="к30">30%</definedName>
    <definedName name="к35">35%</definedName>
    <definedName name="к7">7%</definedName>
    <definedName name="к75">75%</definedName>
    <definedName name="к8">8%</definedName>
    <definedName name="ка15">15%</definedName>
    <definedName name="ка5">5%</definedName>
    <definedName name="_xlnm.Print_Area" localSheetId="3">ДСО!$A$1:$Y$294</definedName>
    <definedName name="_xlnm.Print_Area" localSheetId="0">Изюбр!$A$1:$AB$318</definedName>
    <definedName name="_xlnm.Print_Area" localSheetId="1">Косуля!$A$1:$Y$310</definedName>
    <definedName name="_xlnm.Print_Area" localSheetId="2">Лось!$A$1:$Y$366</definedName>
    <definedName name="_xlnm.Print_Area" localSheetId="7">Рысь!$A$1:$P$368</definedName>
    <definedName name="_xlnm.Print_Area" localSheetId="5">'Сн. баран'!$A$1:$S$94</definedName>
  </definedNames>
  <calcPr calcId="152511"/>
</workbook>
</file>

<file path=xl/calcChain.xml><?xml version="1.0" encoding="utf-8"?>
<calcChain xmlns="http://schemas.openxmlformats.org/spreadsheetml/2006/main">
  <c r="Y303" i="3" l="1"/>
  <c r="X303" i="3"/>
  <c r="G311" i="2"/>
  <c r="O363" i="9" l="1"/>
  <c r="N363" i="9"/>
  <c r="N364" i="9" s="1"/>
  <c r="K363" i="9"/>
  <c r="J363" i="9"/>
  <c r="J364" i="9" s="1"/>
  <c r="H363" i="9"/>
  <c r="G363" i="9"/>
  <c r="G364" i="9" s="1"/>
  <c r="F363" i="9"/>
  <c r="E363" i="9"/>
  <c r="E364" i="9" s="1"/>
  <c r="D363" i="9"/>
  <c r="D364" i="9" s="1"/>
  <c r="C363" i="9"/>
  <c r="C364" i="9" s="1"/>
  <c r="L362" i="9"/>
  <c r="O361" i="9"/>
  <c r="L361" i="9"/>
  <c r="F361" i="9"/>
  <c r="L359" i="9"/>
  <c r="F359" i="9"/>
  <c r="O358" i="9"/>
  <c r="L358" i="9"/>
  <c r="H358" i="9"/>
  <c r="F358" i="9"/>
  <c r="O357" i="9"/>
  <c r="L357" i="9"/>
  <c r="H357" i="9"/>
  <c r="F357" i="9"/>
  <c r="O356" i="9"/>
  <c r="L356" i="9"/>
  <c r="F356" i="9"/>
  <c r="O355" i="9"/>
  <c r="L355" i="9"/>
  <c r="H355" i="9"/>
  <c r="F355" i="9"/>
  <c r="L354" i="9"/>
  <c r="F354" i="9"/>
  <c r="O353" i="9"/>
  <c r="L353" i="9"/>
  <c r="K353" i="9"/>
  <c r="H353" i="9"/>
  <c r="F353" i="9"/>
  <c r="O352" i="9"/>
  <c r="L352" i="9"/>
  <c r="K352" i="9"/>
  <c r="H352" i="9"/>
  <c r="F352" i="9"/>
  <c r="O351" i="9"/>
  <c r="L351" i="9"/>
  <c r="F351" i="9"/>
  <c r="L349" i="9"/>
  <c r="F349" i="9"/>
  <c r="O348" i="9"/>
  <c r="L348" i="9"/>
  <c r="F348" i="9"/>
  <c r="O347" i="9"/>
  <c r="L347" i="9"/>
  <c r="F347" i="9"/>
  <c r="L346" i="9"/>
  <c r="F346" i="9"/>
  <c r="O344" i="9"/>
  <c r="L344" i="9"/>
  <c r="H344" i="9"/>
  <c r="F344" i="9"/>
  <c r="L342" i="9"/>
  <c r="F342" i="9"/>
  <c r="L341" i="9"/>
  <c r="F341" i="9"/>
  <c r="L340" i="9"/>
  <c r="F340" i="9"/>
  <c r="L339" i="9"/>
  <c r="F339" i="9"/>
  <c r="L337" i="9"/>
  <c r="F337" i="9"/>
  <c r="O336" i="9"/>
  <c r="L336" i="9"/>
  <c r="F336" i="9"/>
  <c r="L335" i="9"/>
  <c r="L363" i="9" s="1"/>
  <c r="F335" i="9"/>
  <c r="N332" i="9"/>
  <c r="O332" i="9" s="1"/>
  <c r="J332" i="9"/>
  <c r="K332" i="9" s="1"/>
  <c r="G332" i="9"/>
  <c r="H332" i="9" s="1"/>
  <c r="E332" i="9"/>
  <c r="F332" i="9" s="1"/>
  <c r="D332" i="9"/>
  <c r="C332" i="9"/>
  <c r="O331" i="9"/>
  <c r="L331" i="9"/>
  <c r="F331" i="9"/>
  <c r="L330" i="9"/>
  <c r="F330" i="9"/>
  <c r="L329" i="9"/>
  <c r="F329" i="9"/>
  <c r="L327" i="9"/>
  <c r="F327" i="9"/>
  <c r="L326" i="9"/>
  <c r="F326" i="9"/>
  <c r="L325" i="9"/>
  <c r="F325" i="9"/>
  <c r="L324" i="9"/>
  <c r="F324" i="9"/>
  <c r="L323" i="9"/>
  <c r="F323" i="9"/>
  <c r="O322" i="9"/>
  <c r="L322" i="9"/>
  <c r="F322" i="9"/>
  <c r="L320" i="9"/>
  <c r="F320" i="9"/>
  <c r="O319" i="9"/>
  <c r="L319" i="9"/>
  <c r="F319" i="9"/>
  <c r="O317" i="9"/>
  <c r="L317" i="9"/>
  <c r="F317" i="9"/>
  <c r="L316" i="9"/>
  <c r="F316" i="9"/>
  <c r="L315" i="9"/>
  <c r="F315" i="9"/>
  <c r="L314" i="9"/>
  <c r="F314" i="9"/>
  <c r="L313" i="9"/>
  <c r="F313" i="9"/>
  <c r="O311" i="9"/>
  <c r="L311" i="9"/>
  <c r="K311" i="9"/>
  <c r="F311" i="9"/>
  <c r="O310" i="9"/>
  <c r="L310" i="9"/>
  <c r="L332" i="9" s="1"/>
  <c r="M332" i="9" s="1"/>
  <c r="K310" i="9"/>
  <c r="F310" i="9"/>
  <c r="N307" i="9"/>
  <c r="O307" i="9" s="1"/>
  <c r="J307" i="9"/>
  <c r="K307" i="9" s="1"/>
  <c r="G307" i="9"/>
  <c r="H307" i="9" s="1"/>
  <c r="E307" i="9"/>
  <c r="F307" i="9" s="1"/>
  <c r="D307" i="9"/>
  <c r="C307" i="9"/>
  <c r="L306" i="9"/>
  <c r="H306" i="9"/>
  <c r="L305" i="9"/>
  <c r="L304" i="9"/>
  <c r="L303" i="9"/>
  <c r="L302" i="9"/>
  <c r="L301" i="9"/>
  <c r="F301" i="9"/>
  <c r="L300" i="9"/>
  <c r="F300" i="9"/>
  <c r="L299" i="9"/>
  <c r="F299" i="9"/>
  <c r="O297" i="9"/>
  <c r="L297" i="9"/>
  <c r="H297" i="9"/>
  <c r="F297" i="9"/>
  <c r="O296" i="9"/>
  <c r="L296" i="9"/>
  <c r="H296" i="9"/>
  <c r="F296" i="9"/>
  <c r="O294" i="9"/>
  <c r="L294" i="9"/>
  <c r="F294" i="9"/>
  <c r="L293" i="9"/>
  <c r="F293" i="9"/>
  <c r="O292" i="9"/>
  <c r="L292" i="9"/>
  <c r="F292" i="9"/>
  <c r="O291" i="9"/>
  <c r="L291" i="9"/>
  <c r="F291" i="9"/>
  <c r="O289" i="9"/>
  <c r="L289" i="9"/>
  <c r="K289" i="9"/>
  <c r="H289" i="9"/>
  <c r="F289" i="9"/>
  <c r="O288" i="9"/>
  <c r="L288" i="9"/>
  <c r="K288" i="9"/>
  <c r="H288" i="9"/>
  <c r="F288" i="9"/>
  <c r="O287" i="9"/>
  <c r="L287" i="9"/>
  <c r="K287" i="9"/>
  <c r="H287" i="9"/>
  <c r="F287" i="9"/>
  <c r="O286" i="9"/>
  <c r="L286" i="9"/>
  <c r="F286" i="9"/>
  <c r="O285" i="9"/>
  <c r="L285" i="9"/>
  <c r="K285" i="9"/>
  <c r="H285" i="9"/>
  <c r="F285" i="9"/>
  <c r="O284" i="9"/>
  <c r="L284" i="9"/>
  <c r="K284" i="9"/>
  <c r="H284" i="9"/>
  <c r="F284" i="9"/>
  <c r="O283" i="9"/>
  <c r="L283" i="9"/>
  <c r="K283" i="9"/>
  <c r="H283" i="9"/>
  <c r="F283" i="9"/>
  <c r="O281" i="9"/>
  <c r="L281" i="9"/>
  <c r="F281" i="9"/>
  <c r="O280" i="9"/>
  <c r="L280" i="9"/>
  <c r="F280" i="9"/>
  <c r="O279" i="9"/>
  <c r="L279" i="9"/>
  <c r="F279" i="9"/>
  <c r="L278" i="9"/>
  <c r="F278" i="9"/>
  <c r="O277" i="9"/>
  <c r="L277" i="9"/>
  <c r="F277" i="9"/>
  <c r="O276" i="9"/>
  <c r="L276" i="9"/>
  <c r="F276" i="9"/>
  <c r="O274" i="9"/>
  <c r="L274" i="9"/>
  <c r="F274" i="9"/>
  <c r="L273" i="9"/>
  <c r="F273" i="9"/>
  <c r="O272" i="9"/>
  <c r="L272" i="9"/>
  <c r="L307" i="9" s="1"/>
  <c r="M307" i="9" s="1"/>
  <c r="F272" i="9"/>
  <c r="O269" i="9"/>
  <c r="N269" i="9"/>
  <c r="J269" i="9"/>
  <c r="G269" i="9"/>
  <c r="F269" i="9"/>
  <c r="E269" i="9"/>
  <c r="D269" i="9"/>
  <c r="C269" i="9"/>
  <c r="L268" i="9"/>
  <c r="F268" i="9"/>
  <c r="O267" i="9"/>
  <c r="L267" i="9"/>
  <c r="F267" i="9"/>
  <c r="O266" i="9"/>
  <c r="L266" i="9"/>
  <c r="F266" i="9"/>
  <c r="L264" i="9"/>
  <c r="F264" i="9"/>
  <c r="O263" i="9"/>
  <c r="L263" i="9"/>
  <c r="F263" i="9"/>
  <c r="L262" i="9"/>
  <c r="F262" i="9"/>
  <c r="O261" i="9"/>
  <c r="L261" i="9"/>
  <c r="F261" i="9"/>
  <c r="L260" i="9"/>
  <c r="L269" i="9" s="1"/>
  <c r="M269" i="9" s="1"/>
  <c r="F260" i="9"/>
  <c r="O257" i="9"/>
  <c r="N257" i="9"/>
  <c r="J257" i="9"/>
  <c r="G257" i="9"/>
  <c r="F257" i="9"/>
  <c r="E257" i="9"/>
  <c r="D257" i="9"/>
  <c r="C257" i="9"/>
  <c r="L256" i="9"/>
  <c r="L255" i="9"/>
  <c r="L253" i="9"/>
  <c r="F253" i="9"/>
  <c r="L252" i="9"/>
  <c r="F252" i="9"/>
  <c r="O251" i="9"/>
  <c r="L251" i="9"/>
  <c r="F251" i="9"/>
  <c r="L250" i="9"/>
  <c r="F250" i="9"/>
  <c r="O249" i="9"/>
  <c r="L249" i="9"/>
  <c r="F249" i="9"/>
  <c r="O248" i="9"/>
  <c r="L248" i="9"/>
  <c r="F248" i="9"/>
  <c r="L246" i="9"/>
  <c r="L257" i="9" s="1"/>
  <c r="M257" i="9" s="1"/>
  <c r="F246" i="9"/>
  <c r="N244" i="9"/>
  <c r="O244" i="9" s="1"/>
  <c r="J244" i="9"/>
  <c r="K244" i="9" s="1"/>
  <c r="G244" i="9"/>
  <c r="H244" i="9" s="1"/>
  <c r="E244" i="9"/>
  <c r="F244" i="9" s="1"/>
  <c r="D244" i="9"/>
  <c r="C244" i="9"/>
  <c r="L243" i="9"/>
  <c r="F243" i="9"/>
  <c r="L242" i="9"/>
  <c r="F242" i="9"/>
  <c r="L241" i="9"/>
  <c r="F241" i="9"/>
  <c r="L240" i="9"/>
  <c r="F240" i="9"/>
  <c r="L238" i="9"/>
  <c r="F238" i="9"/>
  <c r="O237" i="9"/>
  <c r="L237" i="9"/>
  <c r="F237" i="9"/>
  <c r="O236" i="9"/>
  <c r="L236" i="9"/>
  <c r="F236" i="9"/>
  <c r="O235" i="9"/>
  <c r="L235" i="9"/>
  <c r="K235" i="9"/>
  <c r="H235" i="9"/>
  <c r="F235" i="9"/>
  <c r="L233" i="9"/>
  <c r="F233" i="9"/>
  <c r="L232" i="9"/>
  <c r="F232" i="9"/>
  <c r="L231" i="9"/>
  <c r="F231" i="9"/>
  <c r="L229" i="9"/>
  <c r="F229" i="9"/>
  <c r="L228" i="9"/>
  <c r="F228" i="9"/>
  <c r="O226" i="9"/>
  <c r="L226" i="9"/>
  <c r="F226" i="9"/>
  <c r="O225" i="9"/>
  <c r="L225" i="9"/>
  <c r="F225" i="9"/>
  <c r="L224" i="9"/>
  <c r="F224" i="9"/>
  <c r="O223" i="9"/>
  <c r="L223" i="9"/>
  <c r="F223" i="9"/>
  <c r="O221" i="9"/>
  <c r="L221" i="9"/>
  <c r="F221" i="9"/>
  <c r="O220" i="9"/>
  <c r="L220" i="9"/>
  <c r="F220" i="9"/>
  <c r="O219" i="9"/>
  <c r="L219" i="9"/>
  <c r="F219" i="9"/>
  <c r="O217" i="9"/>
  <c r="L217" i="9"/>
  <c r="F217" i="9"/>
  <c r="O216" i="9"/>
  <c r="L216" i="9"/>
  <c r="L244" i="9" s="1"/>
  <c r="M244" i="9" s="1"/>
  <c r="F216" i="9"/>
  <c r="O213" i="9"/>
  <c r="N213" i="9"/>
  <c r="K213" i="9"/>
  <c r="J213" i="9"/>
  <c r="H213" i="9"/>
  <c r="G213" i="9"/>
  <c r="F213" i="9"/>
  <c r="E213" i="9"/>
  <c r="D213" i="9"/>
  <c r="C213" i="9"/>
  <c r="L212" i="9"/>
  <c r="H212" i="9"/>
  <c r="F212" i="9"/>
  <c r="O211" i="9"/>
  <c r="L211" i="9"/>
  <c r="K211" i="9"/>
  <c r="H211" i="9"/>
  <c r="F211" i="9"/>
  <c r="O210" i="9"/>
  <c r="L210" i="9"/>
  <c r="K210" i="9"/>
  <c r="H210" i="9"/>
  <c r="F210" i="9"/>
  <c r="O209" i="9"/>
  <c r="L209" i="9"/>
  <c r="K209" i="9"/>
  <c r="H209" i="9"/>
  <c r="F209" i="9"/>
  <c r="L208" i="9"/>
  <c r="O207" i="9"/>
  <c r="L207" i="9"/>
  <c r="L213" i="9" s="1"/>
  <c r="M213" i="9" s="1"/>
  <c r="K207" i="9"/>
  <c r="H207" i="9"/>
  <c r="F207" i="9"/>
  <c r="O205" i="9"/>
  <c r="N205" i="9"/>
  <c r="J205" i="9"/>
  <c r="G205" i="9"/>
  <c r="F205" i="9"/>
  <c r="E205" i="9"/>
  <c r="D205" i="9"/>
  <c r="C205" i="9"/>
  <c r="L204" i="9"/>
  <c r="F204" i="9"/>
  <c r="L203" i="9"/>
  <c r="F203" i="9"/>
  <c r="O201" i="9"/>
  <c r="L201" i="9"/>
  <c r="F201" i="9"/>
  <c r="L200" i="9"/>
  <c r="F200" i="9"/>
  <c r="L199" i="9"/>
  <c r="F199" i="9"/>
  <c r="L197" i="9"/>
  <c r="F197" i="9"/>
  <c r="L196" i="9"/>
  <c r="F196" i="9"/>
  <c r="L195" i="9"/>
  <c r="F195" i="9"/>
  <c r="L194" i="9"/>
  <c r="F194" i="9"/>
  <c r="L193" i="9"/>
  <c r="F193" i="9"/>
  <c r="L192" i="9"/>
  <c r="F192" i="9"/>
  <c r="L190" i="9"/>
  <c r="F190" i="9"/>
  <c r="O189" i="9"/>
  <c r="L189" i="9"/>
  <c r="F189" i="9"/>
  <c r="L188" i="9"/>
  <c r="F188" i="9"/>
  <c r="O187" i="9"/>
  <c r="L187" i="9"/>
  <c r="F187" i="9"/>
  <c r="O186" i="9"/>
  <c r="L186" i="9"/>
  <c r="L205" i="9" s="1"/>
  <c r="M205" i="9" s="1"/>
  <c r="F186" i="9"/>
  <c r="N183" i="9"/>
  <c r="J183" i="9"/>
  <c r="G183" i="9"/>
  <c r="H183" i="9" s="1"/>
  <c r="E183" i="9"/>
  <c r="F183" i="9" s="1"/>
  <c r="D183" i="9"/>
  <c r="C183" i="9"/>
  <c r="O182" i="9"/>
  <c r="L182" i="9"/>
  <c r="F182" i="9"/>
  <c r="L181" i="9"/>
  <c r="F181" i="9"/>
  <c r="O179" i="9"/>
  <c r="L179" i="9"/>
  <c r="F179" i="9"/>
  <c r="L178" i="9"/>
  <c r="F178" i="9"/>
  <c r="L176" i="9"/>
  <c r="F176" i="9"/>
  <c r="O175" i="9"/>
  <c r="L175" i="9"/>
  <c r="F175" i="9"/>
  <c r="O173" i="9"/>
  <c r="L173" i="9"/>
  <c r="F173" i="9"/>
  <c r="O172" i="9"/>
  <c r="L172" i="9"/>
  <c r="F172" i="9"/>
  <c r="O171" i="9"/>
  <c r="L171" i="9"/>
  <c r="F171" i="9"/>
  <c r="O170" i="9"/>
  <c r="L170" i="9"/>
  <c r="F170" i="9"/>
  <c r="O169" i="9"/>
  <c r="L169" i="9"/>
  <c r="F169" i="9"/>
  <c r="L167" i="9"/>
  <c r="F167" i="9"/>
  <c r="O166" i="9"/>
  <c r="L166" i="9"/>
  <c r="F166" i="9"/>
  <c r="L165" i="9"/>
  <c r="O164" i="9"/>
  <c r="L164" i="9"/>
  <c r="H164" i="9"/>
  <c r="F164" i="9"/>
  <c r="O162" i="9"/>
  <c r="L162" i="9"/>
  <c r="L183" i="9" s="1"/>
  <c r="M183" i="9" s="1"/>
  <c r="F162" i="9"/>
  <c r="P160" i="9"/>
  <c r="N160" i="9"/>
  <c r="O160" i="9" s="1"/>
  <c r="J160" i="9"/>
  <c r="K160" i="9" s="1"/>
  <c r="G160" i="9"/>
  <c r="H160" i="9" s="1"/>
  <c r="E160" i="9"/>
  <c r="F160" i="9" s="1"/>
  <c r="D160" i="9"/>
  <c r="C160" i="9"/>
  <c r="F159" i="9"/>
  <c r="O158" i="9"/>
  <c r="L158" i="9"/>
  <c r="F158" i="9"/>
  <c r="L157" i="9"/>
  <c r="F157" i="9"/>
  <c r="L156" i="9"/>
  <c r="F156" i="9"/>
  <c r="L155" i="9"/>
  <c r="F155" i="9"/>
  <c r="O153" i="9"/>
  <c r="L153" i="9"/>
  <c r="F153" i="9"/>
  <c r="L152" i="9"/>
  <c r="O151" i="9"/>
  <c r="L151" i="9"/>
  <c r="F151" i="9"/>
  <c r="O150" i="9"/>
  <c r="L150" i="9"/>
  <c r="F150" i="9"/>
  <c r="O148" i="9"/>
  <c r="L148" i="9"/>
  <c r="F148" i="9"/>
  <c r="O147" i="9"/>
  <c r="L147" i="9"/>
  <c r="K147" i="9"/>
  <c r="H147" i="9"/>
  <c r="F147" i="9"/>
  <c r="O146" i="9"/>
  <c r="L146" i="9"/>
  <c r="F146" i="9"/>
  <c r="O144" i="9"/>
  <c r="L144" i="9"/>
  <c r="F144" i="9"/>
  <c r="L143" i="9"/>
  <c r="O142" i="9"/>
  <c r="L142" i="9"/>
  <c r="F142" i="9"/>
  <c r="O141" i="9"/>
  <c r="L141" i="9"/>
  <c r="H141" i="9"/>
  <c r="F141" i="9"/>
  <c r="O139" i="9"/>
  <c r="L139" i="9"/>
  <c r="F139" i="9"/>
  <c r="O138" i="9"/>
  <c r="L138" i="9"/>
  <c r="F138" i="9"/>
  <c r="L137" i="9"/>
  <c r="F137" i="9"/>
  <c r="O136" i="9"/>
  <c r="L136" i="9"/>
  <c r="H136" i="9"/>
  <c r="F136" i="9"/>
  <c r="O134" i="9"/>
  <c r="L134" i="9"/>
  <c r="F134" i="9"/>
  <c r="O133" i="9"/>
  <c r="L133" i="9"/>
  <c r="F133" i="9"/>
  <c r="L132" i="9"/>
  <c r="O131" i="9"/>
  <c r="L131" i="9"/>
  <c r="K131" i="9"/>
  <c r="H131" i="9"/>
  <c r="F131" i="9"/>
  <c r="O130" i="9"/>
  <c r="L130" i="9"/>
  <c r="K130" i="9"/>
  <c r="H130" i="9"/>
  <c r="F130" i="9"/>
  <c r="O128" i="9"/>
  <c r="L128" i="9"/>
  <c r="K128" i="9"/>
  <c r="H128" i="9"/>
  <c r="F128" i="9"/>
  <c r="L127" i="9"/>
  <c r="O126" i="9"/>
  <c r="L126" i="9"/>
  <c r="K126" i="9"/>
  <c r="H126" i="9"/>
  <c r="F126" i="9"/>
  <c r="O124" i="9"/>
  <c r="L124" i="9"/>
  <c r="L160" i="9" s="1"/>
  <c r="M160" i="9" s="1"/>
  <c r="F124" i="9"/>
  <c r="O121" i="9"/>
  <c r="N121" i="9"/>
  <c r="J121" i="9"/>
  <c r="G121" i="9"/>
  <c r="F121" i="9"/>
  <c r="E121" i="9"/>
  <c r="D121" i="9"/>
  <c r="C121" i="9"/>
  <c r="O120" i="9"/>
  <c r="L120" i="9"/>
  <c r="F120" i="9"/>
  <c r="O119" i="9"/>
  <c r="L119" i="9"/>
  <c r="F119" i="9"/>
  <c r="L118" i="9"/>
  <c r="L117" i="9"/>
  <c r="F117" i="9"/>
  <c r="L116" i="9"/>
  <c r="F116" i="9"/>
  <c r="L115" i="9"/>
  <c r="L121" i="9" s="1"/>
  <c r="M121" i="9" s="1"/>
  <c r="F115" i="9"/>
  <c r="N112" i="9"/>
  <c r="O112" i="9" s="1"/>
  <c r="J112" i="9"/>
  <c r="K112" i="9" s="1"/>
  <c r="G112" i="9"/>
  <c r="H112" i="9" s="1"/>
  <c r="E112" i="9"/>
  <c r="F112" i="9" s="1"/>
  <c r="D112" i="9"/>
  <c r="C112" i="9"/>
  <c r="O111" i="9"/>
  <c r="L111" i="9"/>
  <c r="K111" i="9"/>
  <c r="H111" i="9"/>
  <c r="F111" i="9"/>
  <c r="L109" i="9"/>
  <c r="L112" i="9" s="1"/>
  <c r="M112" i="9" s="1"/>
  <c r="F109" i="9"/>
  <c r="O108" i="9"/>
  <c r="L108" i="9"/>
  <c r="F108" i="9"/>
  <c r="N106" i="9"/>
  <c r="O106" i="9" s="1"/>
  <c r="J106" i="9"/>
  <c r="H106" i="9"/>
  <c r="G106" i="9"/>
  <c r="F106" i="9"/>
  <c r="E106" i="9"/>
  <c r="D106" i="9"/>
  <c r="C106" i="9"/>
  <c r="O105" i="9"/>
  <c r="L105" i="9"/>
  <c r="F105" i="9"/>
  <c r="L104" i="9"/>
  <c r="F104" i="9"/>
  <c r="O103" i="9"/>
  <c r="L103" i="9"/>
  <c r="F103" i="9"/>
  <c r="L102" i="9"/>
  <c r="F102" i="9"/>
  <c r="L101" i="9"/>
  <c r="H101" i="9"/>
  <c r="L99" i="9"/>
  <c r="F99" i="9"/>
  <c r="O98" i="9"/>
  <c r="L98" i="9"/>
  <c r="F98" i="9"/>
  <c r="O97" i="9"/>
  <c r="L97" i="9"/>
  <c r="F97" i="9"/>
  <c r="L96" i="9"/>
  <c r="F96" i="9"/>
  <c r="L95" i="9"/>
  <c r="F95" i="9"/>
  <c r="L94" i="9"/>
  <c r="F94" i="9"/>
  <c r="L93" i="9"/>
  <c r="L92" i="9"/>
  <c r="F92" i="9"/>
  <c r="L90" i="9"/>
  <c r="F90" i="9"/>
  <c r="L89" i="9"/>
  <c r="F89" i="9"/>
  <c r="L88" i="9"/>
  <c r="F88" i="9"/>
  <c r="O87" i="9"/>
  <c r="L87" i="9"/>
  <c r="F87" i="9"/>
  <c r="O86" i="9"/>
  <c r="L86" i="9"/>
  <c r="F86" i="9"/>
  <c r="O85" i="9"/>
  <c r="L85" i="9"/>
  <c r="F85" i="9"/>
  <c r="O84" i="9"/>
  <c r="L84" i="9"/>
  <c r="F84" i="9"/>
  <c r="L83" i="9"/>
  <c r="F83" i="9"/>
  <c r="O82" i="9"/>
  <c r="L82" i="9"/>
  <c r="F82" i="9"/>
  <c r="L81" i="9"/>
  <c r="O80" i="9"/>
  <c r="L80" i="9"/>
  <c r="L106" i="9" s="1"/>
  <c r="M106" i="9" s="1"/>
  <c r="F80" i="9"/>
  <c r="O79" i="9"/>
  <c r="L79" i="9"/>
  <c r="F79" i="9"/>
  <c r="N76" i="9"/>
  <c r="O76" i="9" s="1"/>
  <c r="J76" i="9"/>
  <c r="K76" i="9" s="1"/>
  <c r="G76" i="9"/>
  <c r="H76" i="9" s="1"/>
  <c r="E76" i="9"/>
  <c r="F76" i="9" s="1"/>
  <c r="D76" i="9"/>
  <c r="C76" i="9"/>
  <c r="L75" i="9"/>
  <c r="F75" i="9"/>
  <c r="L74" i="9"/>
  <c r="F74" i="9"/>
  <c r="O73" i="9"/>
  <c r="L73" i="9"/>
  <c r="F73" i="9"/>
  <c r="L72" i="9"/>
  <c r="F72" i="9"/>
  <c r="L71" i="9"/>
  <c r="F71" i="9"/>
  <c r="O70" i="9"/>
  <c r="L70" i="9"/>
  <c r="K70" i="9"/>
  <c r="H70" i="9"/>
  <c r="F70" i="9"/>
  <c r="L69" i="9"/>
  <c r="F69" i="9"/>
  <c r="O68" i="9"/>
  <c r="L68" i="9"/>
  <c r="F68" i="9"/>
  <c r="O67" i="9"/>
  <c r="L67" i="9"/>
  <c r="F67" i="9"/>
  <c r="L65" i="9"/>
  <c r="F65" i="9"/>
  <c r="O63" i="9"/>
  <c r="L63" i="9"/>
  <c r="L76" i="9" s="1"/>
  <c r="M76" i="9" s="1"/>
  <c r="F63" i="9"/>
  <c r="O60" i="9"/>
  <c r="N60" i="9"/>
  <c r="J60" i="9"/>
  <c r="G60" i="9"/>
  <c r="F60" i="9"/>
  <c r="E60" i="9"/>
  <c r="L60" i="9" s="1"/>
  <c r="M60" i="9" s="1"/>
  <c r="D60" i="9"/>
  <c r="C60" i="9"/>
  <c r="O59" i="9"/>
  <c r="L59" i="9"/>
  <c r="F59" i="9"/>
  <c r="L57" i="9"/>
  <c r="F57" i="9"/>
  <c r="N55" i="9"/>
  <c r="O55" i="9" s="1"/>
  <c r="J55" i="9"/>
  <c r="K55" i="9" s="1"/>
  <c r="G55" i="9"/>
  <c r="H55" i="9" s="1"/>
  <c r="E55" i="9"/>
  <c r="F55" i="9" s="1"/>
  <c r="D55" i="9"/>
  <c r="C55" i="9"/>
  <c r="L54" i="9"/>
  <c r="F54" i="9"/>
  <c r="L53" i="9"/>
  <c r="F53" i="9"/>
  <c r="L52" i="9"/>
  <c r="F52" i="9"/>
  <c r="O51" i="9"/>
  <c r="L51" i="9"/>
  <c r="H51" i="9"/>
  <c r="F51" i="9"/>
  <c r="L50" i="9"/>
  <c r="F50" i="9"/>
  <c r="L49" i="9"/>
  <c r="F49" i="9"/>
  <c r="O48" i="9"/>
  <c r="L48" i="9"/>
  <c r="H48" i="9"/>
  <c r="F48" i="9"/>
  <c r="L47" i="9"/>
  <c r="F47" i="9"/>
  <c r="L46" i="9"/>
  <c r="F46" i="9"/>
  <c r="L45" i="9"/>
  <c r="F45" i="9"/>
  <c r="O44" i="9"/>
  <c r="L44" i="9"/>
  <c r="H44" i="9"/>
  <c r="F44" i="9"/>
  <c r="O42" i="9"/>
  <c r="L42" i="9"/>
  <c r="K42" i="9"/>
  <c r="H42" i="9"/>
  <c r="F42" i="9"/>
  <c r="O41" i="9"/>
  <c r="L41" i="9"/>
  <c r="K41" i="9"/>
  <c r="H41" i="9"/>
  <c r="F41" i="9"/>
  <c r="L40" i="9"/>
  <c r="F40" i="9"/>
  <c r="L39" i="9"/>
  <c r="F39" i="9"/>
  <c r="O38" i="9"/>
  <c r="L38" i="9"/>
  <c r="K38" i="9"/>
  <c r="H38" i="9"/>
  <c r="F38" i="9"/>
  <c r="L36" i="9"/>
  <c r="F36" i="9"/>
  <c r="L35" i="9"/>
  <c r="F35" i="9"/>
  <c r="L34" i="9"/>
  <c r="F34" i="9"/>
  <c r="O33" i="9"/>
  <c r="L33" i="9"/>
  <c r="H33" i="9"/>
  <c r="F33" i="9"/>
  <c r="L32" i="9"/>
  <c r="F32" i="9"/>
  <c r="O31" i="9"/>
  <c r="L31" i="9"/>
  <c r="H31" i="9"/>
  <c r="F31" i="9"/>
  <c r="L30" i="9"/>
  <c r="F30" i="9"/>
  <c r="O29" i="9"/>
  <c r="L29" i="9"/>
  <c r="K29" i="9"/>
  <c r="H29" i="9"/>
  <c r="F29" i="9"/>
  <c r="O27" i="9"/>
  <c r="L27" i="9"/>
  <c r="K27" i="9"/>
  <c r="H27" i="9"/>
  <c r="F27" i="9"/>
  <c r="L26" i="9"/>
  <c r="L55" i="9" s="1"/>
  <c r="M55" i="9" s="1"/>
  <c r="F26" i="9"/>
  <c r="O25" i="9"/>
  <c r="L25" i="9"/>
  <c r="K25" i="9"/>
  <c r="H25" i="9"/>
  <c r="F25" i="9"/>
  <c r="N22" i="9"/>
  <c r="O22" i="9" s="1"/>
  <c r="J22" i="9"/>
  <c r="G22" i="9"/>
  <c r="F22" i="9"/>
  <c r="E22" i="9"/>
  <c r="D22" i="9"/>
  <c r="L21" i="9"/>
  <c r="F21" i="9"/>
  <c r="L20" i="9"/>
  <c r="F20" i="9"/>
  <c r="L19" i="9"/>
  <c r="F19" i="9"/>
  <c r="L18" i="9"/>
  <c r="F18" i="9"/>
  <c r="O16" i="9"/>
  <c r="M16" i="9"/>
  <c r="L16" i="9"/>
  <c r="F16" i="9"/>
  <c r="L15" i="9"/>
  <c r="L22" i="9" s="1"/>
  <c r="F15" i="9"/>
  <c r="L364" i="9" l="1"/>
  <c r="M364" i="9" s="1"/>
  <c r="M363" i="9"/>
  <c r="F364" i="9"/>
  <c r="H364" i="9"/>
  <c r="K364" i="9"/>
  <c r="O364" i="9"/>
  <c r="O183" i="9"/>
  <c r="P372" i="8" l="1"/>
  <c r="N372" i="8"/>
  <c r="K372" i="8"/>
  <c r="J372" i="8"/>
  <c r="G372" i="8"/>
  <c r="F372" i="8"/>
  <c r="E372" i="8"/>
  <c r="D372" i="8"/>
  <c r="H372" i="8" s="1"/>
  <c r="C372" i="8"/>
  <c r="L370" i="8"/>
  <c r="F370" i="8"/>
  <c r="L369" i="8"/>
  <c r="F369" i="8"/>
  <c r="O368" i="8"/>
  <c r="L368" i="8"/>
  <c r="F368" i="8"/>
  <c r="O367" i="8"/>
  <c r="M367" i="8"/>
  <c r="L367" i="8"/>
  <c r="K367" i="8"/>
  <c r="H367" i="8"/>
  <c r="F367" i="8"/>
  <c r="O366" i="8"/>
  <c r="M366" i="8"/>
  <c r="L366" i="8"/>
  <c r="K366" i="8"/>
  <c r="H366" i="8"/>
  <c r="F366" i="8"/>
  <c r="O365" i="8"/>
  <c r="M365" i="8"/>
  <c r="L365" i="8"/>
  <c r="K365" i="8"/>
  <c r="H365" i="8"/>
  <c r="F365" i="8"/>
  <c r="O364" i="8"/>
  <c r="M364" i="8"/>
  <c r="L364" i="8"/>
  <c r="K364" i="8"/>
  <c r="H364" i="8"/>
  <c r="F364" i="8"/>
  <c r="L363" i="8"/>
  <c r="F363" i="8"/>
  <c r="O362" i="8"/>
  <c r="M362" i="8"/>
  <c r="L362" i="8"/>
  <c r="K362" i="8"/>
  <c r="H362" i="8"/>
  <c r="F362" i="8"/>
  <c r="O361" i="8"/>
  <c r="M361" i="8"/>
  <c r="L361" i="8"/>
  <c r="K361" i="8"/>
  <c r="H361" i="8"/>
  <c r="F361" i="8"/>
  <c r="O360" i="8"/>
  <c r="M360" i="8"/>
  <c r="L360" i="8"/>
  <c r="K360" i="8"/>
  <c r="H360" i="8"/>
  <c r="F360" i="8"/>
  <c r="O358" i="8"/>
  <c r="M358" i="8"/>
  <c r="L358" i="8"/>
  <c r="K358" i="8"/>
  <c r="H358" i="8"/>
  <c r="F358" i="8"/>
  <c r="O357" i="8"/>
  <c r="M357" i="8"/>
  <c r="L357" i="8"/>
  <c r="K357" i="8"/>
  <c r="H357" i="8"/>
  <c r="F357" i="8"/>
  <c r="O356" i="8"/>
  <c r="L356" i="8"/>
  <c r="K356" i="8"/>
  <c r="H356" i="8"/>
  <c r="F356" i="8"/>
  <c r="O355" i="8"/>
  <c r="L355" i="8"/>
  <c r="M355" i="8" s="1"/>
  <c r="K355" i="8"/>
  <c r="H355" i="8"/>
  <c r="F355" i="8"/>
  <c r="O353" i="8"/>
  <c r="L353" i="8"/>
  <c r="M353" i="8" s="1"/>
  <c r="K353" i="8"/>
  <c r="H353" i="8"/>
  <c r="F353" i="8"/>
  <c r="L351" i="8"/>
  <c r="F351" i="8"/>
  <c r="L350" i="8"/>
  <c r="F350" i="8"/>
  <c r="L349" i="8"/>
  <c r="F349" i="8"/>
  <c r="L348" i="8"/>
  <c r="F348" i="8"/>
  <c r="O346" i="8"/>
  <c r="L346" i="8"/>
  <c r="M346" i="8" s="1"/>
  <c r="K346" i="8"/>
  <c r="H346" i="8"/>
  <c r="F346" i="8"/>
  <c r="L345" i="8"/>
  <c r="F345" i="8"/>
  <c r="L344" i="8"/>
  <c r="L372" i="8" s="1"/>
  <c r="F344" i="8"/>
  <c r="P341" i="8"/>
  <c r="N341" i="8"/>
  <c r="O341" i="8" s="1"/>
  <c r="K341" i="8"/>
  <c r="J341" i="8"/>
  <c r="G341" i="8"/>
  <c r="F341" i="8"/>
  <c r="E341" i="8"/>
  <c r="D341" i="8"/>
  <c r="D373" i="8" s="1"/>
  <c r="C341" i="8"/>
  <c r="O339" i="8"/>
  <c r="L339" i="8"/>
  <c r="K339" i="8"/>
  <c r="H339" i="8"/>
  <c r="F339" i="8"/>
  <c r="O338" i="8"/>
  <c r="L338" i="8"/>
  <c r="K338" i="8"/>
  <c r="H338" i="8"/>
  <c r="F338" i="8"/>
  <c r="O337" i="8"/>
  <c r="L337" i="8"/>
  <c r="M337" i="8" s="1"/>
  <c r="K337" i="8"/>
  <c r="F337" i="8"/>
  <c r="O335" i="8"/>
  <c r="M335" i="8"/>
  <c r="L335" i="8"/>
  <c r="K335" i="8"/>
  <c r="H335" i="8"/>
  <c r="F335" i="8"/>
  <c r="O334" i="8"/>
  <c r="M334" i="8"/>
  <c r="L334" i="8"/>
  <c r="K334" i="8"/>
  <c r="H334" i="8"/>
  <c r="F334" i="8"/>
  <c r="O333" i="8"/>
  <c r="M333" i="8"/>
  <c r="L333" i="8"/>
  <c r="K333" i="8"/>
  <c r="H333" i="8"/>
  <c r="F333" i="8"/>
  <c r="O332" i="8"/>
  <c r="M332" i="8"/>
  <c r="L332" i="8"/>
  <c r="K332" i="8"/>
  <c r="H332" i="8"/>
  <c r="F332" i="8"/>
  <c r="O331" i="8"/>
  <c r="M331" i="8"/>
  <c r="L331" i="8"/>
  <c r="K331" i="8"/>
  <c r="H331" i="8"/>
  <c r="F331" i="8"/>
  <c r="O330" i="8"/>
  <c r="M330" i="8"/>
  <c r="L330" i="8"/>
  <c r="K330" i="8"/>
  <c r="H330" i="8"/>
  <c r="F330" i="8"/>
  <c r="O328" i="8"/>
  <c r="M328" i="8"/>
  <c r="L328" i="8"/>
  <c r="K328" i="8"/>
  <c r="H328" i="8"/>
  <c r="F328" i="8"/>
  <c r="O327" i="8"/>
  <c r="M327" i="8"/>
  <c r="L327" i="8"/>
  <c r="K327" i="8"/>
  <c r="H327" i="8"/>
  <c r="F327" i="8"/>
  <c r="O325" i="8"/>
  <c r="M325" i="8"/>
  <c r="L325" i="8"/>
  <c r="K325" i="8"/>
  <c r="H325" i="8"/>
  <c r="F325" i="8"/>
  <c r="O324" i="8"/>
  <c r="M324" i="8"/>
  <c r="L324" i="8"/>
  <c r="K324" i="8"/>
  <c r="H324" i="8"/>
  <c r="F324" i="8"/>
  <c r="O323" i="8"/>
  <c r="M323" i="8"/>
  <c r="L323" i="8"/>
  <c r="K323" i="8"/>
  <c r="H323" i="8"/>
  <c r="F323" i="8"/>
  <c r="O322" i="8"/>
  <c r="M322" i="8"/>
  <c r="L322" i="8"/>
  <c r="K322" i="8"/>
  <c r="H322" i="8"/>
  <c r="F322" i="8"/>
  <c r="O321" i="8"/>
  <c r="M321" i="8"/>
  <c r="L321" i="8"/>
  <c r="K321" i="8"/>
  <c r="H321" i="8"/>
  <c r="F321" i="8"/>
  <c r="O319" i="8"/>
  <c r="M319" i="8"/>
  <c r="L319" i="8"/>
  <c r="K319" i="8"/>
  <c r="H319" i="8"/>
  <c r="F319" i="8"/>
  <c r="O318" i="8"/>
  <c r="M318" i="8"/>
  <c r="L318" i="8"/>
  <c r="L341" i="8" s="1"/>
  <c r="K318" i="8"/>
  <c r="H318" i="8"/>
  <c r="F318" i="8"/>
  <c r="P315" i="8"/>
  <c r="N315" i="8"/>
  <c r="J315" i="8"/>
  <c r="K315" i="8" s="1"/>
  <c r="G315" i="8"/>
  <c r="H315" i="8" s="1"/>
  <c r="E315" i="8"/>
  <c r="D315" i="8"/>
  <c r="C315" i="8"/>
  <c r="L313" i="8"/>
  <c r="M313" i="8" s="1"/>
  <c r="F313" i="8"/>
  <c r="O312" i="8"/>
  <c r="L312" i="8"/>
  <c r="M312" i="8" s="1"/>
  <c r="F312" i="8"/>
  <c r="O311" i="8"/>
  <c r="L311" i="8"/>
  <c r="M311" i="8" s="1"/>
  <c r="F311" i="8"/>
  <c r="O310" i="8"/>
  <c r="L310" i="8"/>
  <c r="F310" i="8"/>
  <c r="O309" i="8"/>
  <c r="M309" i="8"/>
  <c r="L309" i="8"/>
  <c r="F309" i="8"/>
  <c r="O308" i="8"/>
  <c r="M308" i="8"/>
  <c r="L308" i="8"/>
  <c r="K308" i="8"/>
  <c r="H308" i="8"/>
  <c r="F308" i="8"/>
  <c r="O307" i="8"/>
  <c r="M307" i="8"/>
  <c r="L307" i="8"/>
  <c r="K307" i="8"/>
  <c r="H307" i="8"/>
  <c r="F307" i="8"/>
  <c r="O306" i="8"/>
  <c r="M306" i="8"/>
  <c r="L306" i="8"/>
  <c r="K306" i="8"/>
  <c r="H306" i="8"/>
  <c r="F306" i="8"/>
  <c r="O304" i="8"/>
  <c r="M304" i="8"/>
  <c r="L304" i="8"/>
  <c r="K304" i="8"/>
  <c r="H304" i="8"/>
  <c r="F304" i="8"/>
  <c r="O303" i="8"/>
  <c r="M303" i="8"/>
  <c r="L303" i="8"/>
  <c r="K303" i="8"/>
  <c r="H303" i="8"/>
  <c r="F303" i="8"/>
  <c r="O301" i="8"/>
  <c r="M301" i="8"/>
  <c r="L301" i="8"/>
  <c r="K301" i="8"/>
  <c r="H301" i="8"/>
  <c r="F301" i="8"/>
  <c r="O300" i="8"/>
  <c r="L300" i="8"/>
  <c r="K300" i="8"/>
  <c r="H300" i="8"/>
  <c r="F300" i="8"/>
  <c r="O299" i="8"/>
  <c r="L299" i="8"/>
  <c r="M299" i="8" s="1"/>
  <c r="K299" i="8"/>
  <c r="H299" i="8"/>
  <c r="F299" i="8"/>
  <c r="O298" i="8"/>
  <c r="L298" i="8"/>
  <c r="M298" i="8" s="1"/>
  <c r="K298" i="8"/>
  <c r="H298" i="8"/>
  <c r="F298" i="8"/>
  <c r="O296" i="8"/>
  <c r="L296" i="8"/>
  <c r="M296" i="8" s="1"/>
  <c r="K296" i="8"/>
  <c r="H296" i="8"/>
  <c r="F296" i="8"/>
  <c r="O295" i="8"/>
  <c r="L295" i="8"/>
  <c r="K295" i="8"/>
  <c r="H295" i="8"/>
  <c r="F295" i="8"/>
  <c r="O294" i="8"/>
  <c r="L294" i="8"/>
  <c r="K294" i="8"/>
  <c r="H294" i="8"/>
  <c r="F294" i="8"/>
  <c r="O293" i="8"/>
  <c r="L293" i="8"/>
  <c r="M293" i="8" s="1"/>
  <c r="K293" i="8"/>
  <c r="H293" i="8"/>
  <c r="F293" i="8"/>
  <c r="O292" i="8"/>
  <c r="L292" i="8"/>
  <c r="M292" i="8" s="1"/>
  <c r="K292" i="8"/>
  <c r="H292" i="8"/>
  <c r="F292" i="8"/>
  <c r="O291" i="8"/>
  <c r="L291" i="8"/>
  <c r="M291" i="8" s="1"/>
  <c r="K291" i="8"/>
  <c r="H291" i="8"/>
  <c r="F291" i="8"/>
  <c r="O290" i="8"/>
  <c r="L290" i="8"/>
  <c r="M290" i="8" s="1"/>
  <c r="K290" i="8"/>
  <c r="H290" i="8"/>
  <c r="F290" i="8"/>
  <c r="O288" i="8"/>
  <c r="L288" i="8"/>
  <c r="M288" i="8" s="1"/>
  <c r="K288" i="8"/>
  <c r="H288" i="8"/>
  <c r="F288" i="8"/>
  <c r="O287" i="8"/>
  <c r="L287" i="8"/>
  <c r="M287" i="8" s="1"/>
  <c r="K287" i="8"/>
  <c r="H287" i="8"/>
  <c r="F287" i="8"/>
  <c r="O286" i="8"/>
  <c r="L286" i="8"/>
  <c r="M286" i="8" s="1"/>
  <c r="K286" i="8"/>
  <c r="H286" i="8"/>
  <c r="F286" i="8"/>
  <c r="O285" i="8"/>
  <c r="L285" i="8"/>
  <c r="M285" i="8" s="1"/>
  <c r="K285" i="8"/>
  <c r="H285" i="8"/>
  <c r="F285" i="8"/>
  <c r="O284" i="8"/>
  <c r="L284" i="8"/>
  <c r="M284" i="8" s="1"/>
  <c r="K284" i="8"/>
  <c r="H284" i="8"/>
  <c r="F284" i="8"/>
  <c r="O283" i="8"/>
  <c r="L283" i="8"/>
  <c r="M283" i="8" s="1"/>
  <c r="K283" i="8"/>
  <c r="H283" i="8"/>
  <c r="F283" i="8"/>
  <c r="O281" i="8"/>
  <c r="L281" i="8"/>
  <c r="M281" i="8" s="1"/>
  <c r="K281" i="8"/>
  <c r="H281" i="8"/>
  <c r="F281" i="8"/>
  <c r="O280" i="8"/>
  <c r="L280" i="8"/>
  <c r="M280" i="8" s="1"/>
  <c r="K280" i="8"/>
  <c r="H280" i="8"/>
  <c r="F280" i="8"/>
  <c r="O279" i="8"/>
  <c r="L279" i="8"/>
  <c r="M279" i="8" s="1"/>
  <c r="K279" i="8"/>
  <c r="H279" i="8"/>
  <c r="F279" i="8"/>
  <c r="P276" i="8"/>
  <c r="N276" i="8"/>
  <c r="O276" i="8" s="1"/>
  <c r="K276" i="8"/>
  <c r="J276" i="8"/>
  <c r="G276" i="8"/>
  <c r="F276" i="8"/>
  <c r="E276" i="8"/>
  <c r="D276" i="8"/>
  <c r="H276" i="8" s="1"/>
  <c r="C276" i="8"/>
  <c r="L274" i="8"/>
  <c r="F274" i="8"/>
  <c r="O273" i="8"/>
  <c r="L273" i="8"/>
  <c r="M273" i="8" s="1"/>
  <c r="K273" i="8"/>
  <c r="H273" i="8"/>
  <c r="F273" i="8"/>
  <c r="O272" i="8"/>
  <c r="L272" i="8"/>
  <c r="M272" i="8" s="1"/>
  <c r="K272" i="8"/>
  <c r="H272" i="8"/>
  <c r="F272" i="8"/>
  <c r="O270" i="8"/>
  <c r="L270" i="8"/>
  <c r="M270" i="8" s="1"/>
  <c r="K270" i="8"/>
  <c r="H270" i="8"/>
  <c r="F270" i="8"/>
  <c r="O269" i="8"/>
  <c r="L269" i="8"/>
  <c r="M269" i="8" s="1"/>
  <c r="K269" i="8"/>
  <c r="H269" i="8"/>
  <c r="F269" i="8"/>
  <c r="O268" i="8"/>
  <c r="L268" i="8"/>
  <c r="K268" i="8"/>
  <c r="H268" i="8"/>
  <c r="F268" i="8"/>
  <c r="O267" i="8"/>
  <c r="M267" i="8"/>
  <c r="L267" i="8"/>
  <c r="K267" i="8"/>
  <c r="H267" i="8"/>
  <c r="F267" i="8"/>
  <c r="O266" i="8"/>
  <c r="L266" i="8"/>
  <c r="K266" i="8"/>
  <c r="H266" i="8"/>
  <c r="F266" i="8"/>
  <c r="P263" i="8"/>
  <c r="N263" i="8"/>
  <c r="O263" i="8" s="1"/>
  <c r="J263" i="8"/>
  <c r="I263" i="8"/>
  <c r="G263" i="8"/>
  <c r="H263" i="8" s="1"/>
  <c r="E263" i="8"/>
  <c r="D263" i="8"/>
  <c r="C263" i="8"/>
  <c r="O261" i="8"/>
  <c r="L261" i="8"/>
  <c r="H261" i="8"/>
  <c r="F261" i="8"/>
  <c r="O260" i="8"/>
  <c r="L260" i="8"/>
  <c r="H260" i="8"/>
  <c r="F260" i="8"/>
  <c r="L258" i="8"/>
  <c r="F258" i="8"/>
  <c r="L257" i="8"/>
  <c r="F257" i="8"/>
  <c r="O256" i="8"/>
  <c r="M256" i="8"/>
  <c r="L256" i="8"/>
  <c r="K256" i="8"/>
  <c r="H256" i="8"/>
  <c r="F256" i="8"/>
  <c r="O255" i="8"/>
  <c r="L255" i="8"/>
  <c r="K255" i="8"/>
  <c r="H255" i="8"/>
  <c r="F255" i="8"/>
  <c r="O254" i="8"/>
  <c r="L254" i="8"/>
  <c r="M254" i="8" s="1"/>
  <c r="K254" i="8"/>
  <c r="H254" i="8"/>
  <c r="F254" i="8"/>
  <c r="O253" i="8"/>
  <c r="L253" i="8"/>
  <c r="M253" i="8" s="1"/>
  <c r="K253" i="8"/>
  <c r="H253" i="8"/>
  <c r="F253" i="8"/>
  <c r="O251" i="8"/>
  <c r="L251" i="8"/>
  <c r="K251" i="8"/>
  <c r="H251" i="8"/>
  <c r="F251" i="8"/>
  <c r="P249" i="8"/>
  <c r="N249" i="8"/>
  <c r="O249" i="8" s="1"/>
  <c r="K249" i="8"/>
  <c r="J249" i="8"/>
  <c r="G249" i="8"/>
  <c r="F249" i="8"/>
  <c r="E249" i="8"/>
  <c r="D249" i="8"/>
  <c r="H249" i="8" s="1"/>
  <c r="C249" i="8"/>
  <c r="O247" i="8"/>
  <c r="L247" i="8"/>
  <c r="K247" i="8"/>
  <c r="H247" i="8"/>
  <c r="F247" i="8"/>
  <c r="O246" i="8"/>
  <c r="L246" i="8"/>
  <c r="K246" i="8"/>
  <c r="H246" i="8"/>
  <c r="F246" i="8"/>
  <c r="O245" i="8"/>
  <c r="L245" i="8"/>
  <c r="K245" i="8"/>
  <c r="H245" i="8"/>
  <c r="F245" i="8"/>
  <c r="O244" i="8"/>
  <c r="M244" i="8"/>
  <c r="L244" i="8"/>
  <c r="K244" i="8"/>
  <c r="H244" i="8"/>
  <c r="F244" i="8"/>
  <c r="O243" i="8"/>
  <c r="L243" i="8"/>
  <c r="K243" i="8"/>
  <c r="H243" i="8"/>
  <c r="F243" i="8"/>
  <c r="O242" i="8"/>
  <c r="L242" i="8"/>
  <c r="M242" i="8" s="1"/>
  <c r="K242" i="8"/>
  <c r="H242" i="8"/>
  <c r="F242" i="8"/>
  <c r="O241" i="8"/>
  <c r="L241" i="8"/>
  <c r="M241" i="8" s="1"/>
  <c r="K241" i="8"/>
  <c r="H241" i="8"/>
  <c r="F241" i="8"/>
  <c r="O240" i="8"/>
  <c r="L240" i="8"/>
  <c r="M240" i="8" s="1"/>
  <c r="K240" i="8"/>
  <c r="H240" i="8"/>
  <c r="F240" i="8"/>
  <c r="O238" i="8"/>
  <c r="L238" i="8"/>
  <c r="K238" i="8"/>
  <c r="H238" i="8"/>
  <c r="F238" i="8"/>
  <c r="O237" i="8"/>
  <c r="M237" i="8"/>
  <c r="L237" i="8"/>
  <c r="K237" i="8"/>
  <c r="H237" i="8"/>
  <c r="F237" i="8"/>
  <c r="O236" i="8"/>
  <c r="M236" i="8"/>
  <c r="L236" i="8"/>
  <c r="K236" i="8"/>
  <c r="H236" i="8"/>
  <c r="F236" i="8"/>
  <c r="O234" i="8"/>
  <c r="M234" i="8"/>
  <c r="L234" i="8"/>
  <c r="K234" i="8"/>
  <c r="H234" i="8"/>
  <c r="F234" i="8"/>
  <c r="O233" i="8"/>
  <c r="M233" i="8"/>
  <c r="L233" i="8"/>
  <c r="K233" i="8"/>
  <c r="H233" i="8"/>
  <c r="F233" i="8"/>
  <c r="O231" i="8"/>
  <c r="M231" i="8"/>
  <c r="L231" i="8"/>
  <c r="K231" i="8"/>
  <c r="H231" i="8"/>
  <c r="F231" i="8"/>
  <c r="O230" i="8"/>
  <c r="M230" i="8"/>
  <c r="L230" i="8"/>
  <c r="K230" i="8"/>
  <c r="H230" i="8"/>
  <c r="F230" i="8"/>
  <c r="O229" i="8"/>
  <c r="M229" i="8"/>
  <c r="L229" i="8"/>
  <c r="K229" i="8"/>
  <c r="H229" i="8"/>
  <c r="F229" i="8"/>
  <c r="O228" i="8"/>
  <c r="M228" i="8"/>
  <c r="L228" i="8"/>
  <c r="K228" i="8"/>
  <c r="H228" i="8"/>
  <c r="F228" i="8"/>
  <c r="O226" i="8"/>
  <c r="M226" i="8"/>
  <c r="L226" i="8"/>
  <c r="K226" i="8"/>
  <c r="H226" i="8"/>
  <c r="F226" i="8"/>
  <c r="O225" i="8"/>
  <c r="M225" i="8"/>
  <c r="L225" i="8"/>
  <c r="K225" i="8"/>
  <c r="H225" i="8"/>
  <c r="F225" i="8"/>
  <c r="O224" i="8"/>
  <c r="M224" i="8"/>
  <c r="L224" i="8"/>
  <c r="K224" i="8"/>
  <c r="H224" i="8"/>
  <c r="F224" i="8"/>
  <c r="O222" i="8"/>
  <c r="M222" i="8"/>
  <c r="L222" i="8"/>
  <c r="K222" i="8"/>
  <c r="H222" i="8"/>
  <c r="F222" i="8"/>
  <c r="O221" i="8"/>
  <c r="M221" i="8"/>
  <c r="L221" i="8"/>
  <c r="L249" i="8" s="1"/>
  <c r="K221" i="8"/>
  <c r="H221" i="8"/>
  <c r="F221" i="8"/>
  <c r="P218" i="8"/>
  <c r="N218" i="8"/>
  <c r="L218" i="8"/>
  <c r="J218" i="8"/>
  <c r="K218" i="8" s="1"/>
  <c r="G218" i="8"/>
  <c r="H218" i="8" s="1"/>
  <c r="E218" i="8"/>
  <c r="D218" i="8"/>
  <c r="C218" i="8"/>
  <c r="O216" i="8"/>
  <c r="M216" i="8"/>
  <c r="L216" i="8"/>
  <c r="K216" i="8"/>
  <c r="H216" i="8"/>
  <c r="F216" i="8"/>
  <c r="O215" i="8"/>
  <c r="M215" i="8"/>
  <c r="L215" i="8"/>
  <c r="K215" i="8"/>
  <c r="H215" i="8"/>
  <c r="F215" i="8"/>
  <c r="O214" i="8"/>
  <c r="M214" i="8"/>
  <c r="L214" i="8"/>
  <c r="K214" i="8"/>
  <c r="H214" i="8"/>
  <c r="F214" i="8"/>
  <c r="O213" i="8"/>
  <c r="M213" i="8"/>
  <c r="L213" i="8"/>
  <c r="K213" i="8"/>
  <c r="H213" i="8"/>
  <c r="F213" i="8"/>
  <c r="O211" i="8"/>
  <c r="M211" i="8"/>
  <c r="L211" i="8"/>
  <c r="K211" i="8"/>
  <c r="H211" i="8"/>
  <c r="F211" i="8"/>
  <c r="P209" i="8"/>
  <c r="O209" i="8"/>
  <c r="N209" i="8"/>
  <c r="K209" i="8"/>
  <c r="J209" i="8"/>
  <c r="G209" i="8"/>
  <c r="F209" i="8"/>
  <c r="E209" i="8"/>
  <c r="L209" i="8" s="1"/>
  <c r="M209" i="8" s="1"/>
  <c r="D209" i="8"/>
  <c r="H209" i="8" s="1"/>
  <c r="C209" i="8"/>
  <c r="O208" i="8"/>
  <c r="L208" i="8"/>
  <c r="M208" i="8" s="1"/>
  <c r="F208" i="8"/>
  <c r="L207" i="8"/>
  <c r="F207" i="8"/>
  <c r="O206" i="8"/>
  <c r="L206" i="8"/>
  <c r="M206" i="8" s="1"/>
  <c r="K206" i="8"/>
  <c r="H206" i="8"/>
  <c r="F206" i="8"/>
  <c r="O205" i="8"/>
  <c r="L205" i="8"/>
  <c r="M205" i="8" s="1"/>
  <c r="K205" i="8"/>
  <c r="H205" i="8"/>
  <c r="F205" i="8"/>
  <c r="O204" i="8"/>
  <c r="L204" i="8"/>
  <c r="M204" i="8" s="1"/>
  <c r="K204" i="8"/>
  <c r="H204" i="8"/>
  <c r="F204" i="8"/>
  <c r="O202" i="8"/>
  <c r="L202" i="8"/>
  <c r="M202" i="8" s="1"/>
  <c r="F202" i="8"/>
  <c r="O201" i="8"/>
  <c r="L201" i="8"/>
  <c r="F201" i="8"/>
  <c r="O200" i="8"/>
  <c r="M200" i="8"/>
  <c r="L200" i="8"/>
  <c r="F200" i="8"/>
  <c r="O199" i="8"/>
  <c r="L199" i="8"/>
  <c r="F199" i="8"/>
  <c r="O198" i="8"/>
  <c r="L198" i="8"/>
  <c r="F198" i="8"/>
  <c r="O197" i="8"/>
  <c r="L197" i="8"/>
  <c r="F197" i="8"/>
  <c r="L195" i="8"/>
  <c r="F195" i="8"/>
  <c r="O194" i="8"/>
  <c r="L194" i="8"/>
  <c r="M194" i="8" s="1"/>
  <c r="K194" i="8"/>
  <c r="H194" i="8"/>
  <c r="F194" i="8"/>
  <c r="L193" i="8"/>
  <c r="F193" i="8"/>
  <c r="O192" i="8"/>
  <c r="L192" i="8"/>
  <c r="M192" i="8" s="1"/>
  <c r="K192" i="8"/>
  <c r="H192" i="8"/>
  <c r="F192" i="8"/>
  <c r="O191" i="8"/>
  <c r="L191" i="8"/>
  <c r="M191" i="8" s="1"/>
  <c r="K191" i="8"/>
  <c r="H191" i="8"/>
  <c r="F191" i="8"/>
  <c r="P188" i="8"/>
  <c r="N188" i="8"/>
  <c r="O188" i="8" s="1"/>
  <c r="K188" i="8"/>
  <c r="J188" i="8"/>
  <c r="G188" i="8"/>
  <c r="F188" i="8"/>
  <c r="E188" i="8"/>
  <c r="D188" i="8"/>
  <c r="H188" i="8" s="1"/>
  <c r="C188" i="8"/>
  <c r="O186" i="8"/>
  <c r="L186" i="8"/>
  <c r="M186" i="8" s="1"/>
  <c r="K186" i="8"/>
  <c r="H186" i="8"/>
  <c r="F186" i="8"/>
  <c r="L185" i="8"/>
  <c r="F185" i="8"/>
  <c r="O184" i="8"/>
  <c r="L184" i="8"/>
  <c r="M184" i="8" s="1"/>
  <c r="K184" i="8"/>
  <c r="H184" i="8"/>
  <c r="F184" i="8"/>
  <c r="O183" i="8"/>
  <c r="L183" i="8"/>
  <c r="K183" i="8"/>
  <c r="H183" i="8"/>
  <c r="F183" i="8"/>
  <c r="L181" i="8"/>
  <c r="F181" i="8"/>
  <c r="O180" i="8"/>
  <c r="M180" i="8"/>
  <c r="L180" i="8"/>
  <c r="K180" i="8"/>
  <c r="H180" i="8"/>
  <c r="F180" i="8"/>
  <c r="O178" i="8"/>
  <c r="M178" i="8"/>
  <c r="L178" i="8"/>
  <c r="K178" i="8"/>
  <c r="H178" i="8"/>
  <c r="F178" i="8"/>
  <c r="O177" i="8"/>
  <c r="L177" i="8"/>
  <c r="K177" i="8"/>
  <c r="H177" i="8"/>
  <c r="F177" i="8"/>
  <c r="O176" i="8"/>
  <c r="L176" i="8"/>
  <c r="M176" i="8" s="1"/>
  <c r="K176" i="8"/>
  <c r="H176" i="8"/>
  <c r="F176" i="8"/>
  <c r="O175" i="8"/>
  <c r="L175" i="8"/>
  <c r="M175" i="8" s="1"/>
  <c r="K175" i="8"/>
  <c r="H175" i="8"/>
  <c r="F175" i="8"/>
  <c r="O174" i="8"/>
  <c r="L174" i="8"/>
  <c r="M174" i="8" s="1"/>
  <c r="K174" i="8"/>
  <c r="H174" i="8"/>
  <c r="F174" i="8"/>
  <c r="L172" i="8"/>
  <c r="F172" i="8"/>
  <c r="O171" i="8"/>
  <c r="L171" i="8"/>
  <c r="M171" i="8" s="1"/>
  <c r="K171" i="8"/>
  <c r="H171" i="8"/>
  <c r="F171" i="8"/>
  <c r="O169" i="8"/>
  <c r="L169" i="8"/>
  <c r="M169" i="8" s="1"/>
  <c r="K169" i="8"/>
  <c r="H169" i="8"/>
  <c r="F169" i="8"/>
  <c r="L167" i="8"/>
  <c r="L188" i="8" s="1"/>
  <c r="F167" i="8"/>
  <c r="P165" i="8"/>
  <c r="N165" i="8"/>
  <c r="O165" i="8" s="1"/>
  <c r="K165" i="8"/>
  <c r="J165" i="8"/>
  <c r="G165" i="8"/>
  <c r="F165" i="8"/>
  <c r="E165" i="8"/>
  <c r="D165" i="8"/>
  <c r="H165" i="8" s="1"/>
  <c r="C165" i="8"/>
  <c r="O163" i="8"/>
  <c r="L163" i="8"/>
  <c r="M163" i="8" s="1"/>
  <c r="K163" i="8"/>
  <c r="H163" i="8"/>
  <c r="F163" i="8"/>
  <c r="O162" i="8"/>
  <c r="L162" i="8"/>
  <c r="M162" i="8" s="1"/>
  <c r="K162" i="8"/>
  <c r="H162" i="8"/>
  <c r="F162" i="8"/>
  <c r="L161" i="8"/>
  <c r="F161" i="8"/>
  <c r="O160" i="8"/>
  <c r="L160" i="8"/>
  <c r="K160" i="8"/>
  <c r="H160" i="8"/>
  <c r="F160" i="8"/>
  <c r="L159" i="8"/>
  <c r="F159" i="8"/>
  <c r="O157" i="8"/>
  <c r="M157" i="8"/>
  <c r="L157" i="8"/>
  <c r="K157" i="8"/>
  <c r="H157" i="8"/>
  <c r="F157" i="8"/>
  <c r="O155" i="8"/>
  <c r="M155" i="8"/>
  <c r="L155" i="8"/>
  <c r="K155" i="8"/>
  <c r="H155" i="8"/>
  <c r="F155" i="8"/>
  <c r="O154" i="8"/>
  <c r="M154" i="8"/>
  <c r="L154" i="8"/>
  <c r="K154" i="8"/>
  <c r="H154" i="8"/>
  <c r="F154" i="8"/>
  <c r="O152" i="8"/>
  <c r="M152" i="8"/>
  <c r="L152" i="8"/>
  <c r="F152" i="8"/>
  <c r="O151" i="8"/>
  <c r="M151" i="8"/>
  <c r="L151" i="8"/>
  <c r="K151" i="8"/>
  <c r="H151" i="8"/>
  <c r="F151" i="8"/>
  <c r="O150" i="8"/>
  <c r="M150" i="8"/>
  <c r="L150" i="8"/>
  <c r="K150" i="8"/>
  <c r="H150" i="8"/>
  <c r="F150" i="8"/>
  <c r="L149" i="8"/>
  <c r="O148" i="8"/>
  <c r="L148" i="8"/>
  <c r="M148" i="8" s="1"/>
  <c r="K148" i="8"/>
  <c r="H148" i="8"/>
  <c r="F148" i="8"/>
  <c r="O146" i="8"/>
  <c r="L146" i="8"/>
  <c r="M146" i="8" s="1"/>
  <c r="K146" i="8"/>
  <c r="H146" i="8"/>
  <c r="F146" i="8"/>
  <c r="O145" i="8"/>
  <c r="L145" i="8"/>
  <c r="M145" i="8" s="1"/>
  <c r="K145" i="8"/>
  <c r="H145" i="8"/>
  <c r="F145" i="8"/>
  <c r="O143" i="8"/>
  <c r="L143" i="8"/>
  <c r="M143" i="8" s="1"/>
  <c r="K143" i="8"/>
  <c r="H143" i="8"/>
  <c r="F143" i="8"/>
  <c r="O142" i="8"/>
  <c r="L142" i="8"/>
  <c r="K142" i="8"/>
  <c r="H142" i="8"/>
  <c r="F142" i="8"/>
  <c r="O141" i="8"/>
  <c r="L141" i="8"/>
  <c r="K141" i="8"/>
  <c r="H141" i="8"/>
  <c r="F141" i="8"/>
  <c r="O140" i="8"/>
  <c r="L140" i="8"/>
  <c r="M140" i="8" s="1"/>
  <c r="K140" i="8"/>
  <c r="H140" i="8"/>
  <c r="F140" i="8"/>
  <c r="O138" i="8"/>
  <c r="M138" i="8"/>
  <c r="L138" i="8"/>
  <c r="K138" i="8"/>
  <c r="H138" i="8"/>
  <c r="F138" i="8"/>
  <c r="O137" i="8"/>
  <c r="M137" i="8"/>
  <c r="L137" i="8"/>
  <c r="K137" i="8"/>
  <c r="H137" i="8"/>
  <c r="F137" i="8"/>
  <c r="O135" i="8"/>
  <c r="M135" i="8"/>
  <c r="L135" i="8"/>
  <c r="K135" i="8"/>
  <c r="H135" i="8"/>
  <c r="F135" i="8"/>
  <c r="O134" i="8"/>
  <c r="M134" i="8"/>
  <c r="L134" i="8"/>
  <c r="K134" i="8"/>
  <c r="H134" i="8"/>
  <c r="F134" i="8"/>
  <c r="O132" i="8"/>
  <c r="M132" i="8"/>
  <c r="L132" i="8"/>
  <c r="K132" i="8"/>
  <c r="H132" i="8"/>
  <c r="F132" i="8"/>
  <c r="O130" i="8"/>
  <c r="M130" i="8"/>
  <c r="L130" i="8"/>
  <c r="K130" i="8"/>
  <c r="H130" i="8"/>
  <c r="F130" i="8"/>
  <c r="O128" i="8"/>
  <c r="M128" i="8"/>
  <c r="L128" i="8"/>
  <c r="K128" i="8"/>
  <c r="H128" i="8"/>
  <c r="F128" i="8"/>
  <c r="P125" i="8"/>
  <c r="N125" i="8"/>
  <c r="J125" i="8"/>
  <c r="K125" i="8" s="1"/>
  <c r="G125" i="8"/>
  <c r="H125" i="8" s="1"/>
  <c r="E125" i="8"/>
  <c r="F125" i="8" s="1"/>
  <c r="D125" i="8"/>
  <c r="C125" i="8"/>
  <c r="O123" i="8"/>
  <c r="L123" i="8"/>
  <c r="K123" i="8"/>
  <c r="H123" i="8"/>
  <c r="F123" i="8"/>
  <c r="O122" i="8"/>
  <c r="L122" i="8"/>
  <c r="M122" i="8" s="1"/>
  <c r="K122" i="8"/>
  <c r="H122" i="8"/>
  <c r="F122" i="8"/>
  <c r="O120" i="8"/>
  <c r="L120" i="8"/>
  <c r="M120" i="8" s="1"/>
  <c r="K120" i="8"/>
  <c r="H120" i="8"/>
  <c r="F120" i="8"/>
  <c r="O119" i="8"/>
  <c r="L119" i="8"/>
  <c r="M119" i="8" s="1"/>
  <c r="K119" i="8"/>
  <c r="H119" i="8"/>
  <c r="F119" i="8"/>
  <c r="O118" i="8"/>
  <c r="L118" i="8"/>
  <c r="M118" i="8" s="1"/>
  <c r="K118" i="8"/>
  <c r="H118" i="8"/>
  <c r="F118" i="8"/>
  <c r="P115" i="8"/>
  <c r="N115" i="8"/>
  <c r="O115" i="8" s="1"/>
  <c r="J115" i="8"/>
  <c r="K115" i="8" s="1"/>
  <c r="G115" i="8"/>
  <c r="H115" i="8" s="1"/>
  <c r="E115" i="8"/>
  <c r="F115" i="8" s="1"/>
  <c r="D115" i="8"/>
  <c r="C115" i="8"/>
  <c r="O114" i="8"/>
  <c r="M114" i="8"/>
  <c r="L114" i="8"/>
  <c r="K114" i="8"/>
  <c r="H114" i="8"/>
  <c r="F114" i="8"/>
  <c r="O112" i="8"/>
  <c r="M112" i="8"/>
  <c r="L112" i="8"/>
  <c r="K112" i="8"/>
  <c r="H112" i="8"/>
  <c r="F112" i="8"/>
  <c r="O111" i="8"/>
  <c r="L111" i="8"/>
  <c r="L115" i="8" s="1"/>
  <c r="M115" i="8" s="1"/>
  <c r="K111" i="8"/>
  <c r="H111" i="8"/>
  <c r="F111" i="8"/>
  <c r="P109" i="8"/>
  <c r="N109" i="8"/>
  <c r="O109" i="8" s="1"/>
  <c r="K109" i="8"/>
  <c r="J109" i="8"/>
  <c r="G109" i="8"/>
  <c r="F109" i="8"/>
  <c r="E109" i="8"/>
  <c r="D109" i="8"/>
  <c r="H109" i="8" s="1"/>
  <c r="C109" i="8"/>
  <c r="O107" i="8"/>
  <c r="L107" i="8"/>
  <c r="K107" i="8"/>
  <c r="H107" i="8"/>
  <c r="F107" i="8"/>
  <c r="O106" i="8"/>
  <c r="M106" i="8"/>
  <c r="L106" i="8"/>
  <c r="K106" i="8"/>
  <c r="H106" i="8"/>
  <c r="F106" i="8"/>
  <c r="O105" i="8"/>
  <c r="M105" i="8"/>
  <c r="L105" i="8"/>
  <c r="K105" i="8"/>
  <c r="H105" i="8"/>
  <c r="F105" i="8"/>
  <c r="O104" i="8"/>
  <c r="L104" i="8"/>
  <c r="K104" i="8"/>
  <c r="H104" i="8"/>
  <c r="F104" i="8"/>
  <c r="O103" i="8"/>
  <c r="L103" i="8"/>
  <c r="M103" i="8" s="1"/>
  <c r="F103" i="8"/>
  <c r="O101" i="8"/>
  <c r="L101" i="8"/>
  <c r="M101" i="8" s="1"/>
  <c r="K101" i="8"/>
  <c r="H101" i="8"/>
  <c r="F101" i="8"/>
  <c r="O100" i="8"/>
  <c r="L100" i="8"/>
  <c r="M100" i="8" s="1"/>
  <c r="K100" i="8"/>
  <c r="H100" i="8"/>
  <c r="F100" i="8"/>
  <c r="O99" i="8"/>
  <c r="L99" i="8"/>
  <c r="M99" i="8" s="1"/>
  <c r="K99" i="8"/>
  <c r="H99" i="8"/>
  <c r="F99" i="8"/>
  <c r="O98" i="8"/>
  <c r="L98" i="8"/>
  <c r="M98" i="8" s="1"/>
  <c r="K98" i="8"/>
  <c r="H98" i="8"/>
  <c r="F98" i="8"/>
  <c r="O97" i="8"/>
  <c r="L97" i="8"/>
  <c r="M97" i="8" s="1"/>
  <c r="K97" i="8"/>
  <c r="H97" i="8"/>
  <c r="F97" i="8"/>
  <c r="O96" i="8"/>
  <c r="L96" i="8"/>
  <c r="M96" i="8" s="1"/>
  <c r="K96" i="8"/>
  <c r="H96" i="8"/>
  <c r="F96" i="8"/>
  <c r="O94" i="8"/>
  <c r="L94" i="8"/>
  <c r="M94" i="8" s="1"/>
  <c r="K94" i="8"/>
  <c r="H94" i="8"/>
  <c r="F94" i="8"/>
  <c r="O92" i="8"/>
  <c r="L92" i="8"/>
  <c r="M92" i="8" s="1"/>
  <c r="K92" i="8"/>
  <c r="H92" i="8"/>
  <c r="F92" i="8"/>
  <c r="O91" i="8"/>
  <c r="L91" i="8"/>
  <c r="M91" i="8" s="1"/>
  <c r="K91" i="8"/>
  <c r="H91" i="8"/>
  <c r="F91" i="8"/>
  <c r="O90" i="8"/>
  <c r="L90" i="8"/>
  <c r="M90" i="8" s="1"/>
  <c r="K90" i="8"/>
  <c r="H90" i="8"/>
  <c r="F90" i="8"/>
  <c r="O89" i="8"/>
  <c r="L89" i="8"/>
  <c r="K89" i="8"/>
  <c r="H89" i="8"/>
  <c r="F89" i="8"/>
  <c r="O88" i="8"/>
  <c r="M88" i="8"/>
  <c r="L88" i="8"/>
  <c r="K88" i="8"/>
  <c r="H88" i="8"/>
  <c r="F88" i="8"/>
  <c r="O87" i="8"/>
  <c r="L87" i="8"/>
  <c r="K87" i="8"/>
  <c r="H87" i="8"/>
  <c r="F87" i="8"/>
  <c r="O86" i="8"/>
  <c r="L86" i="8"/>
  <c r="M86" i="8" s="1"/>
  <c r="K86" i="8"/>
  <c r="H86" i="8"/>
  <c r="F86" i="8"/>
  <c r="O85" i="8"/>
  <c r="L85" i="8"/>
  <c r="M85" i="8" s="1"/>
  <c r="K85" i="8"/>
  <c r="H85" i="8"/>
  <c r="F85" i="8"/>
  <c r="O84" i="8"/>
  <c r="L84" i="8"/>
  <c r="M84" i="8" s="1"/>
  <c r="K84" i="8"/>
  <c r="H84" i="8"/>
  <c r="F84" i="8"/>
  <c r="O82" i="8"/>
  <c r="L82" i="8"/>
  <c r="M82" i="8" s="1"/>
  <c r="K82" i="8"/>
  <c r="H82" i="8"/>
  <c r="F82" i="8"/>
  <c r="O81" i="8"/>
  <c r="L81" i="8"/>
  <c r="L109" i="8" s="1"/>
  <c r="K81" i="8"/>
  <c r="H81" i="8"/>
  <c r="F81" i="8"/>
  <c r="P78" i="8"/>
  <c r="N78" i="8"/>
  <c r="O78" i="8" s="1"/>
  <c r="K78" i="8"/>
  <c r="J78" i="8"/>
  <c r="G78" i="8"/>
  <c r="F78" i="8"/>
  <c r="E78" i="8"/>
  <c r="D78" i="8"/>
  <c r="H78" i="8" s="1"/>
  <c r="C78" i="8"/>
  <c r="O76" i="8"/>
  <c r="L76" i="8"/>
  <c r="K76" i="8"/>
  <c r="H76" i="8"/>
  <c r="F76" i="8"/>
  <c r="O75" i="8"/>
  <c r="L75" i="8"/>
  <c r="K75" i="8"/>
  <c r="H75" i="8"/>
  <c r="F75" i="8"/>
  <c r="O74" i="8"/>
  <c r="L74" i="8"/>
  <c r="M74" i="8" s="1"/>
  <c r="K74" i="8"/>
  <c r="H74" i="8"/>
  <c r="F74" i="8"/>
  <c r="O73" i="8"/>
  <c r="L73" i="8"/>
  <c r="K73" i="8"/>
  <c r="H73" i="8"/>
  <c r="F73" i="8"/>
  <c r="O72" i="8"/>
  <c r="M72" i="8"/>
  <c r="L72" i="8"/>
  <c r="K72" i="8"/>
  <c r="H72" i="8"/>
  <c r="F72" i="8"/>
  <c r="O71" i="8"/>
  <c r="M71" i="8"/>
  <c r="L71" i="8"/>
  <c r="K71" i="8"/>
  <c r="H71" i="8"/>
  <c r="F71" i="8"/>
  <c r="O70" i="8"/>
  <c r="M70" i="8"/>
  <c r="L70" i="8"/>
  <c r="K70" i="8"/>
  <c r="H70" i="8"/>
  <c r="F70" i="8"/>
  <c r="O69" i="8"/>
  <c r="M69" i="8"/>
  <c r="L69" i="8"/>
  <c r="K69" i="8"/>
  <c r="H69" i="8"/>
  <c r="F69" i="8"/>
  <c r="O68" i="8"/>
  <c r="M68" i="8"/>
  <c r="L68" i="8"/>
  <c r="K68" i="8"/>
  <c r="H68" i="8"/>
  <c r="F68" i="8"/>
  <c r="O66" i="8"/>
  <c r="L66" i="8"/>
  <c r="K66" i="8"/>
  <c r="H66" i="8"/>
  <c r="F66" i="8"/>
  <c r="O64" i="8"/>
  <c r="L64" i="8"/>
  <c r="L78" i="8" s="1"/>
  <c r="K64" i="8"/>
  <c r="H64" i="8"/>
  <c r="F64" i="8"/>
  <c r="P61" i="8"/>
  <c r="N61" i="8"/>
  <c r="O61" i="8" s="1"/>
  <c r="J61" i="8"/>
  <c r="K61" i="8" s="1"/>
  <c r="G61" i="8"/>
  <c r="H61" i="8" s="1"/>
  <c r="E61" i="8"/>
  <c r="F61" i="8" s="1"/>
  <c r="D61" i="8"/>
  <c r="C61" i="8"/>
  <c r="O60" i="8"/>
  <c r="M60" i="8"/>
  <c r="L60" i="8"/>
  <c r="K60" i="8"/>
  <c r="H60" i="8"/>
  <c r="F60" i="8"/>
  <c r="L58" i="8"/>
  <c r="F58" i="8"/>
  <c r="P56" i="8"/>
  <c r="O56" i="8"/>
  <c r="N56" i="8"/>
  <c r="J56" i="8"/>
  <c r="K56" i="8" s="1"/>
  <c r="I56" i="8"/>
  <c r="G56" i="8"/>
  <c r="F56" i="8"/>
  <c r="E56" i="8"/>
  <c r="D56" i="8"/>
  <c r="H56" i="8" s="1"/>
  <c r="C56" i="8"/>
  <c r="O54" i="8"/>
  <c r="L54" i="8"/>
  <c r="M54" i="8" s="1"/>
  <c r="K54" i="8"/>
  <c r="H54" i="8"/>
  <c r="F54" i="8"/>
  <c r="O53" i="8"/>
  <c r="L53" i="8"/>
  <c r="M53" i="8" s="1"/>
  <c r="K53" i="8"/>
  <c r="H53" i="8"/>
  <c r="F53" i="8"/>
  <c r="O52" i="8"/>
  <c r="L52" i="8"/>
  <c r="M52" i="8" s="1"/>
  <c r="K52" i="8"/>
  <c r="H52" i="8"/>
  <c r="F52" i="8"/>
  <c r="O51" i="8"/>
  <c r="L51" i="8"/>
  <c r="M51" i="8" s="1"/>
  <c r="K51" i="8"/>
  <c r="H51" i="8"/>
  <c r="F51" i="8"/>
  <c r="O50" i="8"/>
  <c r="L50" i="8"/>
  <c r="K50" i="8"/>
  <c r="H50" i="8"/>
  <c r="F50" i="8"/>
  <c r="O49" i="8"/>
  <c r="M49" i="8"/>
  <c r="L49" i="8"/>
  <c r="K49" i="8"/>
  <c r="H49" i="8"/>
  <c r="F49" i="8"/>
  <c r="O48" i="8"/>
  <c r="M48" i="8"/>
  <c r="L48" i="8"/>
  <c r="K48" i="8"/>
  <c r="H48" i="8"/>
  <c r="F48" i="8"/>
  <c r="O47" i="8"/>
  <c r="M47" i="8"/>
  <c r="L47" i="8"/>
  <c r="K47" i="8"/>
  <c r="H47" i="8"/>
  <c r="F47" i="8"/>
  <c r="O46" i="8"/>
  <c r="M46" i="8"/>
  <c r="L46" i="8"/>
  <c r="K46" i="8"/>
  <c r="H46" i="8"/>
  <c r="F46" i="8"/>
  <c r="O45" i="8"/>
  <c r="L45" i="8"/>
  <c r="K45" i="8"/>
  <c r="H45" i="8"/>
  <c r="F45" i="8"/>
  <c r="O44" i="8"/>
  <c r="L44" i="8"/>
  <c r="M44" i="8" s="1"/>
  <c r="K44" i="8"/>
  <c r="H44" i="8"/>
  <c r="F44" i="8"/>
  <c r="O42" i="8"/>
  <c r="L42" i="8"/>
  <c r="M42" i="8" s="1"/>
  <c r="K42" i="8"/>
  <c r="H42" i="8"/>
  <c r="F42" i="8"/>
  <c r="O41" i="8"/>
  <c r="L41" i="8"/>
  <c r="M41" i="8" s="1"/>
  <c r="K41" i="8"/>
  <c r="H41" i="8"/>
  <c r="F41" i="8"/>
  <c r="O40" i="8"/>
  <c r="L40" i="8"/>
  <c r="M40" i="8" s="1"/>
  <c r="K40" i="8"/>
  <c r="H40" i="8"/>
  <c r="F40" i="8"/>
  <c r="O39" i="8"/>
  <c r="L39" i="8"/>
  <c r="M39" i="8" s="1"/>
  <c r="K39" i="8"/>
  <c r="H39" i="8"/>
  <c r="F39" i="8"/>
  <c r="O38" i="8"/>
  <c r="L38" i="8"/>
  <c r="M38" i="8" s="1"/>
  <c r="K38" i="8"/>
  <c r="H38" i="8"/>
  <c r="F38" i="8"/>
  <c r="O36" i="8"/>
  <c r="L36" i="8"/>
  <c r="M36" i="8" s="1"/>
  <c r="K36" i="8"/>
  <c r="H36" i="8"/>
  <c r="F36" i="8"/>
  <c r="O35" i="8"/>
  <c r="L35" i="8"/>
  <c r="M35" i="8" s="1"/>
  <c r="K35" i="8"/>
  <c r="H35" i="8"/>
  <c r="F35" i="8"/>
  <c r="O34" i="8"/>
  <c r="L34" i="8"/>
  <c r="M34" i="8" s="1"/>
  <c r="K34" i="8"/>
  <c r="H34" i="8"/>
  <c r="F34" i="8"/>
  <c r="O33" i="8"/>
  <c r="L33" i="8"/>
  <c r="M33" i="8" s="1"/>
  <c r="K33" i="8"/>
  <c r="H33" i="8"/>
  <c r="F33" i="8"/>
  <c r="O32" i="8"/>
  <c r="L32" i="8"/>
  <c r="M32" i="8" s="1"/>
  <c r="K32" i="8"/>
  <c r="H32" i="8"/>
  <c r="F32" i="8"/>
  <c r="O31" i="8"/>
  <c r="L31" i="8"/>
  <c r="M31" i="8" s="1"/>
  <c r="K31" i="8"/>
  <c r="H31" i="8"/>
  <c r="F31" i="8"/>
  <c r="O30" i="8"/>
  <c r="L30" i="8"/>
  <c r="M30" i="8" s="1"/>
  <c r="K30" i="8"/>
  <c r="H30" i="8"/>
  <c r="F30" i="8"/>
  <c r="O29" i="8"/>
  <c r="L29" i="8"/>
  <c r="M29" i="8" s="1"/>
  <c r="K29" i="8"/>
  <c r="H29" i="8"/>
  <c r="F29" i="8"/>
  <c r="O27" i="8"/>
  <c r="L27" i="8"/>
  <c r="M27" i="8" s="1"/>
  <c r="K27" i="8"/>
  <c r="H27" i="8"/>
  <c r="F27" i="8"/>
  <c r="O26" i="8"/>
  <c r="L26" i="8"/>
  <c r="M26" i="8" s="1"/>
  <c r="K26" i="8"/>
  <c r="H26" i="8"/>
  <c r="F26" i="8"/>
  <c r="O25" i="8"/>
  <c r="L25" i="8"/>
  <c r="M25" i="8" s="1"/>
  <c r="K25" i="8"/>
  <c r="H25" i="8"/>
  <c r="F25" i="8"/>
  <c r="P22" i="8"/>
  <c r="N22" i="8"/>
  <c r="O22" i="8" s="1"/>
  <c r="K22" i="8"/>
  <c r="J22" i="8"/>
  <c r="G22" i="8"/>
  <c r="F22" i="8"/>
  <c r="E22" i="8"/>
  <c r="D22" i="8"/>
  <c r="H22" i="8" s="1"/>
  <c r="C22" i="8"/>
  <c r="O20" i="8"/>
  <c r="L20" i="8"/>
  <c r="K20" i="8"/>
  <c r="H20" i="8"/>
  <c r="F20" i="8"/>
  <c r="O19" i="8"/>
  <c r="M19" i="8"/>
  <c r="L19" i="8"/>
  <c r="F19" i="8"/>
  <c r="O18" i="8"/>
  <c r="L18" i="8"/>
  <c r="K18" i="8"/>
  <c r="H18" i="8"/>
  <c r="F18" i="8"/>
  <c r="O17" i="8"/>
  <c r="L17" i="8"/>
  <c r="M17" i="8" s="1"/>
  <c r="K17" i="8"/>
  <c r="H17" i="8"/>
  <c r="F17" i="8"/>
  <c r="L16" i="8"/>
  <c r="F16" i="8"/>
  <c r="O15" i="8"/>
  <c r="L15" i="8"/>
  <c r="L22" i="8" s="1"/>
  <c r="K15" i="8"/>
  <c r="H15" i="8"/>
  <c r="F15" i="8"/>
  <c r="L56" i="8" l="1"/>
  <c r="L61" i="8"/>
  <c r="M61" i="8" s="1"/>
  <c r="L125" i="8"/>
  <c r="O125" i="8"/>
  <c r="F218" i="8"/>
  <c r="L263" i="8"/>
  <c r="M251" i="8"/>
  <c r="F315" i="8"/>
  <c r="H341" i="8"/>
  <c r="C373" i="8"/>
  <c r="E373" i="8"/>
  <c r="F373" i="8" s="1"/>
  <c r="G373" i="8"/>
  <c r="H373" i="8" s="1"/>
  <c r="N373" i="8"/>
  <c r="O373" i="8" s="1"/>
  <c r="O372" i="8"/>
  <c r="M15" i="8"/>
  <c r="M64" i="8"/>
  <c r="M81" i="8"/>
  <c r="L165" i="8"/>
  <c r="O218" i="8"/>
  <c r="F263" i="8"/>
  <c r="I373" i="8"/>
  <c r="K263" i="8"/>
  <c r="L276" i="8"/>
  <c r="L315" i="8"/>
  <c r="L373" i="8" s="1"/>
  <c r="O315" i="8"/>
  <c r="P373" i="8"/>
  <c r="J373" i="8"/>
  <c r="K373" i="8" s="1"/>
  <c r="P91" i="7" l="1"/>
  <c r="G91" i="7"/>
  <c r="H91" i="7" s="1"/>
  <c r="E91" i="7"/>
  <c r="F91" i="7" s="1"/>
  <c r="D91" i="7"/>
  <c r="C91" i="7"/>
  <c r="C92" i="7" s="1"/>
  <c r="N90" i="7"/>
  <c r="F90" i="7"/>
  <c r="N89" i="7"/>
  <c r="F89" i="7"/>
  <c r="N88" i="7"/>
  <c r="F88" i="7"/>
  <c r="N87" i="7"/>
  <c r="F87" i="7"/>
  <c r="N86" i="7"/>
  <c r="F86" i="7"/>
  <c r="Q85" i="7"/>
  <c r="N85" i="7"/>
  <c r="F85" i="7"/>
  <c r="Q84" i="7"/>
  <c r="N84" i="7"/>
  <c r="F84" i="7"/>
  <c r="Q83" i="7"/>
  <c r="N83" i="7"/>
  <c r="F83" i="7"/>
  <c r="N81" i="7"/>
  <c r="F81" i="7"/>
  <c r="N80" i="7"/>
  <c r="F80" i="7"/>
  <c r="N78" i="7"/>
  <c r="F78" i="7"/>
  <c r="N77" i="7"/>
  <c r="F77" i="7"/>
  <c r="N76" i="7"/>
  <c r="F76" i="7"/>
  <c r="N75" i="7"/>
  <c r="F75" i="7"/>
  <c r="N73" i="7"/>
  <c r="F73" i="7"/>
  <c r="N72" i="7"/>
  <c r="F72" i="7"/>
  <c r="N71" i="7"/>
  <c r="F71" i="7"/>
  <c r="N70" i="7"/>
  <c r="F70" i="7"/>
  <c r="N69" i="7"/>
  <c r="F69" i="7"/>
  <c r="N68" i="7"/>
  <c r="F68" i="7"/>
  <c r="N67" i="7"/>
  <c r="F67" i="7"/>
  <c r="N65" i="7"/>
  <c r="F65" i="7"/>
  <c r="N64" i="7"/>
  <c r="F64" i="7"/>
  <c r="N63" i="7"/>
  <c r="F63" i="7"/>
  <c r="N62" i="7"/>
  <c r="F62" i="7"/>
  <c r="N61" i="7"/>
  <c r="F61" i="7"/>
  <c r="N60" i="7"/>
  <c r="F60" i="7"/>
  <c r="N58" i="7"/>
  <c r="F58" i="7"/>
  <c r="N57" i="7"/>
  <c r="F57" i="7"/>
  <c r="N56" i="7"/>
  <c r="N91" i="7" s="1"/>
  <c r="F56" i="7"/>
  <c r="R53" i="7"/>
  <c r="R92" i="7" s="1"/>
  <c r="P53" i="7"/>
  <c r="Q53" i="7" s="1"/>
  <c r="L53" i="7"/>
  <c r="K53" i="7"/>
  <c r="M53" i="7" s="1"/>
  <c r="G53" i="7"/>
  <c r="H53" i="7" s="1"/>
  <c r="E53" i="7"/>
  <c r="F53" i="7" s="1"/>
  <c r="D53" i="7"/>
  <c r="C53" i="7"/>
  <c r="Q52" i="7"/>
  <c r="N52" i="7"/>
  <c r="N51" i="7"/>
  <c r="F51" i="7"/>
  <c r="Q50" i="7"/>
  <c r="O50" i="7"/>
  <c r="N50" i="7"/>
  <c r="M50" i="7"/>
  <c r="H50" i="7"/>
  <c r="F50" i="7"/>
  <c r="Q49" i="7"/>
  <c r="N49" i="7"/>
  <c r="M49" i="7"/>
  <c r="H49" i="7"/>
  <c r="F49" i="7"/>
  <c r="Q47" i="7"/>
  <c r="N47" i="7"/>
  <c r="N53" i="7" s="1"/>
  <c r="F47" i="7"/>
  <c r="P45" i="7"/>
  <c r="Q45" i="7" s="1"/>
  <c r="L45" i="7"/>
  <c r="L92" i="7" s="1"/>
  <c r="K45" i="7"/>
  <c r="K92" i="7" s="1"/>
  <c r="M92" i="7" s="1"/>
  <c r="J45" i="7"/>
  <c r="J92" i="7" s="1"/>
  <c r="H45" i="7"/>
  <c r="G45" i="7"/>
  <c r="G92" i="7" s="1"/>
  <c r="F45" i="7"/>
  <c r="E45" i="7"/>
  <c r="E92" i="7" s="1"/>
  <c r="D45" i="7"/>
  <c r="D92" i="7" s="1"/>
  <c r="C45" i="7"/>
  <c r="Q44" i="7"/>
  <c r="N44" i="7"/>
  <c r="N43" i="7"/>
  <c r="N42" i="7"/>
  <c r="Q41" i="7"/>
  <c r="N41" i="7"/>
  <c r="O41" i="7" s="1"/>
  <c r="H41" i="7"/>
  <c r="F41" i="7"/>
  <c r="N40" i="7"/>
  <c r="N39" i="7"/>
  <c r="N38" i="7"/>
  <c r="N37" i="7"/>
  <c r="N36" i="7"/>
  <c r="N35" i="7"/>
  <c r="N34" i="7"/>
  <c r="Q32" i="7"/>
  <c r="N32" i="7"/>
  <c r="O32" i="7" s="1"/>
  <c r="M32" i="7"/>
  <c r="H32" i="7"/>
  <c r="F32" i="7"/>
  <c r="Q31" i="7"/>
  <c r="N31" i="7"/>
  <c r="M31" i="7"/>
  <c r="H31" i="7"/>
  <c r="F31" i="7"/>
  <c r="N30" i="7"/>
  <c r="F30" i="7"/>
  <c r="N29" i="7"/>
  <c r="F29" i="7"/>
  <c r="Q28" i="7"/>
  <c r="O28" i="7"/>
  <c r="N28" i="7"/>
  <c r="M28" i="7"/>
  <c r="H28" i="7"/>
  <c r="F28" i="7"/>
  <c r="N26" i="7"/>
  <c r="F26" i="7"/>
  <c r="N25" i="7"/>
  <c r="F25" i="7"/>
  <c r="N24" i="7"/>
  <c r="F24" i="7"/>
  <c r="Q23" i="7"/>
  <c r="N23" i="7"/>
  <c r="M23" i="7"/>
  <c r="H23" i="7"/>
  <c r="F23" i="7"/>
  <c r="N22" i="7"/>
  <c r="F22" i="7"/>
  <c r="N21" i="7"/>
  <c r="M21" i="7"/>
  <c r="F21" i="7"/>
  <c r="N20" i="7"/>
  <c r="F20" i="7"/>
  <c r="N19" i="7"/>
  <c r="F19" i="7"/>
  <c r="Q17" i="7"/>
  <c r="N17" i="7"/>
  <c r="M17" i="7"/>
  <c r="H17" i="7"/>
  <c r="F17" i="7"/>
  <c r="N16" i="7"/>
  <c r="F16" i="7"/>
  <c r="Q15" i="7"/>
  <c r="N15" i="7"/>
  <c r="N45" i="7" s="1"/>
  <c r="H15" i="7"/>
  <c r="F15" i="7"/>
  <c r="N92" i="7" l="1"/>
  <c r="F92" i="7"/>
  <c r="H92" i="7"/>
  <c r="M45" i="7"/>
  <c r="Q91" i="7"/>
  <c r="P92" i="7"/>
  <c r="Q92" i="7" s="1"/>
  <c r="O15" i="7"/>
  <c r="S319" i="6" l="1"/>
  <c r="S320" i="6" s="1"/>
  <c r="R319" i="6"/>
  <c r="R320" i="6" s="1"/>
  <c r="Q319" i="6"/>
  <c r="P319" i="6"/>
  <c r="P320" i="6" s="1"/>
  <c r="L319" i="6"/>
  <c r="L320" i="6" s="1"/>
  <c r="K319" i="6"/>
  <c r="K320" i="6" s="1"/>
  <c r="J319" i="6"/>
  <c r="J320" i="6" s="1"/>
  <c r="I319" i="6"/>
  <c r="I320" i="6" s="1"/>
  <c r="H319" i="6"/>
  <c r="G319" i="6"/>
  <c r="G320" i="6" s="1"/>
  <c r="F319" i="6"/>
  <c r="E319" i="6"/>
  <c r="E320" i="6" s="1"/>
  <c r="D319" i="6"/>
  <c r="D320" i="6" s="1"/>
  <c r="C319" i="6"/>
  <c r="C320" i="6" s="1"/>
  <c r="N317" i="6"/>
  <c r="F317" i="6"/>
  <c r="N316" i="6"/>
  <c r="F316" i="6"/>
  <c r="N315" i="6"/>
  <c r="F315" i="6"/>
  <c r="Q314" i="6"/>
  <c r="N314" i="6"/>
  <c r="M314" i="6"/>
  <c r="H314" i="6"/>
  <c r="F314" i="6"/>
  <c r="Q313" i="6"/>
  <c r="N313" i="6"/>
  <c r="M313" i="6"/>
  <c r="H313" i="6"/>
  <c r="F313" i="6"/>
  <c r="Q312" i="6"/>
  <c r="N312" i="6"/>
  <c r="M312" i="6"/>
  <c r="H312" i="6"/>
  <c r="F312" i="6"/>
  <c r="Q311" i="6"/>
  <c r="N311" i="6"/>
  <c r="M311" i="6"/>
  <c r="H311" i="6"/>
  <c r="F311" i="6"/>
  <c r="N310" i="6"/>
  <c r="F310" i="6"/>
  <c r="Q309" i="6"/>
  <c r="N309" i="6"/>
  <c r="M309" i="6"/>
  <c r="H309" i="6"/>
  <c r="F309" i="6"/>
  <c r="Q308" i="6"/>
  <c r="N308" i="6"/>
  <c r="M308" i="6"/>
  <c r="H308" i="6"/>
  <c r="F308" i="6"/>
  <c r="Q307" i="6"/>
  <c r="N307" i="6"/>
  <c r="M307" i="6"/>
  <c r="H307" i="6"/>
  <c r="F307" i="6"/>
  <c r="Q305" i="6"/>
  <c r="N305" i="6"/>
  <c r="H305" i="6"/>
  <c r="F305" i="6"/>
  <c r="Q304" i="6"/>
  <c r="N304" i="6"/>
  <c r="H304" i="6"/>
  <c r="F304" i="6"/>
  <c r="N303" i="6"/>
  <c r="Q302" i="6"/>
  <c r="N302" i="6"/>
  <c r="H302" i="6"/>
  <c r="F302" i="6"/>
  <c r="Q300" i="6"/>
  <c r="N300" i="6"/>
  <c r="M300" i="6"/>
  <c r="H300" i="6"/>
  <c r="F300" i="6"/>
  <c r="N298" i="6"/>
  <c r="F298" i="6"/>
  <c r="N297" i="6"/>
  <c r="F297" i="6"/>
  <c r="N296" i="6"/>
  <c r="F296" i="6"/>
  <c r="N295" i="6"/>
  <c r="F295" i="6"/>
  <c r="Q293" i="6"/>
  <c r="N293" i="6"/>
  <c r="M293" i="6"/>
  <c r="H293" i="6"/>
  <c r="F293" i="6"/>
  <c r="N292" i="6"/>
  <c r="F292" i="6"/>
  <c r="N291" i="6"/>
  <c r="N319" i="6" s="1"/>
  <c r="F291" i="6"/>
  <c r="S288" i="6"/>
  <c r="R288" i="6"/>
  <c r="Q288" i="6"/>
  <c r="P288" i="6"/>
  <c r="L288" i="6"/>
  <c r="K288" i="6"/>
  <c r="M288" i="6" s="1"/>
  <c r="J288" i="6"/>
  <c r="I288" i="6"/>
  <c r="H288" i="6"/>
  <c r="G288" i="6"/>
  <c r="F288" i="6"/>
  <c r="E288" i="6"/>
  <c r="D288" i="6"/>
  <c r="C288" i="6"/>
  <c r="Q286" i="6"/>
  <c r="N286" i="6"/>
  <c r="H286" i="6"/>
  <c r="F286" i="6"/>
  <c r="Q285" i="6"/>
  <c r="N285" i="6"/>
  <c r="H285" i="6"/>
  <c r="F285" i="6"/>
  <c r="Q284" i="6"/>
  <c r="N284" i="6"/>
  <c r="M284" i="6"/>
  <c r="H284" i="6"/>
  <c r="F284" i="6"/>
  <c r="Q282" i="6"/>
  <c r="N282" i="6"/>
  <c r="M282" i="6"/>
  <c r="H282" i="6"/>
  <c r="F282" i="6"/>
  <c r="Q281" i="6"/>
  <c r="N281" i="6"/>
  <c r="M281" i="6"/>
  <c r="H281" i="6"/>
  <c r="F281" i="6"/>
  <c r="Q280" i="6"/>
  <c r="N280" i="6"/>
  <c r="M280" i="6"/>
  <c r="H280" i="6"/>
  <c r="F280" i="6"/>
  <c r="Q279" i="6"/>
  <c r="N279" i="6"/>
  <c r="H279" i="6"/>
  <c r="F279" i="6"/>
  <c r="Q278" i="6"/>
  <c r="N278" i="6"/>
  <c r="M278" i="6"/>
  <c r="H278" i="6"/>
  <c r="F278" i="6"/>
  <c r="Q277" i="6"/>
  <c r="N277" i="6"/>
  <c r="M277" i="6"/>
  <c r="H277" i="6"/>
  <c r="F277" i="6"/>
  <c r="N275" i="6"/>
  <c r="F275" i="6"/>
  <c r="Q274" i="6"/>
  <c r="N274" i="6"/>
  <c r="M274" i="6"/>
  <c r="H274" i="6"/>
  <c r="F274" i="6"/>
  <c r="Q272" i="6"/>
  <c r="N272" i="6"/>
  <c r="M272" i="6"/>
  <c r="H272" i="6"/>
  <c r="F272" i="6"/>
  <c r="Q271" i="6"/>
  <c r="N271" i="6"/>
  <c r="M271" i="6"/>
  <c r="H271" i="6"/>
  <c r="F271" i="6"/>
  <c r="N270" i="6"/>
  <c r="F270" i="6"/>
  <c r="Q269" i="6"/>
  <c r="N269" i="6"/>
  <c r="H269" i="6"/>
  <c r="F269" i="6"/>
  <c r="Q268" i="6"/>
  <c r="N268" i="6"/>
  <c r="M268" i="6"/>
  <c r="H268" i="6"/>
  <c r="F268" i="6"/>
  <c r="Q266" i="6"/>
  <c r="N266" i="6"/>
  <c r="M266" i="6"/>
  <c r="H266" i="6"/>
  <c r="F266" i="6"/>
  <c r="Q265" i="6"/>
  <c r="N265" i="6"/>
  <c r="N288" i="6" s="1"/>
  <c r="M265" i="6"/>
  <c r="H265" i="6"/>
  <c r="F265" i="6"/>
  <c r="S262" i="6"/>
  <c r="R262" i="6"/>
  <c r="Q262" i="6"/>
  <c r="P262" i="6"/>
  <c r="L262" i="6"/>
  <c r="K262" i="6"/>
  <c r="M262" i="6" s="1"/>
  <c r="J262" i="6"/>
  <c r="I262" i="6"/>
  <c r="H262" i="6"/>
  <c r="G262" i="6"/>
  <c r="F262" i="6"/>
  <c r="E262" i="6"/>
  <c r="D262" i="6"/>
  <c r="C262" i="6"/>
  <c r="Q260" i="6"/>
  <c r="N260" i="6"/>
  <c r="H260" i="6"/>
  <c r="Q259" i="6"/>
  <c r="N259" i="6"/>
  <c r="N258" i="6"/>
  <c r="Q257" i="6"/>
  <c r="N257" i="6"/>
  <c r="H257" i="6"/>
  <c r="Q256" i="6"/>
  <c r="N256" i="6"/>
  <c r="H256" i="6"/>
  <c r="Q255" i="6"/>
  <c r="N255" i="6"/>
  <c r="M255" i="6"/>
  <c r="H255" i="6"/>
  <c r="F255" i="6"/>
  <c r="Q254" i="6"/>
  <c r="N254" i="6"/>
  <c r="M254" i="6"/>
  <c r="H254" i="6"/>
  <c r="F254" i="6"/>
  <c r="Q253" i="6"/>
  <c r="N253" i="6"/>
  <c r="M253" i="6"/>
  <c r="H253" i="6"/>
  <c r="F253" i="6"/>
  <c r="Q251" i="6"/>
  <c r="N251" i="6"/>
  <c r="M251" i="6"/>
  <c r="H251" i="6"/>
  <c r="F251" i="6"/>
  <c r="Q250" i="6"/>
  <c r="N250" i="6"/>
  <c r="M250" i="6"/>
  <c r="H250" i="6"/>
  <c r="F250" i="6"/>
  <c r="Q248" i="6"/>
  <c r="N248" i="6"/>
  <c r="M248" i="6"/>
  <c r="H248" i="6"/>
  <c r="F248" i="6"/>
  <c r="N247" i="6"/>
  <c r="F247" i="6"/>
  <c r="Q246" i="6"/>
  <c r="N246" i="6"/>
  <c r="H246" i="6"/>
  <c r="F246" i="6"/>
  <c r="Q245" i="6"/>
  <c r="N245" i="6"/>
  <c r="H245" i="6"/>
  <c r="F245" i="6"/>
  <c r="Q243" i="6"/>
  <c r="N243" i="6"/>
  <c r="M243" i="6"/>
  <c r="H243" i="6"/>
  <c r="F243" i="6"/>
  <c r="Q242" i="6"/>
  <c r="N242" i="6"/>
  <c r="M242" i="6"/>
  <c r="H242" i="6"/>
  <c r="F242" i="6"/>
  <c r="Q241" i="6"/>
  <c r="N241" i="6"/>
  <c r="M241" i="6"/>
  <c r="H241" i="6"/>
  <c r="F241" i="6"/>
  <c r="Q240" i="6"/>
  <c r="N240" i="6"/>
  <c r="M240" i="6"/>
  <c r="H240" i="6"/>
  <c r="F240" i="6"/>
  <c r="Q239" i="6"/>
  <c r="N239" i="6"/>
  <c r="M239" i="6"/>
  <c r="H239" i="6"/>
  <c r="F239" i="6"/>
  <c r="Q238" i="6"/>
  <c r="N238" i="6"/>
  <c r="M238" i="6"/>
  <c r="H238" i="6"/>
  <c r="F238" i="6"/>
  <c r="Q237" i="6"/>
  <c r="N237" i="6"/>
  <c r="M237" i="6"/>
  <c r="H237" i="6"/>
  <c r="F237" i="6"/>
  <c r="Q235" i="6"/>
  <c r="N235" i="6"/>
  <c r="M235" i="6"/>
  <c r="H235" i="6"/>
  <c r="F235" i="6"/>
  <c r="Q234" i="6"/>
  <c r="N234" i="6"/>
  <c r="M234" i="6"/>
  <c r="H234" i="6"/>
  <c r="F234" i="6"/>
  <c r="Q233" i="6"/>
  <c r="N233" i="6"/>
  <c r="M233" i="6"/>
  <c r="H233" i="6"/>
  <c r="F233" i="6"/>
  <c r="Q232" i="6"/>
  <c r="N232" i="6"/>
  <c r="M232" i="6"/>
  <c r="H232" i="6"/>
  <c r="F232" i="6"/>
  <c r="Q231" i="6"/>
  <c r="N231" i="6"/>
  <c r="M231" i="6"/>
  <c r="H231" i="6"/>
  <c r="F231" i="6"/>
  <c r="Q230" i="6"/>
  <c r="N230" i="6"/>
  <c r="M230" i="6"/>
  <c r="H230" i="6"/>
  <c r="F230" i="6"/>
  <c r="Q228" i="6"/>
  <c r="N228" i="6"/>
  <c r="M228" i="6"/>
  <c r="H228" i="6"/>
  <c r="F228" i="6"/>
  <c r="Q227" i="6"/>
  <c r="N227" i="6"/>
  <c r="M227" i="6"/>
  <c r="H227" i="6"/>
  <c r="F227" i="6"/>
  <c r="Q226" i="6"/>
  <c r="N226" i="6"/>
  <c r="N262" i="6" s="1"/>
  <c r="M226" i="6"/>
  <c r="H226" i="6"/>
  <c r="F226" i="6"/>
  <c r="S223" i="6"/>
  <c r="R223" i="6"/>
  <c r="Q223" i="6"/>
  <c r="P223" i="6"/>
  <c r="L223" i="6"/>
  <c r="K223" i="6"/>
  <c r="M223" i="6" s="1"/>
  <c r="J223" i="6"/>
  <c r="I223" i="6"/>
  <c r="H223" i="6"/>
  <c r="G223" i="6"/>
  <c r="F223" i="6"/>
  <c r="E223" i="6"/>
  <c r="D223" i="6"/>
  <c r="C223" i="6"/>
  <c r="N221" i="6"/>
  <c r="F221" i="6"/>
  <c r="Q220" i="6"/>
  <c r="N220" i="6"/>
  <c r="M220" i="6"/>
  <c r="H220" i="6"/>
  <c r="F220" i="6"/>
  <c r="Q219" i="6"/>
  <c r="N219" i="6"/>
  <c r="M219" i="6"/>
  <c r="H219" i="6"/>
  <c r="F219" i="6"/>
  <c r="Q217" i="6"/>
  <c r="N217" i="6"/>
  <c r="M217" i="6"/>
  <c r="H217" i="6"/>
  <c r="F217" i="6"/>
  <c r="Q216" i="6"/>
  <c r="N216" i="6"/>
  <c r="M216" i="6"/>
  <c r="H216" i="6"/>
  <c r="F216" i="6"/>
  <c r="N215" i="6"/>
  <c r="F215" i="6"/>
  <c r="N214" i="6"/>
  <c r="F214" i="6"/>
  <c r="N213" i="6"/>
  <c r="N223" i="6" s="1"/>
  <c r="F213" i="6"/>
  <c r="S210" i="6"/>
  <c r="R210" i="6"/>
  <c r="Q210" i="6"/>
  <c r="P210" i="6"/>
  <c r="L210" i="6"/>
  <c r="K210" i="6"/>
  <c r="M210" i="6" s="1"/>
  <c r="J210" i="6"/>
  <c r="I210" i="6"/>
  <c r="H210" i="6"/>
  <c r="G210" i="6"/>
  <c r="F210" i="6"/>
  <c r="E210" i="6"/>
  <c r="D210" i="6"/>
  <c r="C210" i="6"/>
  <c r="N208" i="6"/>
  <c r="F208" i="6"/>
  <c r="Q207" i="6"/>
  <c r="N207" i="6"/>
  <c r="H207" i="6"/>
  <c r="F207" i="6"/>
  <c r="N206" i="6"/>
  <c r="F206" i="6"/>
  <c r="N205" i="6"/>
  <c r="F205" i="6"/>
  <c r="Q204" i="6"/>
  <c r="N204" i="6"/>
  <c r="M204" i="6"/>
  <c r="H204" i="6"/>
  <c r="F204" i="6"/>
  <c r="Q203" i="6"/>
  <c r="N203" i="6"/>
  <c r="M203" i="6"/>
  <c r="H203" i="6"/>
  <c r="F203" i="6"/>
  <c r="Q202" i="6"/>
  <c r="N202" i="6"/>
  <c r="M202" i="6"/>
  <c r="H202" i="6"/>
  <c r="F202" i="6"/>
  <c r="Q201" i="6"/>
  <c r="N201" i="6"/>
  <c r="N210" i="6" s="1"/>
  <c r="M201" i="6"/>
  <c r="H201" i="6"/>
  <c r="F201" i="6"/>
  <c r="Q199" i="6"/>
  <c r="N199" i="6"/>
  <c r="M199" i="6"/>
  <c r="H199" i="6"/>
  <c r="F199" i="6"/>
  <c r="S197" i="6"/>
  <c r="R197" i="6"/>
  <c r="P197" i="6"/>
  <c r="Q197" i="6" s="1"/>
  <c r="L197" i="6"/>
  <c r="K197" i="6"/>
  <c r="M197" i="6" s="1"/>
  <c r="J197" i="6"/>
  <c r="I197" i="6"/>
  <c r="G197" i="6"/>
  <c r="H197" i="6" s="1"/>
  <c r="E197" i="6"/>
  <c r="F197" i="6" s="1"/>
  <c r="D197" i="6"/>
  <c r="C197" i="6"/>
  <c r="N195" i="6"/>
  <c r="N194" i="6"/>
  <c r="F194" i="6"/>
  <c r="Q193" i="6"/>
  <c r="N193" i="6"/>
  <c r="H193" i="6"/>
  <c r="F193" i="6"/>
  <c r="Q192" i="6"/>
  <c r="N192" i="6"/>
  <c r="M192" i="6"/>
  <c r="H192" i="6"/>
  <c r="F192" i="6"/>
  <c r="N191" i="6"/>
  <c r="F191" i="6"/>
  <c r="Q190" i="6"/>
  <c r="N190" i="6"/>
  <c r="M190" i="6"/>
  <c r="H190" i="6"/>
  <c r="F190" i="6"/>
  <c r="Q189" i="6"/>
  <c r="N189" i="6"/>
  <c r="M189" i="6"/>
  <c r="H189" i="6"/>
  <c r="F189" i="6"/>
  <c r="Q188" i="6"/>
  <c r="N188" i="6"/>
  <c r="M188" i="6"/>
  <c r="H188" i="6"/>
  <c r="F188" i="6"/>
  <c r="N186" i="6"/>
  <c r="F186" i="6"/>
  <c r="N185" i="6"/>
  <c r="F185" i="6"/>
  <c r="Q184" i="6"/>
  <c r="N184" i="6"/>
  <c r="H184" i="6"/>
  <c r="F184" i="6"/>
  <c r="N182" i="6"/>
  <c r="F182" i="6"/>
  <c r="N181" i="6"/>
  <c r="F181" i="6"/>
  <c r="Q179" i="6"/>
  <c r="N179" i="6"/>
  <c r="H179" i="6"/>
  <c r="F179" i="6"/>
  <c r="Q178" i="6"/>
  <c r="N178" i="6"/>
  <c r="H178" i="6"/>
  <c r="F178" i="6"/>
  <c r="Q177" i="6"/>
  <c r="N177" i="6"/>
  <c r="H177" i="6"/>
  <c r="F177" i="6"/>
  <c r="Q176" i="6"/>
  <c r="N176" i="6"/>
  <c r="H176" i="6"/>
  <c r="F176" i="6"/>
  <c r="Q174" i="6"/>
  <c r="N174" i="6"/>
  <c r="H174" i="6"/>
  <c r="F174" i="6"/>
  <c r="Q173" i="6"/>
  <c r="N173" i="6"/>
  <c r="H173" i="6"/>
  <c r="F173" i="6"/>
  <c r="Q172" i="6"/>
  <c r="N172" i="6"/>
  <c r="M172" i="6"/>
  <c r="H172" i="6"/>
  <c r="F172" i="6"/>
  <c r="Q170" i="6"/>
  <c r="N170" i="6"/>
  <c r="H170" i="6"/>
  <c r="F170" i="6"/>
  <c r="Q169" i="6"/>
  <c r="N169" i="6"/>
  <c r="N197" i="6" s="1"/>
  <c r="M169" i="6"/>
  <c r="H169" i="6"/>
  <c r="F169" i="6"/>
  <c r="S166" i="6"/>
  <c r="R166" i="6"/>
  <c r="Q166" i="6"/>
  <c r="P166" i="6"/>
  <c r="L166" i="6"/>
  <c r="K166" i="6"/>
  <c r="M166" i="6" s="1"/>
  <c r="J166" i="6"/>
  <c r="I166" i="6"/>
  <c r="H166" i="6"/>
  <c r="G166" i="6"/>
  <c r="F166" i="6"/>
  <c r="E166" i="6"/>
  <c r="D166" i="6"/>
  <c r="C166" i="6"/>
  <c r="N165" i="6"/>
  <c r="F165" i="6"/>
  <c r="N164" i="6"/>
  <c r="F164" i="6"/>
  <c r="Q163" i="6"/>
  <c r="N163" i="6"/>
  <c r="M163" i="6"/>
  <c r="H163" i="6"/>
  <c r="F163" i="6"/>
  <c r="Q162" i="6"/>
  <c r="N162" i="6"/>
  <c r="H162" i="6"/>
  <c r="F162" i="6"/>
  <c r="N161" i="6"/>
  <c r="F161" i="6"/>
  <c r="Q159" i="6"/>
  <c r="N159" i="6"/>
  <c r="N166" i="6" s="1"/>
  <c r="H159" i="6"/>
  <c r="F159" i="6"/>
  <c r="N158" i="6"/>
  <c r="F158" i="6"/>
  <c r="N157" i="6"/>
  <c r="F157" i="6"/>
  <c r="N156" i="6"/>
  <c r="F156" i="6"/>
  <c r="N155" i="6"/>
  <c r="F155" i="6"/>
  <c r="N154" i="6"/>
  <c r="F154" i="6"/>
  <c r="N152" i="6"/>
  <c r="F152" i="6"/>
  <c r="N151" i="6"/>
  <c r="F151" i="6"/>
  <c r="N150" i="6"/>
  <c r="F150" i="6"/>
  <c r="N149" i="6"/>
  <c r="F149" i="6"/>
  <c r="N148" i="6"/>
  <c r="F148" i="6"/>
  <c r="S145" i="6"/>
  <c r="R145" i="6"/>
  <c r="P145" i="6"/>
  <c r="Q145" i="6" s="1"/>
  <c r="L145" i="6"/>
  <c r="K145" i="6"/>
  <c r="M145" i="6" s="1"/>
  <c r="J145" i="6"/>
  <c r="I145" i="6"/>
  <c r="G145" i="6"/>
  <c r="H145" i="6" s="1"/>
  <c r="E145" i="6"/>
  <c r="F145" i="6" s="1"/>
  <c r="D145" i="6"/>
  <c r="C145" i="6"/>
  <c r="Q143" i="6"/>
  <c r="N143" i="6"/>
  <c r="H143" i="6"/>
  <c r="F143" i="6"/>
  <c r="N142" i="6"/>
  <c r="F142" i="6"/>
  <c r="Q141" i="6"/>
  <c r="N141" i="6"/>
  <c r="M141" i="6"/>
  <c r="H141" i="6"/>
  <c r="F141" i="6"/>
  <c r="N140" i="6"/>
  <c r="F140" i="6"/>
  <c r="N138" i="6"/>
  <c r="F138" i="6"/>
  <c r="Q137" i="6"/>
  <c r="N137" i="6"/>
  <c r="M137" i="6"/>
  <c r="H137" i="6"/>
  <c r="F137" i="6"/>
  <c r="Q135" i="6"/>
  <c r="N135" i="6"/>
  <c r="M135" i="6"/>
  <c r="H135" i="6"/>
  <c r="F135" i="6"/>
  <c r="Q134" i="6"/>
  <c r="N134" i="6"/>
  <c r="H134" i="6"/>
  <c r="F134" i="6"/>
  <c r="Q133" i="6"/>
  <c r="N133" i="6"/>
  <c r="M133" i="6"/>
  <c r="H133" i="6"/>
  <c r="F133" i="6"/>
  <c r="Q132" i="6"/>
  <c r="N132" i="6"/>
  <c r="M132" i="6"/>
  <c r="H132" i="6"/>
  <c r="F132" i="6"/>
  <c r="Q131" i="6"/>
  <c r="N131" i="6"/>
  <c r="M131" i="6"/>
  <c r="H131" i="6"/>
  <c r="F131" i="6"/>
  <c r="N129" i="6"/>
  <c r="F129" i="6"/>
  <c r="Q128" i="6"/>
  <c r="N128" i="6"/>
  <c r="M128" i="6"/>
  <c r="H128" i="6"/>
  <c r="F128" i="6"/>
  <c r="Q126" i="6"/>
  <c r="N126" i="6"/>
  <c r="M126" i="6"/>
  <c r="H126" i="6"/>
  <c r="F126" i="6"/>
  <c r="N124" i="6"/>
  <c r="N145" i="6" s="1"/>
  <c r="F124" i="6"/>
  <c r="S122" i="6"/>
  <c r="R122" i="6"/>
  <c r="P122" i="6"/>
  <c r="Q122" i="6" s="1"/>
  <c r="L122" i="6"/>
  <c r="K122" i="6"/>
  <c r="M122" i="6" s="1"/>
  <c r="J122" i="6"/>
  <c r="I122" i="6"/>
  <c r="G122" i="6"/>
  <c r="H122" i="6" s="1"/>
  <c r="E122" i="6"/>
  <c r="F122" i="6" s="1"/>
  <c r="D122" i="6"/>
  <c r="C122" i="6"/>
  <c r="N120" i="6"/>
  <c r="F120" i="6"/>
  <c r="Q119" i="6"/>
  <c r="N119" i="6"/>
  <c r="M119" i="6"/>
  <c r="H119" i="6"/>
  <c r="F119" i="6"/>
  <c r="N118" i="6"/>
  <c r="F118" i="6"/>
  <c r="Q117" i="6"/>
  <c r="N117" i="6"/>
  <c r="M117" i="6"/>
  <c r="H117" i="6"/>
  <c r="F117" i="6"/>
  <c r="Q115" i="6"/>
  <c r="N115" i="6"/>
  <c r="M115" i="6"/>
  <c r="H115" i="6"/>
  <c r="F115" i="6"/>
  <c r="Q114" i="6"/>
  <c r="N114" i="6"/>
  <c r="M114" i="6"/>
  <c r="H114" i="6"/>
  <c r="F114" i="6"/>
  <c r="N112" i="6"/>
  <c r="F112" i="6"/>
  <c r="Q111" i="6"/>
  <c r="N111" i="6"/>
  <c r="M111" i="6"/>
  <c r="H111" i="6"/>
  <c r="F111" i="6"/>
  <c r="Q110" i="6"/>
  <c r="N110" i="6"/>
  <c r="M110" i="6"/>
  <c r="H110" i="6"/>
  <c r="F110" i="6"/>
  <c r="Q108" i="6"/>
  <c r="N108" i="6"/>
  <c r="M108" i="6"/>
  <c r="H108" i="6"/>
  <c r="F108" i="6"/>
  <c r="Q106" i="6"/>
  <c r="N106" i="6"/>
  <c r="M106" i="6"/>
  <c r="H106" i="6"/>
  <c r="F106" i="6"/>
  <c r="Q105" i="6"/>
  <c r="N105" i="6"/>
  <c r="M105" i="6"/>
  <c r="H105" i="6"/>
  <c r="F105" i="6"/>
  <c r="N103" i="6"/>
  <c r="F103" i="6"/>
  <c r="N102" i="6"/>
  <c r="F102" i="6"/>
  <c r="Q101" i="6"/>
  <c r="N101" i="6"/>
  <c r="H101" i="6"/>
  <c r="F101" i="6"/>
  <c r="Q100" i="6"/>
  <c r="N100" i="6"/>
  <c r="M100" i="6"/>
  <c r="H100" i="6"/>
  <c r="F100" i="6"/>
  <c r="N98" i="6"/>
  <c r="F98" i="6"/>
  <c r="Q97" i="6"/>
  <c r="N97" i="6"/>
  <c r="M97" i="6"/>
  <c r="H97" i="6"/>
  <c r="F97" i="6"/>
  <c r="Q95" i="6"/>
  <c r="N95" i="6"/>
  <c r="H95" i="6"/>
  <c r="F95" i="6"/>
  <c r="Q94" i="6"/>
  <c r="N94" i="6"/>
  <c r="M94" i="6"/>
  <c r="H94" i="6"/>
  <c r="F94" i="6"/>
  <c r="Q92" i="6"/>
  <c r="N92" i="6"/>
  <c r="M92" i="6"/>
  <c r="H92" i="6"/>
  <c r="F92" i="6"/>
  <c r="Q90" i="6"/>
  <c r="N90" i="6"/>
  <c r="M90" i="6"/>
  <c r="H90" i="6"/>
  <c r="F90" i="6"/>
  <c r="N88" i="6"/>
  <c r="N122" i="6" s="1"/>
  <c r="F88" i="6"/>
  <c r="R85" i="6"/>
  <c r="P85" i="6"/>
  <c r="L85" i="6"/>
  <c r="K85" i="6"/>
  <c r="M85" i="6" s="1"/>
  <c r="I85" i="6"/>
  <c r="G85" i="6"/>
  <c r="H85" i="6" s="1"/>
  <c r="E85" i="6"/>
  <c r="F85" i="6" s="1"/>
  <c r="D85" i="6"/>
  <c r="C85" i="6"/>
  <c r="N83" i="6"/>
  <c r="F83" i="6"/>
  <c r="N82" i="6"/>
  <c r="F82" i="6"/>
  <c r="Q80" i="6"/>
  <c r="N80" i="6"/>
  <c r="H80" i="6"/>
  <c r="F80" i="6"/>
  <c r="N79" i="6"/>
  <c r="F79" i="6"/>
  <c r="Q78" i="6"/>
  <c r="N78" i="6"/>
  <c r="N85" i="6" s="1"/>
  <c r="M78" i="6"/>
  <c r="H78" i="6"/>
  <c r="F78" i="6"/>
  <c r="R75" i="6"/>
  <c r="P75" i="6"/>
  <c r="Q75" i="6" s="1"/>
  <c r="L75" i="6"/>
  <c r="K75" i="6"/>
  <c r="I75" i="6"/>
  <c r="G75" i="6"/>
  <c r="H75" i="6" s="1"/>
  <c r="E75" i="6"/>
  <c r="F75" i="6" s="1"/>
  <c r="D75" i="6"/>
  <c r="C75" i="6"/>
  <c r="N74" i="6"/>
  <c r="F74" i="6"/>
  <c r="N72" i="6"/>
  <c r="F72" i="6"/>
  <c r="Q71" i="6"/>
  <c r="N71" i="6"/>
  <c r="N75" i="6" s="1"/>
  <c r="H71" i="6"/>
  <c r="F71" i="6"/>
  <c r="S69" i="6"/>
  <c r="R69" i="6"/>
  <c r="P69" i="6"/>
  <c r="Q69" i="6" s="1"/>
  <c r="L69" i="6"/>
  <c r="K69" i="6"/>
  <c r="M69" i="6" s="1"/>
  <c r="J69" i="6"/>
  <c r="I69" i="6"/>
  <c r="G69" i="6"/>
  <c r="H69" i="6" s="1"/>
  <c r="E69" i="6"/>
  <c r="F69" i="6" s="1"/>
  <c r="D69" i="6"/>
  <c r="C69" i="6"/>
  <c r="Q67" i="6"/>
  <c r="N67" i="6"/>
  <c r="H67" i="6"/>
  <c r="F67" i="6"/>
  <c r="Q66" i="6"/>
  <c r="N66" i="6"/>
  <c r="M66" i="6"/>
  <c r="H66" i="6"/>
  <c r="F66" i="6"/>
  <c r="Q65" i="6"/>
  <c r="N65" i="6"/>
  <c r="M65" i="6"/>
  <c r="H65" i="6"/>
  <c r="F65" i="6"/>
  <c r="N64" i="6"/>
  <c r="F64" i="6"/>
  <c r="Q63" i="6"/>
  <c r="N63" i="6"/>
  <c r="H63" i="6"/>
  <c r="Q62" i="6"/>
  <c r="N62" i="6"/>
  <c r="M62" i="6"/>
  <c r="H62" i="6"/>
  <c r="F62" i="6"/>
  <c r="Q61" i="6"/>
  <c r="N61" i="6"/>
  <c r="M61" i="6"/>
  <c r="H61" i="6"/>
  <c r="F61" i="6"/>
  <c r="Q60" i="6"/>
  <c r="N60" i="6"/>
  <c r="M60" i="6"/>
  <c r="H60" i="6"/>
  <c r="F60" i="6"/>
  <c r="Q59" i="6"/>
  <c r="N59" i="6"/>
  <c r="M59" i="6"/>
  <c r="H59" i="6"/>
  <c r="F59" i="6"/>
  <c r="Q58" i="6"/>
  <c r="N58" i="6"/>
  <c r="M58" i="6"/>
  <c r="H58" i="6"/>
  <c r="F58" i="6"/>
  <c r="Q57" i="6"/>
  <c r="N57" i="6"/>
  <c r="M57" i="6"/>
  <c r="H57" i="6"/>
  <c r="F57" i="6"/>
  <c r="Q55" i="6"/>
  <c r="N55" i="6"/>
  <c r="M55" i="6"/>
  <c r="H55" i="6"/>
  <c r="F55" i="6"/>
  <c r="Q53" i="6"/>
  <c r="N53" i="6"/>
  <c r="M53" i="6"/>
  <c r="H53" i="6"/>
  <c r="F53" i="6"/>
  <c r="Q52" i="6"/>
  <c r="N52" i="6"/>
  <c r="M52" i="6"/>
  <c r="H52" i="6"/>
  <c r="F52" i="6"/>
  <c r="Q51" i="6"/>
  <c r="N51" i="6"/>
  <c r="H51" i="6"/>
  <c r="F51" i="6"/>
  <c r="Q50" i="6"/>
  <c r="N50" i="6"/>
  <c r="M50" i="6"/>
  <c r="H50" i="6"/>
  <c r="F50" i="6"/>
  <c r="Q49" i="6"/>
  <c r="N49" i="6"/>
  <c r="H49" i="6"/>
  <c r="F49" i="6"/>
  <c r="Q48" i="6"/>
  <c r="N48" i="6"/>
  <c r="H48" i="6"/>
  <c r="F48" i="6"/>
  <c r="Q47" i="6"/>
  <c r="N47" i="6"/>
  <c r="M47" i="6"/>
  <c r="H47" i="6"/>
  <c r="F47" i="6"/>
  <c r="Q46" i="6"/>
  <c r="N46" i="6"/>
  <c r="M46" i="6"/>
  <c r="H46" i="6"/>
  <c r="F46" i="6"/>
  <c r="Q45" i="6"/>
  <c r="N45" i="6"/>
  <c r="M45" i="6"/>
  <c r="H45" i="6"/>
  <c r="F45" i="6"/>
  <c r="N44" i="6"/>
  <c r="Q43" i="6"/>
  <c r="N43" i="6"/>
  <c r="M43" i="6"/>
  <c r="H43" i="6"/>
  <c r="F43" i="6"/>
  <c r="Q42" i="6"/>
  <c r="N42" i="6"/>
  <c r="N69" i="6" s="1"/>
  <c r="M42" i="6"/>
  <c r="H42" i="6"/>
  <c r="F42" i="6"/>
  <c r="S39" i="6"/>
  <c r="R39" i="6"/>
  <c r="Q39" i="6"/>
  <c r="P39" i="6"/>
  <c r="L39" i="6"/>
  <c r="K39" i="6"/>
  <c r="M39" i="6" s="1"/>
  <c r="J39" i="6"/>
  <c r="I39" i="6"/>
  <c r="H39" i="6"/>
  <c r="G39" i="6"/>
  <c r="F39" i="6"/>
  <c r="E39" i="6"/>
  <c r="D39" i="6"/>
  <c r="C39" i="6"/>
  <c r="Q37" i="6"/>
  <c r="N37" i="6"/>
  <c r="M37" i="6"/>
  <c r="H37" i="6"/>
  <c r="F37" i="6"/>
  <c r="Q36" i="6"/>
  <c r="N36" i="6"/>
  <c r="M36" i="6"/>
  <c r="H36" i="6"/>
  <c r="F36" i="6"/>
  <c r="Q35" i="6"/>
  <c r="N35" i="6"/>
  <c r="M35" i="6"/>
  <c r="H35" i="6"/>
  <c r="F35" i="6"/>
  <c r="Q34" i="6"/>
  <c r="N34" i="6"/>
  <c r="H34" i="6"/>
  <c r="F34" i="6"/>
  <c r="Q33" i="6"/>
  <c r="N33" i="6"/>
  <c r="H33" i="6"/>
  <c r="F33" i="6"/>
  <c r="Q32" i="6"/>
  <c r="N32" i="6"/>
  <c r="M32" i="6"/>
  <c r="H32" i="6"/>
  <c r="F32" i="6"/>
  <c r="Q31" i="6"/>
  <c r="N31" i="6"/>
  <c r="M31" i="6"/>
  <c r="H31" i="6"/>
  <c r="F31" i="6"/>
  <c r="Q30" i="6"/>
  <c r="N30" i="6"/>
  <c r="N39" i="6" s="1"/>
  <c r="M30" i="6"/>
  <c r="H30" i="6"/>
  <c r="F30" i="6"/>
  <c r="Q29" i="6"/>
  <c r="N29" i="6"/>
  <c r="M29" i="6"/>
  <c r="H29" i="6"/>
  <c r="F29" i="6"/>
  <c r="N28" i="6"/>
  <c r="Q27" i="6"/>
  <c r="N27" i="6"/>
  <c r="M27" i="6"/>
  <c r="H27" i="6"/>
  <c r="F27" i="6"/>
  <c r="N26" i="6"/>
  <c r="Q25" i="6"/>
  <c r="N25" i="6"/>
  <c r="M25" i="6"/>
  <c r="H25" i="6"/>
  <c r="F25" i="6"/>
  <c r="S22" i="6"/>
  <c r="R22" i="6"/>
  <c r="P22" i="6"/>
  <c r="Q22" i="6" s="1"/>
  <c r="L22" i="6"/>
  <c r="K22" i="6"/>
  <c r="M22" i="6" s="1"/>
  <c r="J22" i="6"/>
  <c r="I22" i="6"/>
  <c r="G22" i="6"/>
  <c r="H22" i="6" s="1"/>
  <c r="E22" i="6"/>
  <c r="F22" i="6" s="1"/>
  <c r="D22" i="6"/>
  <c r="C22" i="6"/>
  <c r="N20" i="6"/>
  <c r="F20" i="6"/>
  <c r="N19" i="6"/>
  <c r="F19" i="6"/>
  <c r="N18" i="6"/>
  <c r="F18" i="6"/>
  <c r="Q17" i="6"/>
  <c r="N17" i="6"/>
  <c r="H17" i="6"/>
  <c r="F17" i="6"/>
  <c r="N16" i="6"/>
  <c r="F16" i="6"/>
  <c r="Q15" i="6"/>
  <c r="N15" i="6"/>
  <c r="N22" i="6" s="1"/>
  <c r="M15" i="6"/>
  <c r="H15" i="6"/>
  <c r="F15" i="6"/>
  <c r="N320" i="6" l="1"/>
  <c r="F320" i="6"/>
  <c r="H320" i="6"/>
  <c r="M320" i="6"/>
  <c r="Q320" i="6"/>
  <c r="Q85" i="6"/>
  <c r="M319" i="6"/>
  <c r="Y287" i="5" l="1"/>
  <c r="X287" i="5"/>
  <c r="X288" i="5" s="1"/>
  <c r="V287" i="5"/>
  <c r="V288" i="5" s="1"/>
  <c r="U287" i="5"/>
  <c r="T287" i="5"/>
  <c r="T288" i="5" s="1"/>
  <c r="P287" i="5"/>
  <c r="P288" i="5" s="1"/>
  <c r="O287" i="5"/>
  <c r="O288" i="5" s="1"/>
  <c r="M287" i="5"/>
  <c r="Q287" i="5" s="1"/>
  <c r="L287" i="5"/>
  <c r="L288" i="5" s="1"/>
  <c r="K287" i="5"/>
  <c r="K288" i="5" s="1"/>
  <c r="I287" i="5"/>
  <c r="G287" i="5"/>
  <c r="F287" i="5"/>
  <c r="E287" i="5"/>
  <c r="D287" i="5"/>
  <c r="D288" i="5" s="1"/>
  <c r="C287" i="5"/>
  <c r="R285" i="5"/>
  <c r="F285" i="5"/>
  <c r="R284" i="5"/>
  <c r="F284" i="5"/>
  <c r="R283" i="5"/>
  <c r="F283" i="5"/>
  <c r="U282" i="5"/>
  <c r="R282" i="5"/>
  <c r="Q282" i="5"/>
  <c r="H282" i="5"/>
  <c r="F282" i="5"/>
  <c r="R281" i="5"/>
  <c r="F281" i="5"/>
  <c r="R280" i="5"/>
  <c r="F280" i="5"/>
  <c r="U279" i="5"/>
  <c r="R279" i="5"/>
  <c r="F279" i="5"/>
  <c r="R278" i="5"/>
  <c r="F278" i="5"/>
  <c r="U277" i="5"/>
  <c r="R277" i="5"/>
  <c r="Q277" i="5"/>
  <c r="H277" i="5"/>
  <c r="F277" i="5"/>
  <c r="U276" i="5"/>
  <c r="R276" i="5"/>
  <c r="F276" i="5"/>
  <c r="U275" i="5"/>
  <c r="R275" i="5"/>
  <c r="F275" i="5"/>
  <c r="R273" i="5"/>
  <c r="F273" i="5"/>
  <c r="R272" i="5"/>
  <c r="F272" i="5"/>
  <c r="R271" i="5"/>
  <c r="F271" i="5"/>
  <c r="U270" i="5"/>
  <c r="R270" i="5"/>
  <c r="F270" i="5"/>
  <c r="U268" i="5"/>
  <c r="R268" i="5"/>
  <c r="Q268" i="5"/>
  <c r="H268" i="5"/>
  <c r="F268" i="5"/>
  <c r="R267" i="5"/>
  <c r="R266" i="5"/>
  <c r="F266" i="5"/>
  <c r="R265" i="5"/>
  <c r="F265" i="5"/>
  <c r="R264" i="5"/>
  <c r="F264" i="5"/>
  <c r="R263" i="5"/>
  <c r="F263" i="5"/>
  <c r="R261" i="5"/>
  <c r="F261" i="5"/>
  <c r="R260" i="5"/>
  <c r="F260" i="5"/>
  <c r="R259" i="5"/>
  <c r="R287" i="5" s="1"/>
  <c r="F259" i="5"/>
  <c r="Y256" i="5"/>
  <c r="Y288" i="5" s="1"/>
  <c r="X256" i="5"/>
  <c r="W256" i="5"/>
  <c r="W288" i="5" s="1"/>
  <c r="V256" i="5"/>
  <c r="T256" i="5"/>
  <c r="P256" i="5"/>
  <c r="O256" i="5"/>
  <c r="M256" i="5"/>
  <c r="Q256" i="5" s="1"/>
  <c r="L256" i="5"/>
  <c r="K256" i="5"/>
  <c r="J256" i="5"/>
  <c r="J288" i="5" s="1"/>
  <c r="I256" i="5"/>
  <c r="I288" i="5" s="1"/>
  <c r="G256" i="5"/>
  <c r="H256" i="5" s="1"/>
  <c r="E256" i="5"/>
  <c r="F256" i="5" s="1"/>
  <c r="D256" i="5"/>
  <c r="C256" i="5"/>
  <c r="C288" i="5" s="1"/>
  <c r="R254" i="5"/>
  <c r="F254" i="5"/>
  <c r="R253" i="5"/>
  <c r="F253" i="5"/>
  <c r="U252" i="5"/>
  <c r="R252" i="5"/>
  <c r="F252" i="5"/>
  <c r="R251" i="5"/>
  <c r="U250" i="5"/>
  <c r="R250" i="5"/>
  <c r="F250" i="5"/>
  <c r="U249" i="5"/>
  <c r="R249" i="5"/>
  <c r="Q249" i="5"/>
  <c r="H249" i="5"/>
  <c r="F249" i="5"/>
  <c r="U248" i="5"/>
  <c r="R248" i="5"/>
  <c r="Q248" i="5"/>
  <c r="H248" i="5"/>
  <c r="F248" i="5"/>
  <c r="U247" i="5"/>
  <c r="R247" i="5"/>
  <c r="F247" i="5"/>
  <c r="U246" i="5"/>
  <c r="R246" i="5"/>
  <c r="Q246" i="5"/>
  <c r="H246" i="5"/>
  <c r="F246" i="5"/>
  <c r="U245" i="5"/>
  <c r="R245" i="5"/>
  <c r="Q245" i="5"/>
  <c r="H245" i="5"/>
  <c r="F245" i="5"/>
  <c r="U243" i="5"/>
  <c r="R243" i="5"/>
  <c r="F243" i="5"/>
  <c r="U242" i="5"/>
  <c r="R242" i="5"/>
  <c r="Q242" i="5"/>
  <c r="H242" i="5"/>
  <c r="F242" i="5"/>
  <c r="U240" i="5"/>
  <c r="R240" i="5"/>
  <c r="Q240" i="5"/>
  <c r="H240" i="5"/>
  <c r="F240" i="5"/>
  <c r="U239" i="5"/>
  <c r="R239" i="5"/>
  <c r="H239" i="5"/>
  <c r="F239" i="5"/>
  <c r="U238" i="5"/>
  <c r="R238" i="5"/>
  <c r="F238" i="5"/>
  <c r="U237" i="5"/>
  <c r="R237" i="5"/>
  <c r="Q237" i="5"/>
  <c r="H237" i="5"/>
  <c r="F237" i="5"/>
  <c r="U236" i="5"/>
  <c r="R236" i="5"/>
  <c r="H236" i="5"/>
  <c r="F236" i="5"/>
  <c r="U234" i="5"/>
  <c r="R234" i="5"/>
  <c r="Q234" i="5"/>
  <c r="H234" i="5"/>
  <c r="F234" i="5"/>
  <c r="U233" i="5"/>
  <c r="R233" i="5"/>
  <c r="R256" i="5" s="1"/>
  <c r="Q233" i="5"/>
  <c r="H233" i="5"/>
  <c r="F233" i="5"/>
  <c r="Y230" i="5"/>
  <c r="X230" i="5"/>
  <c r="V230" i="5"/>
  <c r="T230" i="5"/>
  <c r="U230" i="5" s="1"/>
  <c r="P230" i="5"/>
  <c r="O230" i="5"/>
  <c r="M230" i="5"/>
  <c r="L230" i="5"/>
  <c r="K230" i="5"/>
  <c r="I230" i="5"/>
  <c r="G230" i="5"/>
  <c r="H230" i="5" s="1"/>
  <c r="E230" i="5"/>
  <c r="F230" i="5" s="1"/>
  <c r="D230" i="5"/>
  <c r="C230" i="5"/>
  <c r="U228" i="5"/>
  <c r="R228" i="5"/>
  <c r="F228" i="5"/>
  <c r="U227" i="5"/>
  <c r="R227" i="5"/>
  <c r="F227" i="5"/>
  <c r="U226" i="5"/>
  <c r="R226" i="5"/>
  <c r="F226" i="5"/>
  <c r="U225" i="5"/>
  <c r="R225" i="5"/>
  <c r="F225" i="5"/>
  <c r="R224" i="5"/>
  <c r="F224" i="5"/>
  <c r="U223" i="5"/>
  <c r="R223" i="5"/>
  <c r="Q223" i="5"/>
  <c r="H223" i="5"/>
  <c r="F223" i="5"/>
  <c r="U222" i="5"/>
  <c r="R222" i="5"/>
  <c r="Q222" i="5"/>
  <c r="H222" i="5"/>
  <c r="F222" i="5"/>
  <c r="U221" i="5"/>
  <c r="R221" i="5"/>
  <c r="F221" i="5"/>
  <c r="U219" i="5"/>
  <c r="R219" i="5"/>
  <c r="Q219" i="5"/>
  <c r="H219" i="5"/>
  <c r="F219" i="5"/>
  <c r="U218" i="5"/>
  <c r="R218" i="5"/>
  <c r="Q218" i="5"/>
  <c r="H218" i="5"/>
  <c r="F218" i="5"/>
  <c r="U216" i="5"/>
  <c r="R216" i="5"/>
  <c r="Q216" i="5"/>
  <c r="H216" i="5"/>
  <c r="F216" i="5"/>
  <c r="U215" i="5"/>
  <c r="R215" i="5"/>
  <c r="Q215" i="5"/>
  <c r="H215" i="5"/>
  <c r="F215" i="5"/>
  <c r="U214" i="5"/>
  <c r="R214" i="5"/>
  <c r="Q214" i="5"/>
  <c r="H214" i="5"/>
  <c r="F214" i="5"/>
  <c r="U213" i="5"/>
  <c r="R213" i="5"/>
  <c r="Q213" i="5"/>
  <c r="H213" i="5"/>
  <c r="F213" i="5"/>
  <c r="U211" i="5"/>
  <c r="R211" i="5"/>
  <c r="Q211" i="5"/>
  <c r="H211" i="5"/>
  <c r="F211" i="5"/>
  <c r="U210" i="5"/>
  <c r="R210" i="5"/>
  <c r="Q210" i="5"/>
  <c r="H210" i="5"/>
  <c r="F210" i="5"/>
  <c r="U209" i="5"/>
  <c r="R209" i="5"/>
  <c r="Q209" i="5"/>
  <c r="H209" i="5"/>
  <c r="F209" i="5"/>
  <c r="U208" i="5"/>
  <c r="R208" i="5"/>
  <c r="Q208" i="5"/>
  <c r="H208" i="5"/>
  <c r="F208" i="5"/>
  <c r="U207" i="5"/>
  <c r="R207" i="5"/>
  <c r="Q207" i="5"/>
  <c r="H207" i="5"/>
  <c r="F207" i="5"/>
  <c r="U206" i="5"/>
  <c r="R206" i="5"/>
  <c r="Q206" i="5"/>
  <c r="H206" i="5"/>
  <c r="F206" i="5"/>
  <c r="U205" i="5"/>
  <c r="R205" i="5"/>
  <c r="H205" i="5"/>
  <c r="F205" i="5"/>
  <c r="U203" i="5"/>
  <c r="R203" i="5"/>
  <c r="Q203" i="5"/>
  <c r="H203" i="5"/>
  <c r="F203" i="5"/>
  <c r="U202" i="5"/>
  <c r="R202" i="5"/>
  <c r="Q202" i="5"/>
  <c r="H202" i="5"/>
  <c r="F202" i="5"/>
  <c r="U201" i="5"/>
  <c r="R201" i="5"/>
  <c r="Q201" i="5"/>
  <c r="H201" i="5"/>
  <c r="F201" i="5"/>
  <c r="U200" i="5"/>
  <c r="R200" i="5"/>
  <c r="H200" i="5"/>
  <c r="F200" i="5"/>
  <c r="U199" i="5"/>
  <c r="R199" i="5"/>
  <c r="H199" i="5"/>
  <c r="F199" i="5"/>
  <c r="U198" i="5"/>
  <c r="R198" i="5"/>
  <c r="H198" i="5"/>
  <c r="F198" i="5"/>
  <c r="U196" i="5"/>
  <c r="R196" i="5"/>
  <c r="Q196" i="5"/>
  <c r="H196" i="5"/>
  <c r="F196" i="5"/>
  <c r="U195" i="5"/>
  <c r="R195" i="5"/>
  <c r="Q195" i="5"/>
  <c r="H195" i="5"/>
  <c r="F195" i="5"/>
  <c r="U194" i="5"/>
  <c r="R194" i="5"/>
  <c r="R230" i="5" s="1"/>
  <c r="Q194" i="5"/>
  <c r="H194" i="5"/>
  <c r="F194" i="5"/>
  <c r="Y191" i="5"/>
  <c r="X191" i="5"/>
  <c r="V191" i="5"/>
  <c r="T191" i="5"/>
  <c r="U191" i="5" s="1"/>
  <c r="P191" i="5"/>
  <c r="O191" i="5"/>
  <c r="M191" i="5"/>
  <c r="L191" i="5"/>
  <c r="K191" i="5"/>
  <c r="I191" i="5"/>
  <c r="G191" i="5"/>
  <c r="H191" i="5" s="1"/>
  <c r="E191" i="5"/>
  <c r="F191" i="5" s="1"/>
  <c r="D191" i="5"/>
  <c r="C191" i="5"/>
  <c r="R189" i="5"/>
  <c r="F189" i="5"/>
  <c r="U188" i="5"/>
  <c r="R188" i="5"/>
  <c r="Q188" i="5"/>
  <c r="H188" i="5"/>
  <c r="F188" i="5"/>
  <c r="U187" i="5"/>
  <c r="R187" i="5"/>
  <c r="H187" i="5"/>
  <c r="F187" i="5"/>
  <c r="U185" i="5"/>
  <c r="R185" i="5"/>
  <c r="Q185" i="5"/>
  <c r="H185" i="5"/>
  <c r="F185" i="5"/>
  <c r="U184" i="5"/>
  <c r="R184" i="5"/>
  <c r="H184" i="5"/>
  <c r="F184" i="5"/>
  <c r="R183" i="5"/>
  <c r="F183" i="5"/>
  <c r="R182" i="5"/>
  <c r="F182" i="5"/>
  <c r="R181" i="5"/>
  <c r="R191" i="5" s="1"/>
  <c r="F181" i="5"/>
  <c r="V178" i="5"/>
  <c r="T178" i="5"/>
  <c r="P178" i="5"/>
  <c r="O178" i="5"/>
  <c r="N178" i="5"/>
  <c r="M178" i="5"/>
  <c r="Q178" i="5" s="1"/>
  <c r="I178" i="5"/>
  <c r="G178" i="5"/>
  <c r="H178" i="5" s="1"/>
  <c r="E178" i="5"/>
  <c r="F178" i="5" s="1"/>
  <c r="D178" i="5"/>
  <c r="C178" i="5"/>
  <c r="R176" i="5"/>
  <c r="F176" i="5"/>
  <c r="R175" i="5"/>
  <c r="F175" i="5"/>
  <c r="R174" i="5"/>
  <c r="F174" i="5"/>
  <c r="R173" i="5"/>
  <c r="F173" i="5"/>
  <c r="R172" i="5"/>
  <c r="F172" i="5"/>
  <c r="R171" i="5"/>
  <c r="F171" i="5"/>
  <c r="U170" i="5"/>
  <c r="R170" i="5"/>
  <c r="Q170" i="5"/>
  <c r="H170" i="5"/>
  <c r="F170" i="5"/>
  <c r="R169" i="5"/>
  <c r="F169" i="5"/>
  <c r="R167" i="5"/>
  <c r="R178" i="5" s="1"/>
  <c r="F167" i="5"/>
  <c r="Y165" i="5"/>
  <c r="X165" i="5"/>
  <c r="V165" i="5"/>
  <c r="T165" i="5"/>
  <c r="U165" i="5" s="1"/>
  <c r="P165" i="5"/>
  <c r="O165" i="5"/>
  <c r="M165" i="5"/>
  <c r="L165" i="5"/>
  <c r="K165" i="5"/>
  <c r="I165" i="5"/>
  <c r="G165" i="5"/>
  <c r="H165" i="5" s="1"/>
  <c r="E165" i="5"/>
  <c r="F165" i="5" s="1"/>
  <c r="D165" i="5"/>
  <c r="C165" i="5"/>
  <c r="R163" i="5"/>
  <c r="F163" i="5"/>
  <c r="R162" i="5"/>
  <c r="F162" i="5"/>
  <c r="R161" i="5"/>
  <c r="F161" i="5"/>
  <c r="U160" i="5"/>
  <c r="R160" i="5"/>
  <c r="F160" i="5"/>
  <c r="R159" i="5"/>
  <c r="F159" i="5"/>
  <c r="U158" i="5"/>
  <c r="R158" i="5"/>
  <c r="Q158" i="5"/>
  <c r="H158" i="5"/>
  <c r="F158" i="5"/>
  <c r="U157" i="5"/>
  <c r="R157" i="5"/>
  <c r="Q157" i="5"/>
  <c r="H157" i="5"/>
  <c r="F157" i="5"/>
  <c r="U156" i="5"/>
  <c r="R156" i="5"/>
  <c r="Q156" i="5"/>
  <c r="H156" i="5"/>
  <c r="F156" i="5"/>
  <c r="R154" i="5"/>
  <c r="F154" i="5"/>
  <c r="U153" i="5"/>
  <c r="R153" i="5"/>
  <c r="F153" i="5"/>
  <c r="U152" i="5"/>
  <c r="R152" i="5"/>
  <c r="Q152" i="5"/>
  <c r="H152" i="5"/>
  <c r="F152" i="5"/>
  <c r="U150" i="5"/>
  <c r="R150" i="5"/>
  <c r="Q150" i="5"/>
  <c r="H150" i="5"/>
  <c r="F150" i="5"/>
  <c r="U149" i="5"/>
  <c r="R149" i="5"/>
  <c r="Q149" i="5"/>
  <c r="H149" i="5"/>
  <c r="F149" i="5"/>
  <c r="U147" i="5"/>
  <c r="R147" i="5"/>
  <c r="F147" i="5"/>
  <c r="U146" i="5"/>
  <c r="R146" i="5"/>
  <c r="Q146" i="5"/>
  <c r="H146" i="5"/>
  <c r="F146" i="5"/>
  <c r="U145" i="5"/>
  <c r="R145" i="5"/>
  <c r="F145" i="5"/>
  <c r="U144" i="5"/>
  <c r="R144" i="5"/>
  <c r="F144" i="5"/>
  <c r="U142" i="5"/>
  <c r="R142" i="5"/>
  <c r="Q142" i="5"/>
  <c r="H142" i="5"/>
  <c r="F142" i="5"/>
  <c r="U141" i="5"/>
  <c r="R141" i="5"/>
  <c r="F141" i="5"/>
  <c r="U140" i="5"/>
  <c r="R140" i="5"/>
  <c r="F140" i="5"/>
  <c r="U138" i="5"/>
  <c r="R138" i="5"/>
  <c r="F138" i="5"/>
  <c r="U137" i="5"/>
  <c r="R137" i="5"/>
  <c r="R165" i="5" s="1"/>
  <c r="Q137" i="5"/>
  <c r="H137" i="5"/>
  <c r="F137" i="5"/>
  <c r="Y134" i="5"/>
  <c r="X134" i="5"/>
  <c r="V134" i="5"/>
  <c r="T134" i="5"/>
  <c r="U134" i="5" s="1"/>
  <c r="P134" i="5"/>
  <c r="O134" i="5"/>
  <c r="M134" i="5"/>
  <c r="L134" i="5"/>
  <c r="K134" i="5"/>
  <c r="I134" i="5"/>
  <c r="G134" i="5"/>
  <c r="H134" i="5" s="1"/>
  <c r="E134" i="5"/>
  <c r="F134" i="5" s="1"/>
  <c r="D134" i="5"/>
  <c r="C134" i="5"/>
  <c r="U132" i="5"/>
  <c r="R132" i="5"/>
  <c r="Q132" i="5"/>
  <c r="H132" i="5"/>
  <c r="F132" i="5"/>
  <c r="U131" i="5"/>
  <c r="R131" i="5"/>
  <c r="Q131" i="5"/>
  <c r="H131" i="5"/>
  <c r="F131" i="5"/>
  <c r="U130" i="5"/>
  <c r="R130" i="5"/>
  <c r="Q130" i="5"/>
  <c r="H130" i="5"/>
  <c r="F130" i="5"/>
  <c r="U129" i="5"/>
  <c r="R129" i="5"/>
  <c r="H129" i="5"/>
  <c r="F129" i="5"/>
  <c r="U127" i="5"/>
  <c r="R127" i="5"/>
  <c r="R134" i="5" s="1"/>
  <c r="Q127" i="5"/>
  <c r="H127" i="5"/>
  <c r="F127" i="5"/>
  <c r="Y125" i="5"/>
  <c r="X125" i="5"/>
  <c r="V125" i="5"/>
  <c r="U125" i="5"/>
  <c r="T125" i="5"/>
  <c r="P125" i="5"/>
  <c r="O125" i="5"/>
  <c r="N125" i="5"/>
  <c r="M125" i="5"/>
  <c r="L125" i="5"/>
  <c r="K125" i="5"/>
  <c r="I125" i="5"/>
  <c r="G125" i="5"/>
  <c r="F125" i="5"/>
  <c r="E125" i="5"/>
  <c r="D125" i="5"/>
  <c r="H125" i="5" s="1"/>
  <c r="C125" i="5"/>
  <c r="U123" i="5"/>
  <c r="R123" i="5"/>
  <c r="F123" i="5"/>
  <c r="R122" i="5"/>
  <c r="F122" i="5"/>
  <c r="U121" i="5"/>
  <c r="R121" i="5"/>
  <c r="F121" i="5"/>
  <c r="U120" i="5"/>
  <c r="R120" i="5"/>
  <c r="H120" i="5"/>
  <c r="F120" i="5"/>
  <c r="U119" i="5"/>
  <c r="R119" i="5"/>
  <c r="H119" i="5"/>
  <c r="F119" i="5"/>
  <c r="R117" i="5"/>
  <c r="F117" i="5"/>
  <c r="R116" i="5"/>
  <c r="F116" i="5"/>
  <c r="U115" i="5"/>
  <c r="R115" i="5"/>
  <c r="F115" i="5"/>
  <c r="R114" i="5"/>
  <c r="F114" i="5"/>
  <c r="R113" i="5"/>
  <c r="F113" i="5"/>
  <c r="R112" i="5"/>
  <c r="F112" i="5"/>
  <c r="R110" i="5"/>
  <c r="F110" i="5"/>
  <c r="U109" i="5"/>
  <c r="R109" i="5"/>
  <c r="Q109" i="5"/>
  <c r="H109" i="5"/>
  <c r="F109" i="5"/>
  <c r="R108" i="5"/>
  <c r="F108" i="5"/>
  <c r="U107" i="5"/>
  <c r="R107" i="5"/>
  <c r="F107" i="5"/>
  <c r="U106" i="5"/>
  <c r="R106" i="5"/>
  <c r="R125" i="5" s="1"/>
  <c r="Q106" i="5"/>
  <c r="H106" i="5"/>
  <c r="F106" i="5"/>
  <c r="Y103" i="5"/>
  <c r="X103" i="5"/>
  <c r="V103" i="5"/>
  <c r="T103" i="5"/>
  <c r="U103" i="5" s="1"/>
  <c r="P103" i="5"/>
  <c r="O103" i="5"/>
  <c r="M103" i="5"/>
  <c r="L103" i="5"/>
  <c r="K103" i="5"/>
  <c r="I103" i="5"/>
  <c r="G103" i="5"/>
  <c r="E103" i="5"/>
  <c r="F103" i="5" s="1"/>
  <c r="D103" i="5"/>
  <c r="C103" i="5"/>
  <c r="R101" i="5"/>
  <c r="F101" i="5"/>
  <c r="R100" i="5"/>
  <c r="F100" i="5"/>
  <c r="U98" i="5"/>
  <c r="R98" i="5"/>
  <c r="F98" i="5"/>
  <c r="R97" i="5"/>
  <c r="F97" i="5"/>
  <c r="R96" i="5"/>
  <c r="R103" i="5" s="1"/>
  <c r="F96" i="5"/>
  <c r="Y93" i="5"/>
  <c r="X93" i="5"/>
  <c r="V93" i="5"/>
  <c r="T93" i="5"/>
  <c r="U93" i="5" s="1"/>
  <c r="P93" i="5"/>
  <c r="O93" i="5"/>
  <c r="N93" i="5"/>
  <c r="M93" i="5"/>
  <c r="Q93" i="5" s="1"/>
  <c r="L93" i="5"/>
  <c r="K93" i="5"/>
  <c r="I93" i="5"/>
  <c r="G93" i="5"/>
  <c r="F93" i="5"/>
  <c r="E93" i="5"/>
  <c r="D93" i="5"/>
  <c r="H93" i="5" s="1"/>
  <c r="C93" i="5"/>
  <c r="R91" i="5"/>
  <c r="F91" i="5"/>
  <c r="R90" i="5"/>
  <c r="F90" i="5"/>
  <c r="U89" i="5"/>
  <c r="R89" i="5"/>
  <c r="F89" i="5"/>
  <c r="R88" i="5"/>
  <c r="F88" i="5"/>
  <c r="R87" i="5"/>
  <c r="F87" i="5"/>
  <c r="U86" i="5"/>
  <c r="R86" i="5"/>
  <c r="Q86" i="5"/>
  <c r="H86" i="5"/>
  <c r="F86" i="5"/>
  <c r="R85" i="5"/>
  <c r="F85" i="5"/>
  <c r="R84" i="5"/>
  <c r="F84" i="5"/>
  <c r="R83" i="5"/>
  <c r="F83" i="5"/>
  <c r="U82" i="5"/>
  <c r="R82" i="5"/>
  <c r="F82" i="5"/>
  <c r="R81" i="5"/>
  <c r="F81" i="5"/>
  <c r="U79" i="5"/>
  <c r="R79" i="5"/>
  <c r="Q79" i="5"/>
  <c r="H79" i="5"/>
  <c r="F79" i="5"/>
  <c r="R77" i="5"/>
  <c r="F77" i="5"/>
  <c r="U76" i="5"/>
  <c r="R76" i="5"/>
  <c r="Q76" i="5"/>
  <c r="H76" i="5"/>
  <c r="F76" i="5"/>
  <c r="R75" i="5"/>
  <c r="F75" i="5"/>
  <c r="U74" i="5"/>
  <c r="R74" i="5"/>
  <c r="F74" i="5"/>
  <c r="U73" i="5"/>
  <c r="R73" i="5"/>
  <c r="F73" i="5"/>
  <c r="R72" i="5"/>
  <c r="F72" i="5"/>
  <c r="U71" i="5"/>
  <c r="R71" i="5"/>
  <c r="Q71" i="5"/>
  <c r="H71" i="5"/>
  <c r="F71" i="5"/>
  <c r="U70" i="5"/>
  <c r="R70" i="5"/>
  <c r="Q70" i="5"/>
  <c r="H70" i="5"/>
  <c r="F70" i="5"/>
  <c r="U69" i="5"/>
  <c r="R69" i="5"/>
  <c r="Q69" i="5"/>
  <c r="H69" i="5"/>
  <c r="F69" i="5"/>
  <c r="U67" i="5"/>
  <c r="R67" i="5"/>
  <c r="Q67" i="5"/>
  <c r="H67" i="5"/>
  <c r="F67" i="5"/>
  <c r="U66" i="5"/>
  <c r="R66" i="5"/>
  <c r="R93" i="5" s="1"/>
  <c r="Q66" i="5"/>
  <c r="H66" i="5"/>
  <c r="F66" i="5"/>
  <c r="Y63" i="5"/>
  <c r="X63" i="5"/>
  <c r="V63" i="5"/>
  <c r="T63" i="5"/>
  <c r="U63" i="5" s="1"/>
  <c r="Q63" i="5"/>
  <c r="P63" i="5"/>
  <c r="O63" i="5"/>
  <c r="M63" i="5"/>
  <c r="L63" i="5"/>
  <c r="K63" i="5"/>
  <c r="J63" i="5"/>
  <c r="I63" i="5"/>
  <c r="G63" i="5"/>
  <c r="F63" i="5"/>
  <c r="E63" i="5"/>
  <c r="D63" i="5"/>
  <c r="H63" i="5" s="1"/>
  <c r="C63" i="5"/>
  <c r="R61" i="5"/>
  <c r="F61" i="5"/>
  <c r="R60" i="5"/>
  <c r="F60" i="5"/>
  <c r="U59" i="5"/>
  <c r="R59" i="5"/>
  <c r="Q59" i="5"/>
  <c r="H59" i="5"/>
  <c r="F59" i="5"/>
  <c r="R58" i="5"/>
  <c r="F58" i="5"/>
  <c r="R57" i="5"/>
  <c r="F57" i="5"/>
  <c r="U56" i="5"/>
  <c r="R56" i="5"/>
  <c r="Q56" i="5"/>
  <c r="H56" i="5"/>
  <c r="F56" i="5"/>
  <c r="U55" i="5"/>
  <c r="R55" i="5"/>
  <c r="Q55" i="5"/>
  <c r="H55" i="5"/>
  <c r="F55" i="5"/>
  <c r="R54" i="5"/>
  <c r="F54" i="5"/>
  <c r="U53" i="5"/>
  <c r="R53" i="5"/>
  <c r="Q53" i="5"/>
  <c r="H53" i="5"/>
  <c r="F53" i="5"/>
  <c r="R51" i="5"/>
  <c r="F51" i="5"/>
  <c r="U49" i="5"/>
  <c r="R49" i="5"/>
  <c r="R63" i="5" s="1"/>
  <c r="Q49" i="5"/>
  <c r="H49" i="5"/>
  <c r="F49" i="5"/>
  <c r="Y46" i="5"/>
  <c r="X46" i="5"/>
  <c r="W46" i="5"/>
  <c r="V46" i="5"/>
  <c r="T46" i="5"/>
  <c r="U46" i="5" s="1"/>
  <c r="Q46" i="5"/>
  <c r="P46" i="5"/>
  <c r="O46" i="5"/>
  <c r="M46" i="5"/>
  <c r="L46" i="5"/>
  <c r="K46" i="5"/>
  <c r="J46" i="5"/>
  <c r="I46" i="5"/>
  <c r="G46" i="5"/>
  <c r="F46" i="5"/>
  <c r="E46" i="5"/>
  <c r="D46" i="5"/>
  <c r="H46" i="5" s="1"/>
  <c r="C46" i="5"/>
  <c r="U44" i="5"/>
  <c r="R44" i="5"/>
  <c r="Q44" i="5"/>
  <c r="H44" i="5"/>
  <c r="F44" i="5"/>
  <c r="U43" i="5"/>
  <c r="R43" i="5"/>
  <c r="Q43" i="5"/>
  <c r="H43" i="5"/>
  <c r="F43" i="5"/>
  <c r="U42" i="5"/>
  <c r="R42" i="5"/>
  <c r="Q42" i="5"/>
  <c r="H42" i="5"/>
  <c r="F42" i="5"/>
  <c r="U41" i="5"/>
  <c r="R41" i="5"/>
  <c r="Q41" i="5"/>
  <c r="H41" i="5"/>
  <c r="F41" i="5"/>
  <c r="U40" i="5"/>
  <c r="R40" i="5"/>
  <c r="F40" i="5"/>
  <c r="R39" i="5"/>
  <c r="F39" i="5"/>
  <c r="U38" i="5"/>
  <c r="R38" i="5"/>
  <c r="Q38" i="5"/>
  <c r="H38" i="5"/>
  <c r="F38" i="5"/>
  <c r="U37" i="5"/>
  <c r="R37" i="5"/>
  <c r="F37" i="5"/>
  <c r="U36" i="5"/>
  <c r="R36" i="5"/>
  <c r="Q36" i="5"/>
  <c r="H36" i="5"/>
  <c r="F36" i="5"/>
  <c r="U35" i="5"/>
  <c r="R35" i="5"/>
  <c r="F35" i="5"/>
  <c r="U34" i="5"/>
  <c r="R34" i="5"/>
  <c r="Q34" i="5"/>
  <c r="H34" i="5"/>
  <c r="F34" i="5"/>
  <c r="U32" i="5"/>
  <c r="R32" i="5"/>
  <c r="Q32" i="5"/>
  <c r="H32" i="5"/>
  <c r="F32" i="5"/>
  <c r="U31" i="5"/>
  <c r="R31" i="5"/>
  <c r="Q31" i="5"/>
  <c r="H31" i="5"/>
  <c r="F31" i="5"/>
  <c r="U30" i="5"/>
  <c r="R30" i="5"/>
  <c r="H30" i="5"/>
  <c r="F30" i="5"/>
  <c r="U29" i="5"/>
  <c r="R29" i="5"/>
  <c r="F29" i="5"/>
  <c r="U28" i="5"/>
  <c r="R28" i="5"/>
  <c r="Q28" i="5"/>
  <c r="H28" i="5"/>
  <c r="F28" i="5"/>
  <c r="U26" i="5"/>
  <c r="R26" i="5"/>
  <c r="H26" i="5"/>
  <c r="F26" i="5"/>
  <c r="U25" i="5"/>
  <c r="R25" i="5"/>
  <c r="Q25" i="5"/>
  <c r="H25" i="5"/>
  <c r="F25" i="5"/>
  <c r="U24" i="5"/>
  <c r="R24" i="5"/>
  <c r="Q24" i="5"/>
  <c r="H24" i="5"/>
  <c r="F24" i="5"/>
  <c r="U23" i="5"/>
  <c r="R23" i="5"/>
  <c r="H23" i="5"/>
  <c r="F23" i="5"/>
  <c r="U22" i="5"/>
  <c r="R22" i="5"/>
  <c r="H22" i="5"/>
  <c r="F22" i="5"/>
  <c r="U21" i="5"/>
  <c r="R21" i="5"/>
  <c r="Q21" i="5"/>
  <c r="H21" i="5"/>
  <c r="F21" i="5"/>
  <c r="U20" i="5"/>
  <c r="R20" i="5"/>
  <c r="F20" i="5"/>
  <c r="U19" i="5"/>
  <c r="R19" i="5"/>
  <c r="H19" i="5"/>
  <c r="F19" i="5"/>
  <c r="U17" i="5"/>
  <c r="R17" i="5"/>
  <c r="Q17" i="5"/>
  <c r="H17" i="5"/>
  <c r="F17" i="5"/>
  <c r="R16" i="5"/>
  <c r="F16" i="5"/>
  <c r="U15" i="5"/>
  <c r="R15" i="5"/>
  <c r="R46" i="5" s="1"/>
  <c r="H15" i="5"/>
  <c r="F15" i="5"/>
  <c r="R288" i="5" l="1"/>
  <c r="Q134" i="5"/>
  <c r="Q165" i="5"/>
  <c r="U178" i="5"/>
  <c r="Q191" i="5"/>
  <c r="Q230" i="5"/>
  <c r="U256" i="5"/>
  <c r="H287" i="5"/>
  <c r="E288" i="5"/>
  <c r="F288" i="5" s="1"/>
  <c r="G288" i="5"/>
  <c r="H288" i="5" s="1"/>
  <c r="M288" i="5"/>
  <c r="Q288" i="5" l="1"/>
  <c r="U288" i="5"/>
  <c r="Y360" i="4" l="1"/>
  <c r="Y361" i="4" s="1"/>
  <c r="X360" i="4"/>
  <c r="X361" i="4" s="1"/>
  <c r="W360" i="4"/>
  <c r="W361" i="4" s="1"/>
  <c r="V360" i="4"/>
  <c r="V361" i="4" s="1"/>
  <c r="U360" i="4"/>
  <c r="T360" i="4"/>
  <c r="T361" i="4" s="1"/>
  <c r="P360" i="4"/>
  <c r="P361" i="4" s="1"/>
  <c r="O360" i="4"/>
  <c r="O361" i="4" s="1"/>
  <c r="N360" i="4"/>
  <c r="N361" i="4" s="1"/>
  <c r="M360" i="4"/>
  <c r="M361" i="4" s="1"/>
  <c r="L360" i="4"/>
  <c r="L361" i="4" s="1"/>
  <c r="K360" i="4"/>
  <c r="K361" i="4" s="1"/>
  <c r="J360" i="4"/>
  <c r="J361" i="4" s="1"/>
  <c r="I360" i="4"/>
  <c r="I361" i="4" s="1"/>
  <c r="H360" i="4"/>
  <c r="G360" i="4"/>
  <c r="G361" i="4" s="1"/>
  <c r="F360" i="4"/>
  <c r="E360" i="4"/>
  <c r="E361" i="4" s="1"/>
  <c r="D360" i="4"/>
  <c r="D361" i="4" s="1"/>
  <c r="C360" i="4"/>
  <c r="C361" i="4" s="1"/>
  <c r="R358" i="4"/>
  <c r="F358" i="4"/>
  <c r="R357" i="4"/>
  <c r="F357" i="4"/>
  <c r="R356" i="4"/>
  <c r="F356" i="4"/>
  <c r="U355" i="4"/>
  <c r="R355" i="4"/>
  <c r="Q355" i="4"/>
  <c r="H355" i="4"/>
  <c r="F355" i="4"/>
  <c r="U354" i="4"/>
  <c r="R354" i="4"/>
  <c r="Q354" i="4"/>
  <c r="H354" i="4"/>
  <c r="F354" i="4"/>
  <c r="U353" i="4"/>
  <c r="R353" i="4"/>
  <c r="Q353" i="4"/>
  <c r="H353" i="4"/>
  <c r="F353" i="4"/>
  <c r="U352" i="4"/>
  <c r="R352" i="4"/>
  <c r="Q352" i="4"/>
  <c r="H352" i="4"/>
  <c r="F352" i="4"/>
  <c r="R351" i="4"/>
  <c r="F351" i="4"/>
  <c r="U350" i="4"/>
  <c r="R350" i="4"/>
  <c r="Q350" i="4"/>
  <c r="H350" i="4"/>
  <c r="F350" i="4"/>
  <c r="U349" i="4"/>
  <c r="R349" i="4"/>
  <c r="Q349" i="4"/>
  <c r="H349" i="4"/>
  <c r="F349" i="4"/>
  <c r="U348" i="4"/>
  <c r="R348" i="4"/>
  <c r="Q348" i="4"/>
  <c r="H348" i="4"/>
  <c r="F348" i="4"/>
  <c r="U346" i="4"/>
  <c r="R346" i="4"/>
  <c r="Q346" i="4"/>
  <c r="H346" i="4"/>
  <c r="F346" i="4"/>
  <c r="U345" i="4"/>
  <c r="R345" i="4"/>
  <c r="Q345" i="4"/>
  <c r="H345" i="4"/>
  <c r="F345" i="4"/>
  <c r="R344" i="4"/>
  <c r="H344" i="4"/>
  <c r="F344" i="4"/>
  <c r="U343" i="4"/>
  <c r="R343" i="4"/>
  <c r="Q343" i="4"/>
  <c r="H343" i="4"/>
  <c r="F343" i="4"/>
  <c r="U341" i="4"/>
  <c r="R341" i="4"/>
  <c r="Q341" i="4"/>
  <c r="H341" i="4"/>
  <c r="F341" i="4"/>
  <c r="R339" i="4"/>
  <c r="F339" i="4"/>
  <c r="R338" i="4"/>
  <c r="H338" i="4"/>
  <c r="F338" i="4"/>
  <c r="R337" i="4"/>
  <c r="F337" i="4"/>
  <c r="R336" i="4"/>
  <c r="F336" i="4"/>
  <c r="U334" i="4"/>
  <c r="R334" i="4"/>
  <c r="Q334" i="4"/>
  <c r="H334" i="4"/>
  <c r="F334" i="4"/>
  <c r="R333" i="4"/>
  <c r="F333" i="4"/>
  <c r="R332" i="4"/>
  <c r="R360" i="4" s="1"/>
  <c r="F332" i="4"/>
  <c r="Y329" i="4"/>
  <c r="X329" i="4"/>
  <c r="W329" i="4"/>
  <c r="V329" i="4"/>
  <c r="U329" i="4"/>
  <c r="T329" i="4"/>
  <c r="P329" i="4"/>
  <c r="O329" i="4"/>
  <c r="N329" i="4"/>
  <c r="M329" i="4"/>
  <c r="Q329" i="4" s="1"/>
  <c r="L329" i="4"/>
  <c r="K329" i="4"/>
  <c r="J329" i="4"/>
  <c r="I329" i="4"/>
  <c r="H329" i="4"/>
  <c r="G329" i="4"/>
  <c r="F329" i="4"/>
  <c r="E329" i="4"/>
  <c r="D329" i="4"/>
  <c r="C329" i="4"/>
  <c r="U327" i="4"/>
  <c r="R327" i="4"/>
  <c r="Q327" i="4"/>
  <c r="H327" i="4"/>
  <c r="F327" i="4"/>
  <c r="R326" i="4"/>
  <c r="H326" i="4"/>
  <c r="F326" i="4"/>
  <c r="U325" i="4"/>
  <c r="R325" i="4"/>
  <c r="Q325" i="4"/>
  <c r="H325" i="4"/>
  <c r="F325" i="4"/>
  <c r="U323" i="4"/>
  <c r="R323" i="4"/>
  <c r="Q323" i="4"/>
  <c r="H323" i="4"/>
  <c r="F323" i="4"/>
  <c r="U322" i="4"/>
  <c r="R322" i="4"/>
  <c r="Q322" i="4"/>
  <c r="H322" i="4"/>
  <c r="F322" i="4"/>
  <c r="U321" i="4"/>
  <c r="R321" i="4"/>
  <c r="Q321" i="4"/>
  <c r="H321" i="4"/>
  <c r="F321" i="4"/>
  <c r="U320" i="4"/>
  <c r="R320" i="4"/>
  <c r="Q320" i="4"/>
  <c r="H320" i="4"/>
  <c r="F320" i="4"/>
  <c r="U319" i="4"/>
  <c r="R319" i="4"/>
  <c r="Q319" i="4"/>
  <c r="H319" i="4"/>
  <c r="F319" i="4"/>
  <c r="U318" i="4"/>
  <c r="R318" i="4"/>
  <c r="Q318" i="4"/>
  <c r="H318" i="4"/>
  <c r="F318" i="4"/>
  <c r="U316" i="4"/>
  <c r="R316" i="4"/>
  <c r="Q316" i="4"/>
  <c r="H316" i="4"/>
  <c r="F316" i="4"/>
  <c r="U315" i="4"/>
  <c r="R315" i="4"/>
  <c r="Q315" i="4"/>
  <c r="H315" i="4"/>
  <c r="F315" i="4"/>
  <c r="U313" i="4"/>
  <c r="R313" i="4"/>
  <c r="Q313" i="4"/>
  <c r="H313" i="4"/>
  <c r="F313" i="4"/>
  <c r="U312" i="4"/>
  <c r="R312" i="4"/>
  <c r="H312" i="4"/>
  <c r="F312" i="4"/>
  <c r="U311" i="4"/>
  <c r="R311" i="4"/>
  <c r="Q311" i="4"/>
  <c r="H311" i="4"/>
  <c r="F311" i="4"/>
  <c r="U310" i="4"/>
  <c r="R310" i="4"/>
  <c r="Q310" i="4"/>
  <c r="H310" i="4"/>
  <c r="F310" i="4"/>
  <c r="U309" i="4"/>
  <c r="R309" i="4"/>
  <c r="H309" i="4"/>
  <c r="F309" i="4"/>
  <c r="U307" i="4"/>
  <c r="R307" i="4"/>
  <c r="R329" i="4" s="1"/>
  <c r="Q307" i="4"/>
  <c r="H307" i="4"/>
  <c r="F307" i="4"/>
  <c r="U306" i="4"/>
  <c r="R306" i="4"/>
  <c r="Q306" i="4"/>
  <c r="H306" i="4"/>
  <c r="F306" i="4"/>
  <c r="Y303" i="4"/>
  <c r="X303" i="4"/>
  <c r="W303" i="4"/>
  <c r="V303" i="4"/>
  <c r="T303" i="4"/>
  <c r="U303" i="4" s="1"/>
  <c r="P303" i="4"/>
  <c r="O303" i="4"/>
  <c r="N303" i="4"/>
  <c r="M303" i="4"/>
  <c r="Q303" i="4" s="1"/>
  <c r="L303" i="4"/>
  <c r="K303" i="4"/>
  <c r="J303" i="4"/>
  <c r="I303" i="4"/>
  <c r="G303" i="4"/>
  <c r="H303" i="4" s="1"/>
  <c r="E303" i="4"/>
  <c r="F303" i="4" s="1"/>
  <c r="D303" i="4"/>
  <c r="C303" i="4"/>
  <c r="U301" i="4"/>
  <c r="R301" i="4"/>
  <c r="H301" i="4"/>
  <c r="F301" i="4"/>
  <c r="U300" i="4"/>
  <c r="R300" i="4"/>
  <c r="H300" i="4"/>
  <c r="F300" i="4"/>
  <c r="R299" i="4"/>
  <c r="F299" i="4"/>
  <c r="R298" i="4"/>
  <c r="H298" i="4"/>
  <c r="F298" i="4"/>
  <c r="U297" i="4"/>
  <c r="R297" i="4"/>
  <c r="H297" i="4"/>
  <c r="F297" i="4"/>
  <c r="U296" i="4"/>
  <c r="R296" i="4"/>
  <c r="Q296" i="4"/>
  <c r="H296" i="4"/>
  <c r="F296" i="4"/>
  <c r="U295" i="4"/>
  <c r="R295" i="4"/>
  <c r="Q295" i="4"/>
  <c r="H295" i="4"/>
  <c r="F295" i="4"/>
  <c r="U294" i="4"/>
  <c r="R294" i="4"/>
  <c r="Q294" i="4"/>
  <c r="H294" i="4"/>
  <c r="F294" i="4"/>
  <c r="U292" i="4"/>
  <c r="R292" i="4"/>
  <c r="Q292" i="4"/>
  <c r="H292" i="4"/>
  <c r="F292" i="4"/>
  <c r="U291" i="4"/>
  <c r="R291" i="4"/>
  <c r="Q291" i="4"/>
  <c r="H291" i="4"/>
  <c r="F291" i="4"/>
  <c r="U289" i="4"/>
  <c r="R289" i="4"/>
  <c r="Q289" i="4"/>
  <c r="H289" i="4"/>
  <c r="F289" i="4"/>
  <c r="U288" i="4"/>
  <c r="R288" i="4"/>
  <c r="Q288" i="4"/>
  <c r="H288" i="4"/>
  <c r="F288" i="4"/>
  <c r="U287" i="4"/>
  <c r="R287" i="4"/>
  <c r="Q287" i="4"/>
  <c r="H287" i="4"/>
  <c r="F287" i="4"/>
  <c r="U286" i="4"/>
  <c r="R286" i="4"/>
  <c r="Q286" i="4"/>
  <c r="H286" i="4"/>
  <c r="F286" i="4"/>
  <c r="U284" i="4"/>
  <c r="R284" i="4"/>
  <c r="Q284" i="4"/>
  <c r="H284" i="4"/>
  <c r="F284" i="4"/>
  <c r="U283" i="4"/>
  <c r="R283" i="4"/>
  <c r="Q283" i="4"/>
  <c r="H283" i="4"/>
  <c r="F283" i="4"/>
  <c r="U282" i="4"/>
  <c r="R282" i="4"/>
  <c r="Q282" i="4"/>
  <c r="H282" i="4"/>
  <c r="F282" i="4"/>
  <c r="U281" i="4"/>
  <c r="R281" i="4"/>
  <c r="Q281" i="4"/>
  <c r="H281" i="4"/>
  <c r="F281" i="4"/>
  <c r="U280" i="4"/>
  <c r="R280" i="4"/>
  <c r="Q280" i="4"/>
  <c r="H280" i="4"/>
  <c r="F280" i="4"/>
  <c r="U279" i="4"/>
  <c r="R279" i="4"/>
  <c r="Q279" i="4"/>
  <c r="H279" i="4"/>
  <c r="F279" i="4"/>
  <c r="U278" i="4"/>
  <c r="R278" i="4"/>
  <c r="Q278" i="4"/>
  <c r="H278" i="4"/>
  <c r="F278" i="4"/>
  <c r="U276" i="4"/>
  <c r="R276" i="4"/>
  <c r="Q276" i="4"/>
  <c r="H276" i="4"/>
  <c r="F276" i="4"/>
  <c r="U275" i="4"/>
  <c r="R275" i="4"/>
  <c r="Q275" i="4"/>
  <c r="H275" i="4"/>
  <c r="F275" i="4"/>
  <c r="U274" i="4"/>
  <c r="R274" i="4"/>
  <c r="Q274" i="4"/>
  <c r="H274" i="4"/>
  <c r="F274" i="4"/>
  <c r="U273" i="4"/>
  <c r="R273" i="4"/>
  <c r="Q273" i="4"/>
  <c r="H273" i="4"/>
  <c r="F273" i="4"/>
  <c r="U272" i="4"/>
  <c r="R272" i="4"/>
  <c r="Q272" i="4"/>
  <c r="H272" i="4"/>
  <c r="F272" i="4"/>
  <c r="U271" i="4"/>
  <c r="R271" i="4"/>
  <c r="Q271" i="4"/>
  <c r="H271" i="4"/>
  <c r="F271" i="4"/>
  <c r="U269" i="4"/>
  <c r="R269" i="4"/>
  <c r="Q269" i="4"/>
  <c r="H269" i="4"/>
  <c r="F269" i="4"/>
  <c r="U268" i="4"/>
  <c r="R268" i="4"/>
  <c r="Q268" i="4"/>
  <c r="H268" i="4"/>
  <c r="F268" i="4"/>
  <c r="U267" i="4"/>
  <c r="R267" i="4"/>
  <c r="R303" i="4" s="1"/>
  <c r="Q267" i="4"/>
  <c r="H267" i="4"/>
  <c r="F267" i="4"/>
  <c r="Y264" i="4"/>
  <c r="X264" i="4"/>
  <c r="W264" i="4"/>
  <c r="V264" i="4"/>
  <c r="T264" i="4"/>
  <c r="U264" i="4" s="1"/>
  <c r="P264" i="4"/>
  <c r="O264" i="4"/>
  <c r="N264" i="4"/>
  <c r="M264" i="4"/>
  <c r="Q264" i="4" s="1"/>
  <c r="L264" i="4"/>
  <c r="K264" i="4"/>
  <c r="J264" i="4"/>
  <c r="I264" i="4"/>
  <c r="G264" i="4"/>
  <c r="H264" i="4" s="1"/>
  <c r="E264" i="4"/>
  <c r="F264" i="4" s="1"/>
  <c r="D264" i="4"/>
  <c r="C264" i="4"/>
  <c r="R262" i="4"/>
  <c r="F262" i="4"/>
  <c r="U261" i="4"/>
  <c r="R261" i="4"/>
  <c r="Q261" i="4"/>
  <c r="H261" i="4"/>
  <c r="F261" i="4"/>
  <c r="U260" i="4"/>
  <c r="R260" i="4"/>
  <c r="Q260" i="4"/>
  <c r="H260" i="4"/>
  <c r="F260" i="4"/>
  <c r="U258" i="4"/>
  <c r="R258" i="4"/>
  <c r="Q258" i="4"/>
  <c r="H258" i="4"/>
  <c r="F258" i="4"/>
  <c r="U257" i="4"/>
  <c r="R257" i="4"/>
  <c r="Q257" i="4"/>
  <c r="H257" i="4"/>
  <c r="F257" i="4"/>
  <c r="R256" i="4"/>
  <c r="H256" i="4"/>
  <c r="F256" i="4"/>
  <c r="U255" i="4"/>
  <c r="R255" i="4"/>
  <c r="Q255" i="4"/>
  <c r="H255" i="4"/>
  <c r="F255" i="4"/>
  <c r="R254" i="4"/>
  <c r="R264" i="4" s="1"/>
  <c r="H254" i="4"/>
  <c r="F254" i="4"/>
  <c r="Y251" i="4"/>
  <c r="X251" i="4"/>
  <c r="W251" i="4"/>
  <c r="V251" i="4"/>
  <c r="U251" i="4"/>
  <c r="T251" i="4"/>
  <c r="P251" i="4"/>
  <c r="O251" i="4"/>
  <c r="N251" i="4"/>
  <c r="M251" i="4"/>
  <c r="Q251" i="4" s="1"/>
  <c r="L251" i="4"/>
  <c r="K251" i="4"/>
  <c r="J251" i="4"/>
  <c r="I251" i="4"/>
  <c r="H251" i="4"/>
  <c r="G251" i="4"/>
  <c r="F251" i="4"/>
  <c r="E251" i="4"/>
  <c r="D251" i="4"/>
  <c r="C251" i="4"/>
  <c r="R249" i="4"/>
  <c r="H249" i="4"/>
  <c r="F249" i="4"/>
  <c r="R248" i="4"/>
  <c r="H248" i="4"/>
  <c r="F248" i="4"/>
  <c r="R246" i="4"/>
  <c r="F246" i="4"/>
  <c r="R245" i="4"/>
  <c r="F245" i="4"/>
  <c r="U244" i="4"/>
  <c r="R244" i="4"/>
  <c r="Q244" i="4"/>
  <c r="H244" i="4"/>
  <c r="F244" i="4"/>
  <c r="U243" i="4"/>
  <c r="R243" i="4"/>
  <c r="Q243" i="4"/>
  <c r="H243" i="4"/>
  <c r="F243" i="4"/>
  <c r="U242" i="4"/>
  <c r="R242" i="4"/>
  <c r="Q242" i="4"/>
  <c r="H242" i="4"/>
  <c r="F242" i="4"/>
  <c r="U241" i="4"/>
  <c r="R241" i="4"/>
  <c r="R251" i="4" s="1"/>
  <c r="Q241" i="4"/>
  <c r="H241" i="4"/>
  <c r="F241" i="4"/>
  <c r="U239" i="4"/>
  <c r="R239" i="4"/>
  <c r="Q239" i="4"/>
  <c r="H239" i="4"/>
  <c r="F239" i="4"/>
  <c r="Y237" i="4"/>
  <c r="X237" i="4"/>
  <c r="W237" i="4"/>
  <c r="V237" i="4"/>
  <c r="T237" i="4"/>
  <c r="U237" i="4" s="1"/>
  <c r="P237" i="4"/>
  <c r="O237" i="4"/>
  <c r="N237" i="4"/>
  <c r="M237" i="4"/>
  <c r="Q237" i="4" s="1"/>
  <c r="L237" i="4"/>
  <c r="K237" i="4"/>
  <c r="J237" i="4"/>
  <c r="I237" i="4"/>
  <c r="G237" i="4"/>
  <c r="H237" i="4" s="1"/>
  <c r="E237" i="4"/>
  <c r="F237" i="4" s="1"/>
  <c r="D237" i="4"/>
  <c r="C237" i="4"/>
  <c r="U235" i="4"/>
  <c r="R235" i="4"/>
  <c r="Q235" i="4"/>
  <c r="H235" i="4"/>
  <c r="F235" i="4"/>
  <c r="U234" i="4"/>
  <c r="R234" i="4"/>
  <c r="H234" i="4"/>
  <c r="F234" i="4"/>
  <c r="U233" i="4"/>
  <c r="R233" i="4"/>
  <c r="H233" i="4"/>
  <c r="F233" i="4"/>
  <c r="U232" i="4"/>
  <c r="R232" i="4"/>
  <c r="Q232" i="4"/>
  <c r="H232" i="4"/>
  <c r="F232" i="4"/>
  <c r="U231" i="4"/>
  <c r="R231" i="4"/>
  <c r="Q231" i="4"/>
  <c r="H231" i="4"/>
  <c r="F231" i="4"/>
  <c r="U230" i="4"/>
  <c r="R230" i="4"/>
  <c r="Q230" i="4"/>
  <c r="H230" i="4"/>
  <c r="F230" i="4"/>
  <c r="U229" i="4"/>
  <c r="R229" i="4"/>
  <c r="Q229" i="4"/>
  <c r="H229" i="4"/>
  <c r="F229" i="4"/>
  <c r="U228" i="4"/>
  <c r="R228" i="4"/>
  <c r="Q228" i="4"/>
  <c r="H228" i="4"/>
  <c r="F228" i="4"/>
  <c r="U226" i="4"/>
  <c r="R226" i="4"/>
  <c r="H226" i="4"/>
  <c r="F226" i="4"/>
  <c r="U225" i="4"/>
  <c r="R225" i="4"/>
  <c r="H225" i="4"/>
  <c r="F225" i="4"/>
  <c r="U224" i="4"/>
  <c r="R224" i="4"/>
  <c r="Q224" i="4"/>
  <c r="H224" i="4"/>
  <c r="F224" i="4"/>
  <c r="U222" i="4"/>
  <c r="R222" i="4"/>
  <c r="Q222" i="4"/>
  <c r="H222" i="4"/>
  <c r="F222" i="4"/>
  <c r="U221" i="4"/>
  <c r="R221" i="4"/>
  <c r="Q221" i="4"/>
  <c r="H221" i="4"/>
  <c r="F221" i="4"/>
  <c r="U219" i="4"/>
  <c r="R219" i="4"/>
  <c r="Q219" i="4"/>
  <c r="H219" i="4"/>
  <c r="F219" i="4"/>
  <c r="U218" i="4"/>
  <c r="R218" i="4"/>
  <c r="Q218" i="4"/>
  <c r="H218" i="4"/>
  <c r="F218" i="4"/>
  <c r="U217" i="4"/>
  <c r="R217" i="4"/>
  <c r="Q217" i="4"/>
  <c r="H217" i="4"/>
  <c r="F217" i="4"/>
  <c r="U216" i="4"/>
  <c r="R216" i="4"/>
  <c r="Q216" i="4"/>
  <c r="H216" i="4"/>
  <c r="F216" i="4"/>
  <c r="U214" i="4"/>
  <c r="R214" i="4"/>
  <c r="Q214" i="4"/>
  <c r="H214" i="4"/>
  <c r="F214" i="4"/>
  <c r="U213" i="4"/>
  <c r="R213" i="4"/>
  <c r="Q213" i="4"/>
  <c r="H213" i="4"/>
  <c r="F213" i="4"/>
  <c r="U212" i="4"/>
  <c r="R212" i="4"/>
  <c r="Q212" i="4"/>
  <c r="H212" i="4"/>
  <c r="F212" i="4"/>
  <c r="U210" i="4"/>
  <c r="R210" i="4"/>
  <c r="Q210" i="4"/>
  <c r="H210" i="4"/>
  <c r="F210" i="4"/>
  <c r="U209" i="4"/>
  <c r="R209" i="4"/>
  <c r="R237" i="4" s="1"/>
  <c r="Q209" i="4"/>
  <c r="H209" i="4"/>
  <c r="F209" i="4"/>
  <c r="Y206" i="4"/>
  <c r="X206" i="4"/>
  <c r="W206" i="4"/>
  <c r="V206" i="4"/>
  <c r="T206" i="4"/>
  <c r="U206" i="4" s="1"/>
  <c r="P206" i="4"/>
  <c r="O206" i="4"/>
  <c r="N206" i="4"/>
  <c r="M206" i="4"/>
  <c r="Q206" i="4" s="1"/>
  <c r="L206" i="4"/>
  <c r="K206" i="4"/>
  <c r="J206" i="4"/>
  <c r="I206" i="4"/>
  <c r="G206" i="4"/>
  <c r="H206" i="4" s="1"/>
  <c r="E206" i="4"/>
  <c r="F206" i="4" s="1"/>
  <c r="D206" i="4"/>
  <c r="C206" i="4"/>
  <c r="U204" i="4"/>
  <c r="R204" i="4"/>
  <c r="Q204" i="4"/>
  <c r="H204" i="4"/>
  <c r="F204" i="4"/>
  <c r="U203" i="4"/>
  <c r="R203" i="4"/>
  <c r="Q203" i="4"/>
  <c r="H203" i="4"/>
  <c r="F203" i="4"/>
  <c r="U202" i="4"/>
  <c r="R202" i="4"/>
  <c r="Q202" i="4"/>
  <c r="H202" i="4"/>
  <c r="F202" i="4"/>
  <c r="U201" i="4"/>
  <c r="R201" i="4"/>
  <c r="Q201" i="4"/>
  <c r="H201" i="4"/>
  <c r="F201" i="4"/>
  <c r="U199" i="4"/>
  <c r="R199" i="4"/>
  <c r="R206" i="4" s="1"/>
  <c r="Q199" i="4"/>
  <c r="H199" i="4"/>
  <c r="F199" i="4"/>
  <c r="Y197" i="4"/>
  <c r="X197" i="4"/>
  <c r="W197" i="4"/>
  <c r="V197" i="4"/>
  <c r="U197" i="4"/>
  <c r="T197" i="4"/>
  <c r="P197" i="4"/>
  <c r="O197" i="4"/>
  <c r="N197" i="4"/>
  <c r="M197" i="4"/>
  <c r="Q197" i="4" s="1"/>
  <c r="L197" i="4"/>
  <c r="K197" i="4"/>
  <c r="J197" i="4"/>
  <c r="I197" i="4"/>
  <c r="H197" i="4"/>
  <c r="G197" i="4"/>
  <c r="F197" i="4"/>
  <c r="E197" i="4"/>
  <c r="D197" i="4"/>
  <c r="C197" i="4"/>
  <c r="R195" i="4"/>
  <c r="H195" i="4"/>
  <c r="F195" i="4"/>
  <c r="R194" i="4"/>
  <c r="F194" i="4"/>
  <c r="U193" i="4"/>
  <c r="R193" i="4"/>
  <c r="Q193" i="4"/>
  <c r="H193" i="4"/>
  <c r="F193" i="4"/>
  <c r="U192" i="4"/>
  <c r="R192" i="4"/>
  <c r="Q192" i="4"/>
  <c r="H192" i="4"/>
  <c r="F192" i="4"/>
  <c r="U191" i="4"/>
  <c r="R191" i="4"/>
  <c r="Q191" i="4"/>
  <c r="H191" i="4"/>
  <c r="F191" i="4"/>
  <c r="R189" i="4"/>
  <c r="H189" i="4"/>
  <c r="F189" i="4"/>
  <c r="R188" i="4"/>
  <c r="H188" i="4"/>
  <c r="F188" i="4"/>
  <c r="U187" i="4"/>
  <c r="R187" i="4"/>
  <c r="H187" i="4"/>
  <c r="F187" i="4"/>
  <c r="R186" i="4"/>
  <c r="F186" i="4"/>
  <c r="R185" i="4"/>
  <c r="H185" i="4"/>
  <c r="F185" i="4"/>
  <c r="R184" i="4"/>
  <c r="H184" i="4"/>
  <c r="F184" i="4"/>
  <c r="R182" i="4"/>
  <c r="R197" i="4" s="1"/>
  <c r="F182" i="4"/>
  <c r="U181" i="4"/>
  <c r="R181" i="4"/>
  <c r="Q181" i="4"/>
  <c r="H181" i="4"/>
  <c r="F181" i="4"/>
  <c r="R180" i="4"/>
  <c r="F180" i="4"/>
  <c r="R179" i="4"/>
  <c r="H179" i="4"/>
  <c r="F179" i="4"/>
  <c r="U178" i="4"/>
  <c r="R178" i="4"/>
  <c r="H178" i="4"/>
  <c r="F178" i="4"/>
  <c r="Y175" i="4"/>
  <c r="X175" i="4"/>
  <c r="W175" i="4"/>
  <c r="V175" i="4"/>
  <c r="U175" i="4"/>
  <c r="T175" i="4"/>
  <c r="P175" i="4"/>
  <c r="O175" i="4"/>
  <c r="N175" i="4"/>
  <c r="M175" i="4"/>
  <c r="Q175" i="4" s="1"/>
  <c r="L175" i="4"/>
  <c r="K175" i="4"/>
  <c r="J175" i="4"/>
  <c r="I175" i="4"/>
  <c r="H175" i="4"/>
  <c r="G175" i="4"/>
  <c r="F175" i="4"/>
  <c r="E175" i="4"/>
  <c r="D175" i="4"/>
  <c r="C175" i="4"/>
  <c r="U173" i="4"/>
  <c r="R173" i="4"/>
  <c r="Q173" i="4"/>
  <c r="H173" i="4"/>
  <c r="F173" i="4"/>
  <c r="U172" i="4"/>
  <c r="R172" i="4"/>
  <c r="Q172" i="4"/>
  <c r="H172" i="4"/>
  <c r="F172" i="4"/>
  <c r="U171" i="4"/>
  <c r="R171" i="4"/>
  <c r="Q171" i="4"/>
  <c r="H171" i="4"/>
  <c r="F171" i="4"/>
  <c r="U170" i="4"/>
  <c r="R170" i="4"/>
  <c r="Q170" i="4"/>
  <c r="H170" i="4"/>
  <c r="F170" i="4"/>
  <c r="U168" i="4"/>
  <c r="R168" i="4"/>
  <c r="Q168" i="4"/>
  <c r="H168" i="4"/>
  <c r="F168" i="4"/>
  <c r="U167" i="4"/>
  <c r="R167" i="4"/>
  <c r="Q167" i="4"/>
  <c r="H167" i="4"/>
  <c r="F167" i="4"/>
  <c r="U165" i="4"/>
  <c r="R165" i="4"/>
  <c r="Q165" i="4"/>
  <c r="H165" i="4"/>
  <c r="F165" i="4"/>
  <c r="U164" i="4"/>
  <c r="R164" i="4"/>
  <c r="H164" i="4"/>
  <c r="F164" i="4"/>
  <c r="U163" i="4"/>
  <c r="R163" i="4"/>
  <c r="Q163" i="4"/>
  <c r="H163" i="4"/>
  <c r="F163" i="4"/>
  <c r="U162" i="4"/>
  <c r="R162" i="4"/>
  <c r="Q162" i="4"/>
  <c r="H162" i="4"/>
  <c r="F162" i="4"/>
  <c r="U161" i="4"/>
  <c r="R161" i="4"/>
  <c r="Q161" i="4"/>
  <c r="H161" i="4"/>
  <c r="F161" i="4"/>
  <c r="R159" i="4"/>
  <c r="R175" i="4" s="1"/>
  <c r="F159" i="4"/>
  <c r="U158" i="4"/>
  <c r="R158" i="4"/>
  <c r="Q158" i="4"/>
  <c r="H158" i="4"/>
  <c r="F158" i="4"/>
  <c r="R157" i="4"/>
  <c r="U156" i="4"/>
  <c r="R156" i="4"/>
  <c r="Q156" i="4"/>
  <c r="H156" i="4"/>
  <c r="F156" i="4"/>
  <c r="R154" i="4"/>
  <c r="H154" i="4"/>
  <c r="F154" i="4"/>
  <c r="Y152" i="4"/>
  <c r="X152" i="4"/>
  <c r="W152" i="4"/>
  <c r="V152" i="4"/>
  <c r="U152" i="4"/>
  <c r="T152" i="4"/>
  <c r="P152" i="4"/>
  <c r="O152" i="4"/>
  <c r="N152" i="4"/>
  <c r="M152" i="4"/>
  <c r="Q152" i="4" s="1"/>
  <c r="L152" i="4"/>
  <c r="K152" i="4"/>
  <c r="J152" i="4"/>
  <c r="I152" i="4"/>
  <c r="H152" i="4"/>
  <c r="G152" i="4"/>
  <c r="F152" i="4"/>
  <c r="E152" i="4"/>
  <c r="D152" i="4"/>
  <c r="C152" i="4"/>
  <c r="R150" i="4"/>
  <c r="F150" i="4"/>
  <c r="R149" i="4"/>
  <c r="F149" i="4"/>
  <c r="R148" i="4"/>
  <c r="F148" i="4"/>
  <c r="R147" i="4"/>
  <c r="F147" i="4"/>
  <c r="R146" i="4"/>
  <c r="F146" i="4"/>
  <c r="R145" i="4"/>
  <c r="H145" i="4"/>
  <c r="F145" i="4"/>
  <c r="U143" i="4"/>
  <c r="R143" i="4"/>
  <c r="Q143" i="4"/>
  <c r="H143" i="4"/>
  <c r="F143" i="4"/>
  <c r="R142" i="4"/>
  <c r="F142" i="4"/>
  <c r="R140" i="4"/>
  <c r="F140" i="4"/>
  <c r="U139" i="4"/>
  <c r="R139" i="4"/>
  <c r="Q139" i="4"/>
  <c r="H139" i="4"/>
  <c r="F139" i="4"/>
  <c r="U138" i="4"/>
  <c r="R138" i="4"/>
  <c r="Q138" i="4"/>
  <c r="H138" i="4"/>
  <c r="F138" i="4"/>
  <c r="U136" i="4"/>
  <c r="R136" i="4"/>
  <c r="H136" i="4"/>
  <c r="F136" i="4"/>
  <c r="R135" i="4"/>
  <c r="U134" i="4"/>
  <c r="R134" i="4"/>
  <c r="Q134" i="4"/>
  <c r="H134" i="4"/>
  <c r="F134" i="4"/>
  <c r="U133" i="4"/>
  <c r="R133" i="4"/>
  <c r="Q133" i="4"/>
  <c r="H133" i="4"/>
  <c r="F133" i="4"/>
  <c r="R131" i="4"/>
  <c r="F131" i="4"/>
  <c r="R130" i="4"/>
  <c r="F130" i="4"/>
  <c r="R129" i="4"/>
  <c r="H129" i="4"/>
  <c r="F129" i="4"/>
  <c r="R128" i="4"/>
  <c r="F128" i="4"/>
  <c r="R126" i="4"/>
  <c r="F126" i="4"/>
  <c r="R125" i="4"/>
  <c r="H125" i="4"/>
  <c r="F125" i="4"/>
  <c r="R124" i="4"/>
  <c r="R123" i="4"/>
  <c r="F123" i="4"/>
  <c r="U122" i="4"/>
  <c r="R122" i="4"/>
  <c r="Q122" i="4"/>
  <c r="H122" i="4"/>
  <c r="F122" i="4"/>
  <c r="U120" i="4"/>
  <c r="R120" i="4"/>
  <c r="Q120" i="4"/>
  <c r="H120" i="4"/>
  <c r="F120" i="4"/>
  <c r="R119" i="4"/>
  <c r="U118" i="4"/>
  <c r="R118" i="4"/>
  <c r="Q118" i="4"/>
  <c r="H118" i="4"/>
  <c r="F118" i="4"/>
  <c r="R116" i="4"/>
  <c r="R152" i="4" s="1"/>
  <c r="F116" i="4"/>
  <c r="Y113" i="4"/>
  <c r="X113" i="4"/>
  <c r="W113" i="4"/>
  <c r="V113" i="4"/>
  <c r="U113" i="4"/>
  <c r="T113" i="4"/>
  <c r="P113" i="4"/>
  <c r="O113" i="4"/>
  <c r="N113" i="4"/>
  <c r="M113" i="4"/>
  <c r="Q113" i="4" s="1"/>
  <c r="L113" i="4"/>
  <c r="K113" i="4"/>
  <c r="J113" i="4"/>
  <c r="I113" i="4"/>
  <c r="H113" i="4"/>
  <c r="G113" i="4"/>
  <c r="F113" i="4"/>
  <c r="E113" i="4"/>
  <c r="D113" i="4"/>
  <c r="C113" i="4"/>
  <c r="U111" i="4"/>
  <c r="R111" i="4"/>
  <c r="Q111" i="4"/>
  <c r="H111" i="4"/>
  <c r="F111" i="4"/>
  <c r="U110" i="4"/>
  <c r="R110" i="4"/>
  <c r="Q110" i="4"/>
  <c r="H110" i="4"/>
  <c r="F110" i="4"/>
  <c r="U108" i="4"/>
  <c r="R108" i="4"/>
  <c r="Q108" i="4"/>
  <c r="H108" i="4"/>
  <c r="F108" i="4"/>
  <c r="U107" i="4"/>
  <c r="R107" i="4"/>
  <c r="H107" i="4"/>
  <c r="F107" i="4"/>
  <c r="U106" i="4"/>
  <c r="R106" i="4"/>
  <c r="R113" i="4" s="1"/>
  <c r="Q106" i="4"/>
  <c r="H106" i="4"/>
  <c r="F106" i="4"/>
  <c r="Y103" i="4"/>
  <c r="X103" i="4"/>
  <c r="W103" i="4"/>
  <c r="V103" i="4"/>
  <c r="U103" i="4"/>
  <c r="T103" i="4"/>
  <c r="P103" i="4"/>
  <c r="O103" i="4"/>
  <c r="N103" i="4"/>
  <c r="M103" i="4"/>
  <c r="Q103" i="4" s="1"/>
  <c r="L103" i="4"/>
  <c r="K103" i="4"/>
  <c r="J103" i="4"/>
  <c r="I103" i="4"/>
  <c r="H103" i="4"/>
  <c r="G103" i="4"/>
  <c r="F103" i="4"/>
  <c r="E103" i="4"/>
  <c r="D103" i="4"/>
  <c r="C103" i="4"/>
  <c r="U101" i="4"/>
  <c r="R101" i="4"/>
  <c r="H101" i="4"/>
  <c r="F101" i="4"/>
  <c r="U100" i="4"/>
  <c r="R100" i="4"/>
  <c r="H100" i="4"/>
  <c r="F100" i="4"/>
  <c r="U99" i="4"/>
  <c r="R99" i="4"/>
  <c r="H99" i="4"/>
  <c r="F99" i="4"/>
  <c r="U98" i="4"/>
  <c r="R98" i="4"/>
  <c r="H98" i="4"/>
  <c r="F98" i="4"/>
  <c r="U97" i="4"/>
  <c r="R97" i="4"/>
  <c r="H97" i="4"/>
  <c r="F97" i="4"/>
  <c r="U96" i="4"/>
  <c r="R96" i="4"/>
  <c r="Q96" i="4"/>
  <c r="H96" i="4"/>
  <c r="F96" i="4"/>
  <c r="U95" i="4"/>
  <c r="R95" i="4"/>
  <c r="Q95" i="4"/>
  <c r="H95" i="4"/>
  <c r="F95" i="4"/>
  <c r="U94" i="4"/>
  <c r="R94" i="4"/>
  <c r="Q94" i="4"/>
  <c r="H94" i="4"/>
  <c r="F94" i="4"/>
  <c r="U93" i="4"/>
  <c r="R93" i="4"/>
  <c r="Q93" i="4"/>
  <c r="H93" i="4"/>
  <c r="F93" i="4"/>
  <c r="U92" i="4"/>
  <c r="R92" i="4"/>
  <c r="Q92" i="4"/>
  <c r="H92" i="4"/>
  <c r="F92" i="4"/>
  <c r="U91" i="4"/>
  <c r="R91" i="4"/>
  <c r="Q91" i="4"/>
  <c r="H91" i="4"/>
  <c r="F91" i="4"/>
  <c r="U89" i="4"/>
  <c r="R89" i="4"/>
  <c r="Q89" i="4"/>
  <c r="H89" i="4"/>
  <c r="F89" i="4"/>
  <c r="U87" i="4"/>
  <c r="R87" i="4"/>
  <c r="Q87" i="4"/>
  <c r="H87" i="4"/>
  <c r="F87" i="4"/>
  <c r="U86" i="4"/>
  <c r="R86" i="4"/>
  <c r="Q86" i="4"/>
  <c r="H86" i="4"/>
  <c r="F86" i="4"/>
  <c r="U85" i="4"/>
  <c r="R85" i="4"/>
  <c r="H85" i="4"/>
  <c r="F85" i="4"/>
  <c r="U84" i="4"/>
  <c r="R84" i="4"/>
  <c r="H84" i="4"/>
  <c r="F84" i="4"/>
  <c r="U83" i="4"/>
  <c r="R83" i="4"/>
  <c r="Q83" i="4"/>
  <c r="H83" i="4"/>
  <c r="F83" i="4"/>
  <c r="U82" i="4"/>
  <c r="R82" i="4"/>
  <c r="H82" i="4"/>
  <c r="F82" i="4"/>
  <c r="U81" i="4"/>
  <c r="R81" i="4"/>
  <c r="Q81" i="4"/>
  <c r="H81" i="4"/>
  <c r="F81" i="4"/>
  <c r="U80" i="4"/>
  <c r="R80" i="4"/>
  <c r="Q80" i="4"/>
  <c r="H80" i="4"/>
  <c r="F80" i="4"/>
  <c r="U79" i="4"/>
  <c r="R79" i="4"/>
  <c r="Q79" i="4"/>
  <c r="H79" i="4"/>
  <c r="F79" i="4"/>
  <c r="R78" i="4"/>
  <c r="U77" i="4"/>
  <c r="R77" i="4"/>
  <c r="Q77" i="4"/>
  <c r="H77" i="4"/>
  <c r="F77" i="4"/>
  <c r="U76" i="4"/>
  <c r="R76" i="4"/>
  <c r="R103" i="4" s="1"/>
  <c r="Q76" i="4"/>
  <c r="H76" i="4"/>
  <c r="F76" i="4"/>
  <c r="Y73" i="4"/>
  <c r="X73" i="4"/>
  <c r="W73" i="4"/>
  <c r="V73" i="4"/>
  <c r="U73" i="4"/>
  <c r="T73" i="4"/>
  <c r="P73" i="4"/>
  <c r="O73" i="4"/>
  <c r="N73" i="4"/>
  <c r="M73" i="4"/>
  <c r="Q73" i="4" s="1"/>
  <c r="L73" i="4"/>
  <c r="K73" i="4"/>
  <c r="J73" i="4"/>
  <c r="I73" i="4"/>
  <c r="H73" i="4"/>
  <c r="G73" i="4"/>
  <c r="F73" i="4"/>
  <c r="E73" i="4"/>
  <c r="D73" i="4"/>
  <c r="C73" i="4"/>
  <c r="U71" i="4"/>
  <c r="R71" i="4"/>
  <c r="Q71" i="4"/>
  <c r="H71" i="4"/>
  <c r="F71" i="4"/>
  <c r="U70" i="4"/>
  <c r="R70" i="4"/>
  <c r="Q70" i="4"/>
  <c r="H70" i="4"/>
  <c r="F70" i="4"/>
  <c r="U69" i="4"/>
  <c r="R69" i="4"/>
  <c r="Q69" i="4"/>
  <c r="H69" i="4"/>
  <c r="F69" i="4"/>
  <c r="U68" i="4"/>
  <c r="R68" i="4"/>
  <c r="Q68" i="4"/>
  <c r="H68" i="4"/>
  <c r="F68" i="4"/>
  <c r="U67" i="4"/>
  <c r="R67" i="4"/>
  <c r="Q67" i="4"/>
  <c r="H67" i="4"/>
  <c r="F67" i="4"/>
  <c r="U66" i="4"/>
  <c r="R66" i="4"/>
  <c r="Q66" i="4"/>
  <c r="H66" i="4"/>
  <c r="F66" i="4"/>
  <c r="U65" i="4"/>
  <c r="R65" i="4"/>
  <c r="Q65" i="4"/>
  <c r="H65" i="4"/>
  <c r="F65" i="4"/>
  <c r="U64" i="4"/>
  <c r="R64" i="4"/>
  <c r="H64" i="4"/>
  <c r="F64" i="4"/>
  <c r="U63" i="4"/>
  <c r="R63" i="4"/>
  <c r="Q63" i="4"/>
  <c r="H63" i="4"/>
  <c r="F63" i="4"/>
  <c r="U61" i="4"/>
  <c r="R61" i="4"/>
  <c r="Q61" i="4"/>
  <c r="H61" i="4"/>
  <c r="F61" i="4"/>
  <c r="U59" i="4"/>
  <c r="R59" i="4"/>
  <c r="R73" i="4" s="1"/>
  <c r="Q59" i="4"/>
  <c r="H59" i="4"/>
  <c r="F59" i="4"/>
  <c r="Y56" i="4"/>
  <c r="X56" i="4"/>
  <c r="W56" i="4"/>
  <c r="V56" i="4"/>
  <c r="U56" i="4"/>
  <c r="T56" i="4"/>
  <c r="P56" i="4"/>
  <c r="O56" i="4"/>
  <c r="N56" i="4"/>
  <c r="M56" i="4"/>
  <c r="Q56" i="4" s="1"/>
  <c r="L56" i="4"/>
  <c r="K56" i="4"/>
  <c r="J56" i="4"/>
  <c r="I56" i="4"/>
  <c r="H56" i="4"/>
  <c r="G56" i="4"/>
  <c r="F56" i="4"/>
  <c r="E56" i="4"/>
  <c r="D56" i="4"/>
  <c r="C56" i="4"/>
  <c r="U54" i="4"/>
  <c r="R54" i="4"/>
  <c r="Q54" i="4"/>
  <c r="H54" i="4"/>
  <c r="F54" i="4"/>
  <c r="U53" i="4"/>
  <c r="R53" i="4"/>
  <c r="Q53" i="4"/>
  <c r="H53" i="4"/>
  <c r="F53" i="4"/>
  <c r="U52" i="4"/>
  <c r="R52" i="4"/>
  <c r="Q52" i="4"/>
  <c r="H52" i="4"/>
  <c r="F52" i="4"/>
  <c r="U51" i="4"/>
  <c r="R51" i="4"/>
  <c r="Q51" i="4"/>
  <c r="H51" i="4"/>
  <c r="F51" i="4"/>
  <c r="U50" i="4"/>
  <c r="R50" i="4"/>
  <c r="Q50" i="4"/>
  <c r="H50" i="4"/>
  <c r="F50" i="4"/>
  <c r="R49" i="4"/>
  <c r="F49" i="4"/>
  <c r="U48" i="4"/>
  <c r="R48" i="4"/>
  <c r="Q48" i="4"/>
  <c r="H48" i="4"/>
  <c r="F48" i="4"/>
  <c r="U47" i="4"/>
  <c r="R47" i="4"/>
  <c r="Q47" i="4"/>
  <c r="H47" i="4"/>
  <c r="F47" i="4"/>
  <c r="U46" i="4"/>
  <c r="R46" i="4"/>
  <c r="Q46" i="4"/>
  <c r="H46" i="4"/>
  <c r="F46" i="4"/>
  <c r="U45" i="4"/>
  <c r="R45" i="4"/>
  <c r="Q45" i="4"/>
  <c r="H45" i="4"/>
  <c r="F45" i="4"/>
  <c r="U44" i="4"/>
  <c r="R44" i="4"/>
  <c r="Q44" i="4"/>
  <c r="H44" i="4"/>
  <c r="F44" i="4"/>
  <c r="U42" i="4"/>
  <c r="R42" i="4"/>
  <c r="Q42" i="4"/>
  <c r="H42" i="4"/>
  <c r="F42" i="4"/>
  <c r="U41" i="4"/>
  <c r="R41" i="4"/>
  <c r="Q41" i="4"/>
  <c r="H41" i="4"/>
  <c r="F41" i="4"/>
  <c r="U40" i="4"/>
  <c r="R40" i="4"/>
  <c r="Q40" i="4"/>
  <c r="H40" i="4"/>
  <c r="F40" i="4"/>
  <c r="U39" i="4"/>
  <c r="R39" i="4"/>
  <c r="Q39" i="4"/>
  <c r="H39" i="4"/>
  <c r="F39" i="4"/>
  <c r="U38" i="4"/>
  <c r="R38" i="4"/>
  <c r="Q38" i="4"/>
  <c r="H38" i="4"/>
  <c r="F38" i="4"/>
  <c r="U36" i="4"/>
  <c r="R36" i="4"/>
  <c r="Q36" i="4"/>
  <c r="H36" i="4"/>
  <c r="F36" i="4"/>
  <c r="U35" i="4"/>
  <c r="R35" i="4"/>
  <c r="Q35" i="4"/>
  <c r="H35" i="4"/>
  <c r="F35" i="4"/>
  <c r="U34" i="4"/>
  <c r="R34" i="4"/>
  <c r="Q34" i="4"/>
  <c r="H34" i="4"/>
  <c r="F34" i="4"/>
  <c r="U33" i="4"/>
  <c r="R33" i="4"/>
  <c r="Q33" i="4"/>
  <c r="H33" i="4"/>
  <c r="F33" i="4"/>
  <c r="U32" i="4"/>
  <c r="R32" i="4"/>
  <c r="Q32" i="4"/>
  <c r="H32" i="4"/>
  <c r="F32" i="4"/>
  <c r="U31" i="4"/>
  <c r="R31" i="4"/>
  <c r="Q31" i="4"/>
  <c r="H31" i="4"/>
  <c r="F31" i="4"/>
  <c r="U30" i="4"/>
  <c r="R30" i="4"/>
  <c r="Q30" i="4"/>
  <c r="H30" i="4"/>
  <c r="F30" i="4"/>
  <c r="U29" i="4"/>
  <c r="R29" i="4"/>
  <c r="Q29" i="4"/>
  <c r="H29" i="4"/>
  <c r="F29" i="4"/>
  <c r="U27" i="4"/>
  <c r="R27" i="4"/>
  <c r="Q27" i="4"/>
  <c r="H27" i="4"/>
  <c r="F27" i="4"/>
  <c r="U26" i="4"/>
  <c r="R26" i="4"/>
  <c r="Q26" i="4"/>
  <c r="H26" i="4"/>
  <c r="F26" i="4"/>
  <c r="U25" i="4"/>
  <c r="R25" i="4"/>
  <c r="R56" i="4" s="1"/>
  <c r="Q25" i="4"/>
  <c r="H25" i="4"/>
  <c r="F25" i="4"/>
  <c r="Y22" i="4"/>
  <c r="X22" i="4"/>
  <c r="W22" i="4"/>
  <c r="V22" i="4"/>
  <c r="T22" i="4"/>
  <c r="P22" i="4"/>
  <c r="O22" i="4"/>
  <c r="M22" i="4"/>
  <c r="Q22" i="4" s="1"/>
  <c r="L22" i="4"/>
  <c r="K22" i="4"/>
  <c r="J22" i="4"/>
  <c r="I22" i="4"/>
  <c r="G22" i="4"/>
  <c r="H22" i="4" s="1"/>
  <c r="E22" i="4"/>
  <c r="F22" i="4" s="1"/>
  <c r="D22" i="4"/>
  <c r="C22" i="4"/>
  <c r="U20" i="4"/>
  <c r="R20" i="4"/>
  <c r="H20" i="4"/>
  <c r="F20" i="4"/>
  <c r="U19" i="4"/>
  <c r="R19" i="4"/>
  <c r="H19" i="4"/>
  <c r="F19" i="4"/>
  <c r="U18" i="4"/>
  <c r="R18" i="4"/>
  <c r="H18" i="4"/>
  <c r="F18" i="4"/>
  <c r="U17" i="4"/>
  <c r="R17" i="4"/>
  <c r="H17" i="4"/>
  <c r="F17" i="4"/>
  <c r="U16" i="4"/>
  <c r="R16" i="4"/>
  <c r="R22" i="4" s="1"/>
  <c r="Q16" i="4"/>
  <c r="H16" i="4"/>
  <c r="F16" i="4"/>
  <c r="U15" i="4"/>
  <c r="R15" i="4"/>
  <c r="Q15" i="4"/>
  <c r="H15" i="4"/>
  <c r="F15" i="4"/>
  <c r="F361" i="4" l="1"/>
  <c r="H361" i="4"/>
  <c r="Q361" i="4"/>
  <c r="U361" i="4"/>
  <c r="R361" i="4"/>
  <c r="U22" i="4"/>
  <c r="Q360" i="4"/>
  <c r="Y302" i="3" l="1"/>
  <c r="X302" i="3"/>
  <c r="W302" i="3"/>
  <c r="W303" i="3" s="1"/>
  <c r="V302" i="3"/>
  <c r="V303" i="3" s="1"/>
  <c r="U302" i="3"/>
  <c r="T302" i="3"/>
  <c r="T303" i="3" s="1"/>
  <c r="P302" i="3"/>
  <c r="P303" i="3" s="1"/>
  <c r="O302" i="3"/>
  <c r="O303" i="3" s="1"/>
  <c r="N302" i="3"/>
  <c r="N303" i="3" s="1"/>
  <c r="M302" i="3"/>
  <c r="M303" i="3" s="1"/>
  <c r="L302" i="3"/>
  <c r="L303" i="3" s="1"/>
  <c r="K302" i="3"/>
  <c r="K303" i="3" s="1"/>
  <c r="J302" i="3"/>
  <c r="J303" i="3" s="1"/>
  <c r="I302" i="3"/>
  <c r="I303" i="3" s="1"/>
  <c r="H302" i="3"/>
  <c r="G302" i="3"/>
  <c r="G303" i="3" s="1"/>
  <c r="F302" i="3"/>
  <c r="E302" i="3"/>
  <c r="E303" i="3" s="1"/>
  <c r="D302" i="3"/>
  <c r="D303" i="3" s="1"/>
  <c r="C302" i="3"/>
  <c r="C303" i="3" s="1"/>
  <c r="U300" i="3"/>
  <c r="R300" i="3"/>
  <c r="H300" i="3"/>
  <c r="F300" i="3"/>
  <c r="U299" i="3"/>
  <c r="R299" i="3"/>
  <c r="H299" i="3"/>
  <c r="F299" i="3"/>
  <c r="U298" i="3"/>
  <c r="R298" i="3"/>
  <c r="Q298" i="3"/>
  <c r="H298" i="3"/>
  <c r="F298" i="3"/>
  <c r="U297" i="3"/>
  <c r="R297" i="3"/>
  <c r="H297" i="3"/>
  <c r="F297" i="3"/>
  <c r="U296" i="3"/>
  <c r="R296" i="3"/>
  <c r="H296" i="3"/>
  <c r="F296" i="3"/>
  <c r="U295" i="3"/>
  <c r="R295" i="3"/>
  <c r="H295" i="3"/>
  <c r="F295" i="3"/>
  <c r="U294" i="3"/>
  <c r="R294" i="3"/>
  <c r="H294" i="3"/>
  <c r="F294" i="3"/>
  <c r="U293" i="3"/>
  <c r="R293" i="3"/>
  <c r="Q293" i="3"/>
  <c r="H293" i="3"/>
  <c r="F293" i="3"/>
  <c r="U292" i="3"/>
  <c r="R292" i="3"/>
  <c r="Q292" i="3"/>
  <c r="H292" i="3"/>
  <c r="F292" i="3"/>
  <c r="R291" i="3"/>
  <c r="F291" i="3"/>
  <c r="R290" i="3"/>
  <c r="F290" i="3"/>
  <c r="U288" i="3"/>
  <c r="R288" i="3"/>
  <c r="H288" i="3"/>
  <c r="F288" i="3"/>
  <c r="U287" i="3"/>
  <c r="R287" i="3"/>
  <c r="H287" i="3"/>
  <c r="F287" i="3"/>
  <c r="U286" i="3"/>
  <c r="R286" i="3"/>
  <c r="H286" i="3"/>
  <c r="F286" i="3"/>
  <c r="R285" i="3"/>
  <c r="F285" i="3"/>
  <c r="U283" i="3"/>
  <c r="R283" i="3"/>
  <c r="H283" i="3"/>
  <c r="F283" i="3"/>
  <c r="U281" i="3"/>
  <c r="R281" i="3"/>
  <c r="R302" i="3" s="1"/>
  <c r="Q281" i="3"/>
  <c r="H281" i="3"/>
  <c r="F281" i="3"/>
  <c r="U280" i="3"/>
  <c r="R280" i="3"/>
  <c r="H280" i="3"/>
  <c r="F280" i="3"/>
  <c r="U279" i="3"/>
  <c r="R279" i="3"/>
  <c r="H279" i="3"/>
  <c r="F279" i="3"/>
  <c r="U278" i="3"/>
  <c r="R278" i="3"/>
  <c r="H278" i="3"/>
  <c r="F278" i="3"/>
  <c r="U276" i="3"/>
  <c r="R276" i="3"/>
  <c r="H276" i="3"/>
  <c r="F276" i="3"/>
  <c r="U275" i="3"/>
  <c r="R275" i="3"/>
  <c r="H275" i="3"/>
  <c r="F275" i="3"/>
  <c r="U274" i="3"/>
  <c r="R274" i="3"/>
  <c r="H274" i="3"/>
  <c r="F274" i="3"/>
  <c r="T271" i="3"/>
  <c r="G271" i="3"/>
  <c r="H271" i="3" s="1"/>
  <c r="E271" i="3"/>
  <c r="F271" i="3" s="1"/>
  <c r="D271" i="3"/>
  <c r="C271" i="3"/>
  <c r="R269" i="3"/>
  <c r="F269" i="3"/>
  <c r="R268" i="3"/>
  <c r="F268" i="3"/>
  <c r="R267" i="3"/>
  <c r="F267" i="3"/>
  <c r="R265" i="3"/>
  <c r="F265" i="3"/>
  <c r="R264" i="3"/>
  <c r="F264" i="3"/>
  <c r="R263" i="3"/>
  <c r="F263" i="3"/>
  <c r="R262" i="3"/>
  <c r="F262" i="3"/>
  <c r="R261" i="3"/>
  <c r="F261" i="3"/>
  <c r="U260" i="3"/>
  <c r="R260" i="3"/>
  <c r="H260" i="3"/>
  <c r="F260" i="3"/>
  <c r="R258" i="3"/>
  <c r="F258" i="3"/>
  <c r="R257" i="3"/>
  <c r="F257" i="3"/>
  <c r="R255" i="3"/>
  <c r="H255" i="3"/>
  <c r="F255" i="3"/>
  <c r="R254" i="3"/>
  <c r="F254" i="3"/>
  <c r="R253" i="3"/>
  <c r="F253" i="3"/>
  <c r="R252" i="3"/>
  <c r="F252" i="3"/>
  <c r="R251" i="3"/>
  <c r="F251" i="3"/>
  <c r="R249" i="3"/>
  <c r="F249" i="3"/>
  <c r="R248" i="3"/>
  <c r="R271" i="3" s="1"/>
  <c r="F248" i="3"/>
  <c r="T245" i="3"/>
  <c r="G245" i="3"/>
  <c r="H245" i="3" s="1"/>
  <c r="E245" i="3"/>
  <c r="F245" i="3" s="1"/>
  <c r="D245" i="3"/>
  <c r="C245" i="3"/>
  <c r="R243" i="3"/>
  <c r="F243" i="3"/>
  <c r="R242" i="3"/>
  <c r="F242" i="3"/>
  <c r="R241" i="3"/>
  <c r="F241" i="3"/>
  <c r="R240" i="3"/>
  <c r="F240" i="3"/>
  <c r="R239" i="3"/>
  <c r="F239" i="3"/>
  <c r="R238" i="3"/>
  <c r="F238" i="3"/>
  <c r="R237" i="3"/>
  <c r="F237" i="3"/>
  <c r="R236" i="3"/>
  <c r="F236" i="3"/>
  <c r="R235" i="3"/>
  <c r="F235" i="3"/>
  <c r="R234" i="3"/>
  <c r="F234" i="3"/>
  <c r="R232" i="3"/>
  <c r="F232" i="3"/>
  <c r="R231" i="3"/>
  <c r="H231" i="3"/>
  <c r="F231" i="3"/>
  <c r="R230" i="3"/>
  <c r="H230" i="3"/>
  <c r="F230" i="3"/>
  <c r="R229" i="3"/>
  <c r="H229" i="3"/>
  <c r="F229" i="3"/>
  <c r="R227" i="3"/>
  <c r="F227" i="3"/>
  <c r="R226" i="3"/>
  <c r="F226" i="3"/>
  <c r="R225" i="3"/>
  <c r="F225" i="3"/>
  <c r="R224" i="3"/>
  <c r="F224" i="3"/>
  <c r="R223" i="3"/>
  <c r="F223" i="3"/>
  <c r="R222" i="3"/>
  <c r="F222" i="3"/>
  <c r="R221" i="3"/>
  <c r="F221" i="3"/>
  <c r="U219" i="3"/>
  <c r="R219" i="3"/>
  <c r="H219" i="3"/>
  <c r="F219" i="3"/>
  <c r="U218" i="3"/>
  <c r="R218" i="3"/>
  <c r="H218" i="3"/>
  <c r="F218" i="3"/>
  <c r="U217" i="3"/>
  <c r="R217" i="3"/>
  <c r="H217" i="3"/>
  <c r="F217" i="3"/>
  <c r="R216" i="3"/>
  <c r="F216" i="3"/>
  <c r="U215" i="3"/>
  <c r="R215" i="3"/>
  <c r="H215" i="3"/>
  <c r="F215" i="3"/>
  <c r="U214" i="3"/>
  <c r="R214" i="3"/>
  <c r="H214" i="3"/>
  <c r="F214" i="3"/>
  <c r="R212" i="3"/>
  <c r="F212" i="3"/>
  <c r="R211" i="3"/>
  <c r="F211" i="3"/>
  <c r="R210" i="3"/>
  <c r="R245" i="3" s="1"/>
  <c r="F210" i="3"/>
  <c r="T207" i="3"/>
  <c r="O207" i="3"/>
  <c r="N207" i="3"/>
  <c r="M207" i="3"/>
  <c r="Q207" i="3" s="1"/>
  <c r="G207" i="3"/>
  <c r="H207" i="3" s="1"/>
  <c r="E207" i="3"/>
  <c r="F207" i="3" s="1"/>
  <c r="D207" i="3"/>
  <c r="C207" i="3"/>
  <c r="R205" i="3"/>
  <c r="F205" i="3"/>
  <c r="U204" i="3"/>
  <c r="R204" i="3"/>
  <c r="H204" i="3"/>
  <c r="F204" i="3"/>
  <c r="R203" i="3"/>
  <c r="F203" i="3"/>
  <c r="U201" i="3"/>
  <c r="R201" i="3"/>
  <c r="H201" i="3"/>
  <c r="F201" i="3"/>
  <c r="U200" i="3"/>
  <c r="R200" i="3"/>
  <c r="H200" i="3"/>
  <c r="F200" i="3"/>
  <c r="U199" i="3"/>
  <c r="R199" i="3"/>
  <c r="H199" i="3"/>
  <c r="F199" i="3"/>
  <c r="R198" i="3"/>
  <c r="F198" i="3"/>
  <c r="U197" i="3"/>
  <c r="R197" i="3"/>
  <c r="R207" i="3" s="1"/>
  <c r="H197" i="3"/>
  <c r="F197" i="3"/>
  <c r="Y194" i="3"/>
  <c r="X194" i="3"/>
  <c r="W194" i="3"/>
  <c r="V194" i="3"/>
  <c r="T194" i="3"/>
  <c r="U194" i="3" s="1"/>
  <c r="P194" i="3"/>
  <c r="O194" i="3"/>
  <c r="N194" i="3"/>
  <c r="M194" i="3"/>
  <c r="Q194" i="3" s="1"/>
  <c r="L194" i="3"/>
  <c r="K194" i="3"/>
  <c r="J194" i="3"/>
  <c r="I194" i="3"/>
  <c r="G194" i="3"/>
  <c r="H194" i="3" s="1"/>
  <c r="E194" i="3"/>
  <c r="F194" i="3" s="1"/>
  <c r="D194" i="3"/>
  <c r="C194" i="3"/>
  <c r="R192" i="3"/>
  <c r="F192" i="3"/>
  <c r="U191" i="3"/>
  <c r="R191" i="3"/>
  <c r="H191" i="3"/>
  <c r="F191" i="3"/>
  <c r="R190" i="3"/>
  <c r="F190" i="3"/>
  <c r="R189" i="3"/>
  <c r="F189" i="3"/>
  <c r="U188" i="3"/>
  <c r="R188" i="3"/>
  <c r="H188" i="3"/>
  <c r="F188" i="3"/>
  <c r="U187" i="3"/>
  <c r="R187" i="3"/>
  <c r="H187" i="3"/>
  <c r="F187" i="3"/>
  <c r="U186" i="3"/>
  <c r="R186" i="3"/>
  <c r="Q186" i="3"/>
  <c r="H186" i="3"/>
  <c r="F186" i="3"/>
  <c r="U185" i="3"/>
  <c r="R185" i="3"/>
  <c r="Q185" i="3"/>
  <c r="H185" i="3"/>
  <c r="F185" i="3"/>
  <c r="U183" i="3"/>
  <c r="R183" i="3"/>
  <c r="R194" i="3" s="1"/>
  <c r="Q183" i="3"/>
  <c r="H183" i="3"/>
  <c r="F183" i="3"/>
  <c r="V181" i="3"/>
  <c r="T181" i="3"/>
  <c r="U181" i="3" s="1"/>
  <c r="P181" i="3"/>
  <c r="O181" i="3"/>
  <c r="N181" i="3"/>
  <c r="M181" i="3"/>
  <c r="I181" i="3"/>
  <c r="G181" i="3"/>
  <c r="H181" i="3" s="1"/>
  <c r="E181" i="3"/>
  <c r="F181" i="3" s="1"/>
  <c r="D181" i="3"/>
  <c r="C181" i="3"/>
  <c r="R179" i="3"/>
  <c r="F179" i="3"/>
  <c r="R178" i="3"/>
  <c r="F178" i="3"/>
  <c r="R177" i="3"/>
  <c r="F177" i="3"/>
  <c r="R176" i="3"/>
  <c r="F176" i="3"/>
  <c r="U175" i="3"/>
  <c r="R175" i="3"/>
  <c r="H175" i="3"/>
  <c r="F175" i="3"/>
  <c r="U174" i="3"/>
  <c r="R174" i="3"/>
  <c r="H174" i="3"/>
  <c r="F174" i="3"/>
  <c r="U173" i="3"/>
  <c r="R173" i="3"/>
  <c r="H173" i="3"/>
  <c r="F173" i="3"/>
  <c r="R172" i="3"/>
  <c r="F172" i="3"/>
  <c r="U170" i="3"/>
  <c r="R170" i="3"/>
  <c r="H170" i="3"/>
  <c r="F170" i="3"/>
  <c r="U169" i="3"/>
  <c r="R169" i="3"/>
  <c r="H169" i="3"/>
  <c r="F169" i="3"/>
  <c r="U168" i="3"/>
  <c r="R168" i="3"/>
  <c r="H168" i="3"/>
  <c r="F168" i="3"/>
  <c r="R166" i="3"/>
  <c r="F166" i="3"/>
  <c r="R165" i="3"/>
  <c r="F165" i="3"/>
  <c r="U163" i="3"/>
  <c r="R163" i="3"/>
  <c r="H163" i="3"/>
  <c r="F163" i="3"/>
  <c r="U162" i="3"/>
  <c r="R162" i="3"/>
  <c r="H162" i="3"/>
  <c r="F162" i="3"/>
  <c r="U161" i="3"/>
  <c r="R161" i="3"/>
  <c r="H161" i="3"/>
  <c r="F161" i="3"/>
  <c r="U160" i="3"/>
  <c r="R160" i="3"/>
  <c r="H160" i="3"/>
  <c r="F160" i="3"/>
  <c r="R158" i="3"/>
  <c r="F158" i="3"/>
  <c r="U157" i="3"/>
  <c r="R157" i="3"/>
  <c r="H157" i="3"/>
  <c r="F157" i="3"/>
  <c r="U156" i="3"/>
  <c r="R156" i="3"/>
  <c r="H156" i="3"/>
  <c r="F156" i="3"/>
  <c r="U154" i="3"/>
  <c r="R154" i="3"/>
  <c r="H154" i="3"/>
  <c r="F154" i="3"/>
  <c r="U153" i="3"/>
  <c r="R153" i="3"/>
  <c r="R181" i="3" s="1"/>
  <c r="H153" i="3"/>
  <c r="F153" i="3"/>
  <c r="Y150" i="3"/>
  <c r="X150" i="3"/>
  <c r="W150" i="3"/>
  <c r="V150" i="3"/>
  <c r="T150" i="3"/>
  <c r="U150" i="3" s="1"/>
  <c r="P150" i="3"/>
  <c r="O150" i="3"/>
  <c r="N150" i="3"/>
  <c r="M150" i="3"/>
  <c r="Q150" i="3" s="1"/>
  <c r="L150" i="3"/>
  <c r="K150" i="3"/>
  <c r="J150" i="3"/>
  <c r="I150" i="3"/>
  <c r="G150" i="3"/>
  <c r="H150" i="3" s="1"/>
  <c r="E150" i="3"/>
  <c r="F150" i="3" s="1"/>
  <c r="D150" i="3"/>
  <c r="C150" i="3"/>
  <c r="U148" i="3"/>
  <c r="R148" i="3"/>
  <c r="H148" i="3"/>
  <c r="F148" i="3"/>
  <c r="U147" i="3"/>
  <c r="R147" i="3"/>
  <c r="H147" i="3"/>
  <c r="F147" i="3"/>
  <c r="U146" i="3"/>
  <c r="R146" i="3"/>
  <c r="H146" i="3"/>
  <c r="F146" i="3"/>
  <c r="U145" i="3"/>
  <c r="R145" i="3"/>
  <c r="Q145" i="3"/>
  <c r="H145" i="3"/>
  <c r="F145" i="3"/>
  <c r="U143" i="3"/>
  <c r="R143" i="3"/>
  <c r="Q143" i="3"/>
  <c r="H143" i="3"/>
  <c r="F143" i="3"/>
  <c r="U142" i="3"/>
  <c r="R142" i="3"/>
  <c r="Q142" i="3"/>
  <c r="H142" i="3"/>
  <c r="F142" i="3"/>
  <c r="U140" i="3"/>
  <c r="R140" i="3"/>
  <c r="Q140" i="3"/>
  <c r="H140" i="3"/>
  <c r="F140" i="3"/>
  <c r="U139" i="3"/>
  <c r="R139" i="3"/>
  <c r="H139" i="3"/>
  <c r="F139" i="3"/>
  <c r="U138" i="3"/>
  <c r="R138" i="3"/>
  <c r="H138" i="3"/>
  <c r="F138" i="3"/>
  <c r="U137" i="3"/>
  <c r="R137" i="3"/>
  <c r="H137" i="3"/>
  <c r="F137" i="3"/>
  <c r="U136" i="3"/>
  <c r="R136" i="3"/>
  <c r="Q136" i="3"/>
  <c r="H136" i="3"/>
  <c r="F136" i="3"/>
  <c r="U134" i="3"/>
  <c r="R134" i="3"/>
  <c r="Q134" i="3"/>
  <c r="H134" i="3"/>
  <c r="F134" i="3"/>
  <c r="U133" i="3"/>
  <c r="R133" i="3"/>
  <c r="H133" i="3"/>
  <c r="F133" i="3"/>
  <c r="U131" i="3"/>
  <c r="R131" i="3"/>
  <c r="H131" i="3"/>
  <c r="F131" i="3"/>
  <c r="U129" i="3"/>
  <c r="R129" i="3"/>
  <c r="R150" i="3" s="1"/>
  <c r="Q129" i="3"/>
  <c r="H129" i="3"/>
  <c r="F129" i="3"/>
  <c r="Y127" i="3"/>
  <c r="X127" i="3"/>
  <c r="W127" i="3"/>
  <c r="V127" i="3"/>
  <c r="U127" i="3"/>
  <c r="T127" i="3"/>
  <c r="P127" i="3"/>
  <c r="O127" i="3"/>
  <c r="N127" i="3"/>
  <c r="M127" i="3"/>
  <c r="Q127" i="3" s="1"/>
  <c r="L127" i="3"/>
  <c r="K127" i="3"/>
  <c r="J127" i="3"/>
  <c r="I127" i="3"/>
  <c r="H127" i="3"/>
  <c r="G127" i="3"/>
  <c r="F127" i="3"/>
  <c r="E127" i="3"/>
  <c r="D127" i="3"/>
  <c r="C127" i="3"/>
  <c r="U125" i="3"/>
  <c r="R125" i="3"/>
  <c r="Q125" i="3"/>
  <c r="H125" i="3"/>
  <c r="F125" i="3"/>
  <c r="U124" i="3"/>
  <c r="R124" i="3"/>
  <c r="Q124" i="3"/>
  <c r="H124" i="3"/>
  <c r="F124" i="3"/>
  <c r="U123" i="3"/>
  <c r="R123" i="3"/>
  <c r="Q123" i="3"/>
  <c r="H123" i="3"/>
  <c r="F123" i="3"/>
  <c r="U122" i="3"/>
  <c r="R122" i="3"/>
  <c r="Q122" i="3"/>
  <c r="H122" i="3"/>
  <c r="F122" i="3"/>
  <c r="U120" i="3"/>
  <c r="R120" i="3"/>
  <c r="Q120" i="3"/>
  <c r="H120" i="3"/>
  <c r="F120" i="3"/>
  <c r="U119" i="3"/>
  <c r="R119" i="3"/>
  <c r="Q119" i="3"/>
  <c r="H119" i="3"/>
  <c r="F119" i="3"/>
  <c r="U117" i="3"/>
  <c r="R117" i="3"/>
  <c r="Q117" i="3"/>
  <c r="H117" i="3"/>
  <c r="F117" i="3"/>
  <c r="U116" i="3"/>
  <c r="R116" i="3"/>
  <c r="Q116" i="3"/>
  <c r="H116" i="3"/>
  <c r="F116" i="3"/>
  <c r="U115" i="3"/>
  <c r="R115" i="3"/>
  <c r="Q115" i="3"/>
  <c r="H115" i="3"/>
  <c r="F115" i="3"/>
  <c r="U113" i="3"/>
  <c r="R113" i="3"/>
  <c r="Q113" i="3"/>
  <c r="H113" i="3"/>
  <c r="F113" i="3"/>
  <c r="U111" i="3"/>
  <c r="R111" i="3"/>
  <c r="Q111" i="3"/>
  <c r="H111" i="3"/>
  <c r="F111" i="3"/>
  <c r="U110" i="3"/>
  <c r="R110" i="3"/>
  <c r="Q110" i="3"/>
  <c r="H110" i="3"/>
  <c r="F110" i="3"/>
  <c r="U108" i="3"/>
  <c r="R108" i="3"/>
  <c r="Q108" i="3"/>
  <c r="H108" i="3"/>
  <c r="F108" i="3"/>
  <c r="U107" i="3"/>
  <c r="R107" i="3"/>
  <c r="Q107" i="3"/>
  <c r="H107" i="3"/>
  <c r="F107" i="3"/>
  <c r="U106" i="3"/>
  <c r="R106" i="3"/>
  <c r="H106" i="3"/>
  <c r="F106" i="3"/>
  <c r="U105" i="3"/>
  <c r="R105" i="3"/>
  <c r="Q105" i="3"/>
  <c r="H105" i="3"/>
  <c r="F105" i="3"/>
  <c r="U103" i="3"/>
  <c r="R103" i="3"/>
  <c r="H103" i="3"/>
  <c r="F103" i="3"/>
  <c r="U102" i="3"/>
  <c r="R102" i="3"/>
  <c r="Q102" i="3"/>
  <c r="H102" i="3"/>
  <c r="F102" i="3"/>
  <c r="U100" i="3"/>
  <c r="R100" i="3"/>
  <c r="Q100" i="3"/>
  <c r="H100" i="3"/>
  <c r="F100" i="3"/>
  <c r="U99" i="3"/>
  <c r="R99" i="3"/>
  <c r="Q99" i="3"/>
  <c r="H99" i="3"/>
  <c r="F99" i="3"/>
  <c r="U97" i="3"/>
  <c r="R97" i="3"/>
  <c r="Q97" i="3"/>
  <c r="H97" i="3"/>
  <c r="F97" i="3"/>
  <c r="U95" i="3"/>
  <c r="R95" i="3"/>
  <c r="R127" i="3" s="1"/>
  <c r="Q95" i="3"/>
  <c r="H95" i="3"/>
  <c r="F95" i="3"/>
  <c r="U93" i="3"/>
  <c r="R93" i="3"/>
  <c r="Q93" i="3"/>
  <c r="H93" i="3"/>
  <c r="F93" i="3"/>
  <c r="V90" i="3"/>
  <c r="T90" i="3"/>
  <c r="P90" i="3"/>
  <c r="O90" i="3"/>
  <c r="N90" i="3"/>
  <c r="M90" i="3"/>
  <c r="Q90" i="3" s="1"/>
  <c r="I90" i="3"/>
  <c r="G90" i="3"/>
  <c r="H90" i="3" s="1"/>
  <c r="E90" i="3"/>
  <c r="F90" i="3" s="1"/>
  <c r="D90" i="3"/>
  <c r="C90" i="3"/>
  <c r="U88" i="3"/>
  <c r="R88" i="3"/>
  <c r="Q88" i="3"/>
  <c r="H88" i="3"/>
  <c r="F88" i="3"/>
  <c r="U87" i="3"/>
  <c r="R87" i="3"/>
  <c r="Q87" i="3"/>
  <c r="H87" i="3"/>
  <c r="F87" i="3"/>
  <c r="R85" i="3"/>
  <c r="F85" i="3"/>
  <c r="R84" i="3"/>
  <c r="F84" i="3"/>
  <c r="U83" i="3"/>
  <c r="R83" i="3"/>
  <c r="R90" i="3" s="1"/>
  <c r="F83" i="3"/>
  <c r="T80" i="3"/>
  <c r="P80" i="3"/>
  <c r="O80" i="3"/>
  <c r="M80" i="3"/>
  <c r="Q80" i="3" s="1"/>
  <c r="G80" i="3"/>
  <c r="H80" i="3" s="1"/>
  <c r="E80" i="3"/>
  <c r="F80" i="3" s="1"/>
  <c r="D80" i="3"/>
  <c r="C80" i="3"/>
  <c r="U79" i="3"/>
  <c r="R79" i="3"/>
  <c r="Q79" i="3"/>
  <c r="H79" i="3"/>
  <c r="F79" i="3"/>
  <c r="U77" i="3"/>
  <c r="R77" i="3"/>
  <c r="Q77" i="3"/>
  <c r="H77" i="3"/>
  <c r="F77" i="3"/>
  <c r="U76" i="3"/>
  <c r="R76" i="3"/>
  <c r="R80" i="3" s="1"/>
  <c r="Q76" i="3"/>
  <c r="H76" i="3"/>
  <c r="F76" i="3"/>
  <c r="Y74" i="3"/>
  <c r="X74" i="3"/>
  <c r="W74" i="3"/>
  <c r="V74" i="3"/>
  <c r="T74" i="3"/>
  <c r="P74" i="3"/>
  <c r="O74" i="3"/>
  <c r="M74" i="3"/>
  <c r="Q74" i="3" s="1"/>
  <c r="L74" i="3"/>
  <c r="K74" i="3"/>
  <c r="J74" i="3"/>
  <c r="I74" i="3"/>
  <c r="G74" i="3"/>
  <c r="H74" i="3" s="1"/>
  <c r="E74" i="3"/>
  <c r="F74" i="3" s="1"/>
  <c r="D74" i="3"/>
  <c r="C74" i="3"/>
  <c r="R72" i="3"/>
  <c r="F72" i="3"/>
  <c r="R71" i="3"/>
  <c r="F71" i="3"/>
  <c r="R70" i="3"/>
  <c r="F70" i="3"/>
  <c r="U69" i="3"/>
  <c r="R69" i="3"/>
  <c r="H69" i="3"/>
  <c r="F69" i="3"/>
  <c r="R68" i="3"/>
  <c r="F68" i="3"/>
  <c r="U67" i="3"/>
  <c r="R67" i="3"/>
  <c r="Q67" i="3"/>
  <c r="H67" i="3"/>
  <c r="F67" i="3"/>
  <c r="U66" i="3"/>
  <c r="R66" i="3"/>
  <c r="H66" i="3"/>
  <c r="F66" i="3"/>
  <c r="U65" i="3"/>
  <c r="R65" i="3"/>
  <c r="F65" i="3"/>
  <c r="U64" i="3"/>
  <c r="R64" i="3"/>
  <c r="H64" i="3"/>
  <c r="F64" i="3"/>
  <c r="R63" i="3"/>
  <c r="F63" i="3"/>
  <c r="U62" i="3"/>
  <c r="R62" i="3"/>
  <c r="H62" i="3"/>
  <c r="F62" i="3"/>
  <c r="R60" i="3"/>
  <c r="F60" i="3"/>
  <c r="U58" i="3"/>
  <c r="R58" i="3"/>
  <c r="H58" i="3"/>
  <c r="F58" i="3"/>
  <c r="R57" i="3"/>
  <c r="F57" i="3"/>
  <c r="R56" i="3"/>
  <c r="F56" i="3"/>
  <c r="R55" i="3"/>
  <c r="F55" i="3"/>
  <c r="U54" i="3"/>
  <c r="R54" i="3"/>
  <c r="Q54" i="3"/>
  <c r="H54" i="3"/>
  <c r="F54" i="3"/>
  <c r="U53" i="3"/>
  <c r="R53" i="3"/>
  <c r="Q53" i="3"/>
  <c r="H53" i="3"/>
  <c r="F53" i="3"/>
  <c r="U52" i="3"/>
  <c r="R52" i="3"/>
  <c r="Q52" i="3"/>
  <c r="H52" i="3"/>
  <c r="F52" i="3"/>
  <c r="U51" i="3"/>
  <c r="R51" i="3"/>
  <c r="H51" i="3"/>
  <c r="F51" i="3"/>
  <c r="R50" i="3"/>
  <c r="R74" i="3" s="1"/>
  <c r="Q50" i="3"/>
  <c r="H50" i="3"/>
  <c r="F50" i="3"/>
  <c r="U48" i="3"/>
  <c r="R48" i="3"/>
  <c r="Q48" i="3"/>
  <c r="H48" i="3"/>
  <c r="F48" i="3"/>
  <c r="R47" i="3"/>
  <c r="F47" i="3"/>
  <c r="Y44" i="3"/>
  <c r="X44" i="3"/>
  <c r="W44" i="3"/>
  <c r="V44" i="3"/>
  <c r="T44" i="3"/>
  <c r="U44" i="3" s="1"/>
  <c r="Q44" i="3"/>
  <c r="P44" i="3"/>
  <c r="O44" i="3"/>
  <c r="M44" i="3"/>
  <c r="L44" i="3"/>
  <c r="K44" i="3"/>
  <c r="J44" i="3"/>
  <c r="I44" i="3"/>
  <c r="H44" i="3"/>
  <c r="G44" i="3"/>
  <c r="F44" i="3"/>
  <c r="E44" i="3"/>
  <c r="D44" i="3"/>
  <c r="C44" i="3"/>
  <c r="R42" i="3"/>
  <c r="F42" i="3"/>
  <c r="R41" i="3"/>
  <c r="F41" i="3"/>
  <c r="U40" i="3"/>
  <c r="R40" i="3"/>
  <c r="H40" i="3"/>
  <c r="F40" i="3"/>
  <c r="U39" i="3"/>
  <c r="R39" i="3"/>
  <c r="H39" i="3"/>
  <c r="F39" i="3"/>
  <c r="U38" i="3"/>
  <c r="R38" i="3"/>
  <c r="Q38" i="3"/>
  <c r="H38" i="3"/>
  <c r="F38" i="3"/>
  <c r="U37" i="3"/>
  <c r="R37" i="3"/>
  <c r="Q37" i="3"/>
  <c r="H37" i="3"/>
  <c r="F37" i="3"/>
  <c r="R36" i="3"/>
  <c r="F36" i="3"/>
  <c r="R35" i="3"/>
  <c r="F35" i="3"/>
  <c r="R34" i="3"/>
  <c r="F34" i="3"/>
  <c r="R32" i="3"/>
  <c r="F32" i="3"/>
  <c r="R30" i="3"/>
  <c r="R44" i="3" s="1"/>
  <c r="F30" i="3"/>
  <c r="T27" i="3"/>
  <c r="P27" i="3"/>
  <c r="O27" i="3"/>
  <c r="M27" i="3"/>
  <c r="Q27" i="3" s="1"/>
  <c r="G27" i="3"/>
  <c r="H27" i="3" s="1"/>
  <c r="E27" i="3"/>
  <c r="F27" i="3" s="1"/>
  <c r="D27" i="3"/>
  <c r="C27" i="3"/>
  <c r="U26" i="3"/>
  <c r="R26" i="3"/>
  <c r="R27" i="3" s="1"/>
  <c r="Q26" i="3"/>
  <c r="H26" i="3"/>
  <c r="F26" i="3"/>
  <c r="U24" i="3"/>
  <c r="R24" i="3"/>
  <c r="Q24" i="3"/>
  <c r="H24" i="3"/>
  <c r="F24" i="3"/>
  <c r="Y22" i="3"/>
  <c r="X22" i="3"/>
  <c r="W22" i="3"/>
  <c r="V22" i="3"/>
  <c r="T22" i="3"/>
  <c r="U22" i="3" s="1"/>
  <c r="P22" i="3"/>
  <c r="O22" i="3"/>
  <c r="N22" i="3"/>
  <c r="M22" i="3"/>
  <c r="Q22" i="3" s="1"/>
  <c r="L22" i="3"/>
  <c r="K22" i="3"/>
  <c r="J22" i="3"/>
  <c r="I22" i="3"/>
  <c r="G22" i="3"/>
  <c r="H22" i="3" s="1"/>
  <c r="E22" i="3"/>
  <c r="F22" i="3" s="1"/>
  <c r="D22" i="3"/>
  <c r="C22" i="3"/>
  <c r="U20" i="3"/>
  <c r="R20" i="3"/>
  <c r="H20" i="3"/>
  <c r="F20" i="3"/>
  <c r="U19" i="3"/>
  <c r="R19" i="3"/>
  <c r="H19" i="3"/>
  <c r="F19" i="3"/>
  <c r="U18" i="3"/>
  <c r="R18" i="3"/>
  <c r="Q18" i="3"/>
  <c r="H18" i="3"/>
  <c r="F18" i="3"/>
  <c r="U17" i="3"/>
  <c r="R17" i="3"/>
  <c r="Q17" i="3"/>
  <c r="H17" i="3"/>
  <c r="F17" i="3"/>
  <c r="U16" i="3"/>
  <c r="R16" i="3"/>
  <c r="Q16" i="3"/>
  <c r="H16" i="3"/>
  <c r="F16" i="3"/>
  <c r="U15" i="3"/>
  <c r="R15" i="3"/>
  <c r="R22" i="3" s="1"/>
  <c r="Q15" i="3"/>
  <c r="H15" i="3"/>
  <c r="F15" i="3"/>
  <c r="R303" i="3" l="1"/>
  <c r="F303" i="3"/>
  <c r="H303" i="3"/>
  <c r="Q303" i="3"/>
  <c r="U303" i="3"/>
  <c r="U27" i="3"/>
  <c r="U74" i="3"/>
  <c r="U80" i="3"/>
  <c r="U90" i="3"/>
  <c r="U207" i="3"/>
  <c r="U245" i="3"/>
  <c r="U271" i="3"/>
  <c r="Q302" i="3"/>
  <c r="AB310" i="2" l="1"/>
  <c r="AA310" i="2"/>
  <c r="Z310" i="2"/>
  <c r="Y310" i="2"/>
  <c r="X310" i="2"/>
  <c r="V310" i="2"/>
  <c r="W310" i="2" s="1"/>
  <c r="R310" i="2"/>
  <c r="Q310" i="2"/>
  <c r="P310" i="2"/>
  <c r="O310" i="2"/>
  <c r="N310" i="2"/>
  <c r="M310" i="2"/>
  <c r="L310" i="2"/>
  <c r="K310" i="2"/>
  <c r="J310" i="2"/>
  <c r="I310" i="2"/>
  <c r="G310" i="2"/>
  <c r="H310" i="2" s="1"/>
  <c r="E310" i="2"/>
  <c r="F310" i="2" s="1"/>
  <c r="D310" i="2"/>
  <c r="C310" i="2"/>
  <c r="T308" i="2"/>
  <c r="F308" i="2"/>
  <c r="W307" i="2"/>
  <c r="T307" i="2"/>
  <c r="S307" i="2"/>
  <c r="H307" i="2"/>
  <c r="F307" i="2"/>
  <c r="W306" i="2"/>
  <c r="T306" i="2"/>
  <c r="S306" i="2"/>
  <c r="H306" i="2"/>
  <c r="F306" i="2"/>
  <c r="W305" i="2"/>
  <c r="T305" i="2"/>
  <c r="S305" i="2"/>
  <c r="H305" i="2"/>
  <c r="F305" i="2"/>
  <c r="W304" i="2"/>
  <c r="T304" i="2"/>
  <c r="S304" i="2"/>
  <c r="H304" i="2"/>
  <c r="F304" i="2"/>
  <c r="W303" i="2"/>
  <c r="T303" i="2"/>
  <c r="S303" i="2"/>
  <c r="H303" i="2"/>
  <c r="F303" i="2"/>
  <c r="W302" i="2"/>
  <c r="T302" i="2"/>
  <c r="S302" i="2"/>
  <c r="H302" i="2"/>
  <c r="F302" i="2"/>
  <c r="W301" i="2"/>
  <c r="T301" i="2"/>
  <c r="H301" i="2"/>
  <c r="F301" i="2"/>
  <c r="W300" i="2"/>
  <c r="T300" i="2"/>
  <c r="S300" i="2"/>
  <c r="H300" i="2"/>
  <c r="F300" i="2"/>
  <c r="W299" i="2"/>
  <c r="T299" i="2"/>
  <c r="S299" i="2"/>
  <c r="H299" i="2"/>
  <c r="F299" i="2"/>
  <c r="W298" i="2"/>
  <c r="T298" i="2"/>
  <c r="H298" i="2"/>
  <c r="F298" i="2"/>
  <c r="W296" i="2"/>
  <c r="T296" i="2"/>
  <c r="S296" i="2"/>
  <c r="H296" i="2"/>
  <c r="F296" i="2"/>
  <c r="W295" i="2"/>
  <c r="T295" i="2"/>
  <c r="S295" i="2"/>
  <c r="H295" i="2"/>
  <c r="F295" i="2"/>
  <c r="W294" i="2"/>
  <c r="T294" i="2"/>
  <c r="S294" i="2"/>
  <c r="H294" i="2"/>
  <c r="F294" i="2"/>
  <c r="W293" i="2"/>
  <c r="T293" i="2"/>
  <c r="S293" i="2"/>
  <c r="H293" i="2"/>
  <c r="F293" i="2"/>
  <c r="W291" i="2"/>
  <c r="T291" i="2"/>
  <c r="S291" i="2"/>
  <c r="H291" i="2"/>
  <c r="F291" i="2"/>
  <c r="T289" i="2"/>
  <c r="F289" i="2"/>
  <c r="W288" i="2"/>
  <c r="T288" i="2"/>
  <c r="H288" i="2"/>
  <c r="F288" i="2"/>
  <c r="W287" i="2"/>
  <c r="T287" i="2"/>
  <c r="S287" i="2"/>
  <c r="H287" i="2"/>
  <c r="F287" i="2"/>
  <c r="W286" i="2"/>
  <c r="T286" i="2"/>
  <c r="H286" i="2"/>
  <c r="F286" i="2"/>
  <c r="W284" i="2"/>
  <c r="T284" i="2"/>
  <c r="S284" i="2"/>
  <c r="H284" i="2"/>
  <c r="F284" i="2"/>
  <c r="W283" i="2"/>
  <c r="T283" i="2"/>
  <c r="H283" i="2"/>
  <c r="F283" i="2"/>
  <c r="W282" i="2"/>
  <c r="T282" i="2"/>
  <c r="T310" i="2" s="1"/>
  <c r="H282" i="2"/>
  <c r="F282" i="2"/>
  <c r="AB279" i="2"/>
  <c r="AA279" i="2"/>
  <c r="Z279" i="2"/>
  <c r="Y279" i="2"/>
  <c r="X279" i="2"/>
  <c r="V279" i="2"/>
  <c r="W279" i="2" s="1"/>
  <c r="R279" i="2"/>
  <c r="Q279" i="2"/>
  <c r="P279" i="2"/>
  <c r="O279" i="2"/>
  <c r="N279" i="2"/>
  <c r="M279" i="2"/>
  <c r="L279" i="2"/>
  <c r="K279" i="2"/>
  <c r="J279" i="2"/>
  <c r="I279" i="2"/>
  <c r="G279" i="2"/>
  <c r="H279" i="2" s="1"/>
  <c r="E279" i="2"/>
  <c r="F279" i="2" s="1"/>
  <c r="D279" i="2"/>
  <c r="C279" i="2"/>
  <c r="W277" i="2"/>
  <c r="T277" i="2"/>
  <c r="H277" i="2"/>
  <c r="F277" i="2"/>
  <c r="W276" i="2"/>
  <c r="T276" i="2"/>
  <c r="H276" i="2"/>
  <c r="F276" i="2"/>
  <c r="W275" i="2"/>
  <c r="T275" i="2"/>
  <c r="S275" i="2"/>
  <c r="H275" i="2"/>
  <c r="F275" i="2"/>
  <c r="W274" i="2"/>
  <c r="T274" i="2"/>
  <c r="S274" i="2"/>
  <c r="H274" i="2"/>
  <c r="F274" i="2"/>
  <c r="W273" i="2"/>
  <c r="T273" i="2"/>
  <c r="S273" i="2"/>
  <c r="H273" i="2"/>
  <c r="F273" i="2"/>
  <c r="W272" i="2"/>
  <c r="T272" i="2"/>
  <c r="S272" i="2"/>
  <c r="H272" i="2"/>
  <c r="F272" i="2"/>
  <c r="W271" i="2"/>
  <c r="T271" i="2"/>
  <c r="S271" i="2"/>
  <c r="H271" i="2"/>
  <c r="F271" i="2"/>
  <c r="W270" i="2"/>
  <c r="T270" i="2"/>
  <c r="S270" i="2"/>
  <c r="H270" i="2"/>
  <c r="F270" i="2"/>
  <c r="W269" i="2"/>
  <c r="T269" i="2"/>
  <c r="S269" i="2"/>
  <c r="H269" i="2"/>
  <c r="F269" i="2"/>
  <c r="T267" i="2"/>
  <c r="F267" i="2"/>
  <c r="W266" i="2"/>
  <c r="T266" i="2"/>
  <c r="S266" i="2"/>
  <c r="H266" i="2"/>
  <c r="F266" i="2"/>
  <c r="W264" i="2"/>
  <c r="T264" i="2"/>
  <c r="S264" i="2"/>
  <c r="H264" i="2"/>
  <c r="F264" i="2"/>
  <c r="T263" i="2"/>
  <c r="F263" i="2"/>
  <c r="T262" i="2"/>
  <c r="F262" i="2"/>
  <c r="T261" i="2"/>
  <c r="F261" i="2"/>
  <c r="T260" i="2"/>
  <c r="F260" i="2"/>
  <c r="T258" i="2"/>
  <c r="F258" i="2"/>
  <c r="T257" i="2"/>
  <c r="T279" i="2" s="1"/>
  <c r="H257" i="2"/>
  <c r="F257" i="2"/>
  <c r="AB254" i="2"/>
  <c r="AA254" i="2"/>
  <c r="Z254" i="2"/>
  <c r="Y254" i="2"/>
  <c r="X254" i="2"/>
  <c r="W254" i="2"/>
  <c r="V254" i="2"/>
  <c r="R254" i="2"/>
  <c r="Q254" i="2"/>
  <c r="P254" i="2"/>
  <c r="O254" i="2"/>
  <c r="N254" i="2"/>
  <c r="S254" i="2" s="1"/>
  <c r="M254" i="2"/>
  <c r="L254" i="2"/>
  <c r="K254" i="2"/>
  <c r="J254" i="2"/>
  <c r="I254" i="2"/>
  <c r="G254" i="2"/>
  <c r="F254" i="2"/>
  <c r="E254" i="2"/>
  <c r="D254" i="2"/>
  <c r="H254" i="2" s="1"/>
  <c r="C254" i="2"/>
  <c r="T252" i="2"/>
  <c r="H252" i="2"/>
  <c r="F252" i="2"/>
  <c r="T251" i="2"/>
  <c r="F251" i="2"/>
  <c r="T250" i="2"/>
  <c r="F250" i="2"/>
  <c r="T249" i="2"/>
  <c r="F249" i="2"/>
  <c r="T248" i="2"/>
  <c r="F248" i="2"/>
  <c r="T247" i="2"/>
  <c r="F247" i="2"/>
  <c r="T246" i="2"/>
  <c r="F246" i="2"/>
  <c r="T245" i="2"/>
  <c r="F245" i="2"/>
  <c r="T243" i="2"/>
  <c r="F243" i="2"/>
  <c r="T242" i="2"/>
  <c r="F242" i="2"/>
  <c r="W240" i="2"/>
  <c r="T240" i="2"/>
  <c r="S240" i="2"/>
  <c r="H240" i="2"/>
  <c r="F240" i="2"/>
  <c r="W239" i="2"/>
  <c r="T239" i="2"/>
  <c r="H239" i="2"/>
  <c r="F239" i="2"/>
  <c r="W238" i="2"/>
  <c r="T238" i="2"/>
  <c r="H238" i="2"/>
  <c r="F238" i="2"/>
  <c r="W237" i="2"/>
  <c r="T237" i="2"/>
  <c r="H237" i="2"/>
  <c r="F237" i="2"/>
  <c r="T235" i="2"/>
  <c r="F235" i="2"/>
  <c r="T234" i="2"/>
  <c r="F234" i="2"/>
  <c r="T233" i="2"/>
  <c r="F233" i="2"/>
  <c r="T232" i="2"/>
  <c r="F232" i="2"/>
  <c r="W231" i="2"/>
  <c r="T231" i="2"/>
  <c r="H231" i="2"/>
  <c r="F231" i="2"/>
  <c r="W230" i="2"/>
  <c r="T230" i="2"/>
  <c r="S230" i="2"/>
  <c r="H230" i="2"/>
  <c r="F230" i="2"/>
  <c r="T229" i="2"/>
  <c r="F229" i="2"/>
  <c r="W227" i="2"/>
  <c r="T227" i="2"/>
  <c r="H227" i="2"/>
  <c r="F227" i="2"/>
  <c r="T226" i="2"/>
  <c r="H226" i="2"/>
  <c r="F226" i="2"/>
  <c r="W225" i="2"/>
  <c r="T225" i="2"/>
  <c r="H225" i="2"/>
  <c r="F225" i="2"/>
  <c r="T224" i="2"/>
  <c r="F224" i="2"/>
  <c r="W223" i="2"/>
  <c r="T223" i="2"/>
  <c r="H223" i="2"/>
  <c r="F223" i="2"/>
  <c r="W222" i="2"/>
  <c r="T222" i="2"/>
  <c r="H222" i="2"/>
  <c r="F222" i="2"/>
  <c r="T220" i="2"/>
  <c r="T254" i="2" s="1"/>
  <c r="H220" i="2"/>
  <c r="F220" i="2"/>
  <c r="T219" i="2"/>
  <c r="F219" i="2"/>
  <c r="T218" i="2"/>
  <c r="F218" i="2"/>
  <c r="AB215" i="2"/>
  <c r="AA215" i="2"/>
  <c r="Z215" i="2"/>
  <c r="Y215" i="2"/>
  <c r="X215" i="2"/>
  <c r="W215" i="2"/>
  <c r="V215" i="2"/>
  <c r="R215" i="2"/>
  <c r="Q215" i="2"/>
  <c r="P215" i="2"/>
  <c r="O215" i="2"/>
  <c r="N215" i="2"/>
  <c r="S215" i="2" s="1"/>
  <c r="M215" i="2"/>
  <c r="L215" i="2"/>
  <c r="K215" i="2"/>
  <c r="J215" i="2"/>
  <c r="I215" i="2"/>
  <c r="G215" i="2"/>
  <c r="F215" i="2"/>
  <c r="E215" i="2"/>
  <c r="D215" i="2"/>
  <c r="H215" i="2" s="1"/>
  <c r="C215" i="2"/>
  <c r="T213" i="2"/>
  <c r="F213" i="2"/>
  <c r="W212" i="2"/>
  <c r="T212" i="2"/>
  <c r="S212" i="2"/>
  <c r="H212" i="2"/>
  <c r="F212" i="2"/>
  <c r="W211" i="2"/>
  <c r="T211" i="2"/>
  <c r="S211" i="2"/>
  <c r="H211" i="2"/>
  <c r="F211" i="2"/>
  <c r="T209" i="2"/>
  <c r="F209" i="2"/>
  <c r="W208" i="2"/>
  <c r="T208" i="2"/>
  <c r="S208" i="2"/>
  <c r="H208" i="2"/>
  <c r="F208" i="2"/>
  <c r="W207" i="2"/>
  <c r="T207" i="2"/>
  <c r="S207" i="2"/>
  <c r="H207" i="2"/>
  <c r="F207" i="2"/>
  <c r="W206" i="2"/>
  <c r="T206" i="2"/>
  <c r="S206" i="2"/>
  <c r="H206" i="2"/>
  <c r="F206" i="2"/>
  <c r="W205" i="2"/>
  <c r="T205" i="2"/>
  <c r="T215" i="2" s="1"/>
  <c r="S205" i="2"/>
  <c r="H205" i="2"/>
  <c r="F205" i="2"/>
  <c r="AB202" i="2"/>
  <c r="AA202" i="2"/>
  <c r="Z202" i="2"/>
  <c r="Y202" i="2"/>
  <c r="X202" i="2"/>
  <c r="V202" i="2"/>
  <c r="W202" i="2" s="1"/>
  <c r="R202" i="2"/>
  <c r="Q202" i="2"/>
  <c r="P202" i="2"/>
  <c r="O202" i="2"/>
  <c r="N202" i="2"/>
  <c r="I202" i="2"/>
  <c r="G202" i="2"/>
  <c r="H202" i="2" s="1"/>
  <c r="E202" i="2"/>
  <c r="F202" i="2" s="1"/>
  <c r="D202" i="2"/>
  <c r="C202" i="2"/>
  <c r="T200" i="2"/>
  <c r="H200" i="2"/>
  <c r="F200" i="2"/>
  <c r="T199" i="2"/>
  <c r="H199" i="2"/>
  <c r="F199" i="2"/>
  <c r="T198" i="2"/>
  <c r="F198" i="2"/>
  <c r="T197" i="2"/>
  <c r="F197" i="2"/>
  <c r="W196" i="2"/>
  <c r="T196" i="2"/>
  <c r="S196" i="2"/>
  <c r="H196" i="2"/>
  <c r="F196" i="2"/>
  <c r="W195" i="2"/>
  <c r="T195" i="2"/>
  <c r="S195" i="2"/>
  <c r="H195" i="2"/>
  <c r="F195" i="2"/>
  <c r="W194" i="2"/>
  <c r="T194" i="2"/>
  <c r="S194" i="2"/>
  <c r="H194" i="2"/>
  <c r="F194" i="2"/>
  <c r="W193" i="2"/>
  <c r="T193" i="2"/>
  <c r="S193" i="2"/>
  <c r="H193" i="2"/>
  <c r="F193" i="2"/>
  <c r="W191" i="2"/>
  <c r="T191" i="2"/>
  <c r="T202" i="2" s="1"/>
  <c r="S191" i="2"/>
  <c r="H191" i="2"/>
  <c r="F191" i="2"/>
  <c r="AB189" i="2"/>
  <c r="AA189" i="2"/>
  <c r="Z189" i="2"/>
  <c r="Y189" i="2"/>
  <c r="X189" i="2"/>
  <c r="V189" i="2"/>
  <c r="W189" i="2" s="1"/>
  <c r="R189" i="2"/>
  <c r="Q189" i="2"/>
  <c r="P189" i="2"/>
  <c r="O189" i="2"/>
  <c r="N189" i="2"/>
  <c r="M189" i="2"/>
  <c r="L189" i="2"/>
  <c r="K189" i="2"/>
  <c r="J189" i="2"/>
  <c r="I189" i="2"/>
  <c r="G189" i="2"/>
  <c r="H189" i="2" s="1"/>
  <c r="E189" i="2"/>
  <c r="F189" i="2" s="1"/>
  <c r="D189" i="2"/>
  <c r="C189" i="2"/>
  <c r="T187" i="2"/>
  <c r="F187" i="2"/>
  <c r="T186" i="2"/>
  <c r="F186" i="2"/>
  <c r="T185" i="2"/>
  <c r="F185" i="2"/>
  <c r="T184" i="2"/>
  <c r="F184" i="2"/>
  <c r="W183" i="2"/>
  <c r="T183" i="2"/>
  <c r="H183" i="2"/>
  <c r="F183" i="2"/>
  <c r="W182" i="2"/>
  <c r="T182" i="2"/>
  <c r="S182" i="2"/>
  <c r="H182" i="2"/>
  <c r="F182" i="2"/>
  <c r="W181" i="2"/>
  <c r="T181" i="2"/>
  <c r="H181" i="2"/>
  <c r="F181" i="2"/>
  <c r="W180" i="2"/>
  <c r="T180" i="2"/>
  <c r="S180" i="2"/>
  <c r="H180" i="2"/>
  <c r="F180" i="2"/>
  <c r="W178" i="2"/>
  <c r="T178" i="2"/>
  <c r="H178" i="2"/>
  <c r="F178" i="2"/>
  <c r="W177" i="2"/>
  <c r="T177" i="2"/>
  <c r="H177" i="2"/>
  <c r="F177" i="2"/>
  <c r="W176" i="2"/>
  <c r="T176" i="2"/>
  <c r="S176" i="2"/>
  <c r="H176" i="2"/>
  <c r="F176" i="2"/>
  <c r="T174" i="2"/>
  <c r="F174" i="2"/>
  <c r="T173" i="2"/>
  <c r="F173" i="2"/>
  <c r="W171" i="2"/>
  <c r="T171" i="2"/>
  <c r="H171" i="2"/>
  <c r="F171" i="2"/>
  <c r="W170" i="2"/>
  <c r="T170" i="2"/>
  <c r="S170" i="2"/>
  <c r="H170" i="2"/>
  <c r="F170" i="2"/>
  <c r="W169" i="2"/>
  <c r="T169" i="2"/>
  <c r="H169" i="2"/>
  <c r="F169" i="2"/>
  <c r="W168" i="2"/>
  <c r="T168" i="2"/>
  <c r="H168" i="2"/>
  <c r="F168" i="2"/>
  <c r="T166" i="2"/>
  <c r="F166" i="2"/>
  <c r="W165" i="2"/>
  <c r="T165" i="2"/>
  <c r="H165" i="2"/>
  <c r="F165" i="2"/>
  <c r="W164" i="2"/>
  <c r="T164" i="2"/>
  <c r="H164" i="2"/>
  <c r="F164" i="2"/>
  <c r="W162" i="2"/>
  <c r="T162" i="2"/>
  <c r="S162" i="2"/>
  <c r="H162" i="2"/>
  <c r="F162" i="2"/>
  <c r="W161" i="2"/>
  <c r="T161" i="2"/>
  <c r="T189" i="2" s="1"/>
  <c r="S161" i="2"/>
  <c r="H161" i="2"/>
  <c r="F161" i="2"/>
  <c r="AB158" i="2"/>
  <c r="AA158" i="2"/>
  <c r="Z158" i="2"/>
  <c r="Y158" i="2"/>
  <c r="X158" i="2"/>
  <c r="V158" i="2"/>
  <c r="R158" i="2"/>
  <c r="Q158" i="2"/>
  <c r="P158" i="2"/>
  <c r="O158" i="2"/>
  <c r="N158" i="2"/>
  <c r="M158" i="2"/>
  <c r="L158" i="2"/>
  <c r="K158" i="2"/>
  <c r="J158" i="2"/>
  <c r="I158" i="2"/>
  <c r="G158" i="2"/>
  <c r="E158" i="2"/>
  <c r="F158" i="2" s="1"/>
  <c r="D158" i="2"/>
  <c r="C158" i="2"/>
  <c r="T157" i="2"/>
  <c r="F157" i="2"/>
  <c r="T155" i="2"/>
  <c r="T158" i="2" s="1"/>
  <c r="F155" i="2"/>
  <c r="AB152" i="2"/>
  <c r="AA152" i="2"/>
  <c r="Z152" i="2"/>
  <c r="Y152" i="2"/>
  <c r="X152" i="2"/>
  <c r="W152" i="2"/>
  <c r="V152" i="2"/>
  <c r="R152" i="2"/>
  <c r="Q152" i="2"/>
  <c r="P152" i="2"/>
  <c r="O152" i="2"/>
  <c r="N152" i="2"/>
  <c r="S152" i="2" s="1"/>
  <c r="M152" i="2"/>
  <c r="L152" i="2"/>
  <c r="K152" i="2"/>
  <c r="J152" i="2"/>
  <c r="I152" i="2"/>
  <c r="G152" i="2"/>
  <c r="F152" i="2"/>
  <c r="E152" i="2"/>
  <c r="D152" i="2"/>
  <c r="H152" i="2" s="1"/>
  <c r="C152" i="2"/>
  <c r="W150" i="2"/>
  <c r="T150" i="2"/>
  <c r="S150" i="2"/>
  <c r="H150" i="2"/>
  <c r="F150" i="2"/>
  <c r="T149" i="2"/>
  <c r="F149" i="2"/>
  <c r="W148" i="2"/>
  <c r="T148" i="2"/>
  <c r="S148" i="2"/>
  <c r="H148" i="2"/>
  <c r="F148" i="2"/>
  <c r="W147" i="2"/>
  <c r="T147" i="2"/>
  <c r="S147" i="2"/>
  <c r="H147" i="2"/>
  <c r="F147" i="2"/>
  <c r="W145" i="2"/>
  <c r="T145" i="2"/>
  <c r="S145" i="2"/>
  <c r="H145" i="2"/>
  <c r="F145" i="2"/>
  <c r="W144" i="2"/>
  <c r="T144" i="2"/>
  <c r="S144" i="2"/>
  <c r="H144" i="2"/>
  <c r="F144" i="2"/>
  <c r="W142" i="2"/>
  <c r="T142" i="2"/>
  <c r="S142" i="2"/>
  <c r="H142" i="2"/>
  <c r="F142" i="2"/>
  <c r="W140" i="2"/>
  <c r="T140" i="2"/>
  <c r="S140" i="2"/>
  <c r="H140" i="2"/>
  <c r="F140" i="2"/>
  <c r="W139" i="2"/>
  <c r="T139" i="2"/>
  <c r="S139" i="2"/>
  <c r="H139" i="2"/>
  <c r="F139" i="2"/>
  <c r="W138" i="2"/>
  <c r="T138" i="2"/>
  <c r="S138" i="2"/>
  <c r="H138" i="2"/>
  <c r="F138" i="2"/>
  <c r="W137" i="2"/>
  <c r="T137" i="2"/>
  <c r="S137" i="2"/>
  <c r="H137" i="2"/>
  <c r="F137" i="2"/>
  <c r="T135" i="2"/>
  <c r="F135" i="2"/>
  <c r="W133" i="2"/>
  <c r="T133" i="2"/>
  <c r="S133" i="2"/>
  <c r="H133" i="2"/>
  <c r="F133" i="2"/>
  <c r="W131" i="2"/>
  <c r="T131" i="2"/>
  <c r="T152" i="2" s="1"/>
  <c r="S131" i="2"/>
  <c r="H131" i="2"/>
  <c r="F131" i="2"/>
  <c r="W129" i="2"/>
  <c r="T129" i="2"/>
  <c r="H129" i="2"/>
  <c r="F129" i="2"/>
  <c r="AB127" i="2"/>
  <c r="AA127" i="2"/>
  <c r="Z127" i="2"/>
  <c r="Y127" i="2"/>
  <c r="X127" i="2"/>
  <c r="V127" i="2"/>
  <c r="W127" i="2" s="1"/>
  <c r="R127" i="2"/>
  <c r="Q127" i="2"/>
  <c r="P127" i="2"/>
  <c r="O127" i="2"/>
  <c r="N127" i="2"/>
  <c r="M127" i="2"/>
  <c r="L127" i="2"/>
  <c r="I127" i="2"/>
  <c r="G127" i="2"/>
  <c r="H127" i="2" s="1"/>
  <c r="E127" i="2"/>
  <c r="F127" i="2" s="1"/>
  <c r="D127" i="2"/>
  <c r="C127" i="2"/>
  <c r="W125" i="2"/>
  <c r="T125" i="2"/>
  <c r="S125" i="2"/>
  <c r="H125" i="2"/>
  <c r="F125" i="2"/>
  <c r="W124" i="2"/>
  <c r="T124" i="2"/>
  <c r="S124" i="2"/>
  <c r="H124" i="2"/>
  <c r="F124" i="2"/>
  <c r="W123" i="2"/>
  <c r="T123" i="2"/>
  <c r="H123" i="2"/>
  <c r="F123" i="2"/>
  <c r="W122" i="2"/>
  <c r="T122" i="2"/>
  <c r="H122" i="2"/>
  <c r="F122" i="2"/>
  <c r="W120" i="2"/>
  <c r="T120" i="2"/>
  <c r="S120" i="2"/>
  <c r="H120" i="2"/>
  <c r="F120" i="2"/>
  <c r="W119" i="2"/>
  <c r="T119" i="2"/>
  <c r="S119" i="2"/>
  <c r="H119" i="2"/>
  <c r="F119" i="2"/>
  <c r="W117" i="2"/>
  <c r="T117" i="2"/>
  <c r="S117" i="2"/>
  <c r="H117" i="2"/>
  <c r="F117" i="2"/>
  <c r="W116" i="2"/>
  <c r="T116" i="2"/>
  <c r="S116" i="2"/>
  <c r="H116" i="2"/>
  <c r="F116" i="2"/>
  <c r="W115" i="2"/>
  <c r="T115" i="2"/>
  <c r="S115" i="2"/>
  <c r="H115" i="2"/>
  <c r="F115" i="2"/>
  <c r="W113" i="2"/>
  <c r="T113" i="2"/>
  <c r="S113" i="2"/>
  <c r="H113" i="2"/>
  <c r="F113" i="2"/>
  <c r="W111" i="2"/>
  <c r="T111" i="2"/>
  <c r="S111" i="2"/>
  <c r="H111" i="2"/>
  <c r="F111" i="2"/>
  <c r="W110" i="2"/>
  <c r="T110" i="2"/>
  <c r="S110" i="2"/>
  <c r="H110" i="2"/>
  <c r="F110" i="2"/>
  <c r="W108" i="2"/>
  <c r="T108" i="2"/>
  <c r="S108" i="2"/>
  <c r="H108" i="2"/>
  <c r="F108" i="2"/>
  <c r="W107" i="2"/>
  <c r="T107" i="2"/>
  <c r="S107" i="2"/>
  <c r="H107" i="2"/>
  <c r="F107" i="2"/>
  <c r="W106" i="2"/>
  <c r="T106" i="2"/>
  <c r="S106" i="2"/>
  <c r="H106" i="2"/>
  <c r="F106" i="2"/>
  <c r="W105" i="2"/>
  <c r="T105" i="2"/>
  <c r="S105" i="2"/>
  <c r="H105" i="2"/>
  <c r="F105" i="2"/>
  <c r="W103" i="2"/>
  <c r="T103" i="2"/>
  <c r="S103" i="2"/>
  <c r="H103" i="2"/>
  <c r="F103" i="2"/>
  <c r="W102" i="2"/>
  <c r="T102" i="2"/>
  <c r="S102" i="2"/>
  <c r="H102" i="2"/>
  <c r="F102" i="2"/>
  <c r="W100" i="2"/>
  <c r="T100" i="2"/>
  <c r="S100" i="2"/>
  <c r="H100" i="2"/>
  <c r="F100" i="2"/>
  <c r="W99" i="2"/>
  <c r="T99" i="2"/>
  <c r="S99" i="2"/>
  <c r="H99" i="2"/>
  <c r="F99" i="2"/>
  <c r="W97" i="2"/>
  <c r="T97" i="2"/>
  <c r="S97" i="2"/>
  <c r="H97" i="2"/>
  <c r="F97" i="2"/>
  <c r="W95" i="2"/>
  <c r="T95" i="2"/>
  <c r="S95" i="2"/>
  <c r="H95" i="2"/>
  <c r="F95" i="2"/>
  <c r="W93" i="2"/>
  <c r="T93" i="2"/>
  <c r="T127" i="2" s="1"/>
  <c r="S93" i="2"/>
  <c r="H93" i="2"/>
  <c r="F93" i="2"/>
  <c r="AB90" i="2"/>
  <c r="AA90" i="2"/>
  <c r="Z90" i="2"/>
  <c r="Y90" i="2"/>
  <c r="X90" i="2"/>
  <c r="V90" i="2"/>
  <c r="W90" i="2" s="1"/>
  <c r="R90" i="2"/>
  <c r="Q90" i="2"/>
  <c r="P90" i="2"/>
  <c r="O90" i="2"/>
  <c r="N90" i="2"/>
  <c r="M90" i="2"/>
  <c r="L90" i="2"/>
  <c r="K90" i="2"/>
  <c r="J90" i="2"/>
  <c r="I90" i="2"/>
  <c r="G90" i="2"/>
  <c r="H90" i="2" s="1"/>
  <c r="E90" i="2"/>
  <c r="F90" i="2" s="1"/>
  <c r="D90" i="2"/>
  <c r="C90" i="2"/>
  <c r="W88" i="2"/>
  <c r="T88" i="2"/>
  <c r="H88" i="2"/>
  <c r="F88" i="2"/>
  <c r="W87" i="2"/>
  <c r="T87" i="2"/>
  <c r="S87" i="2"/>
  <c r="H87" i="2"/>
  <c r="F87" i="2"/>
  <c r="W85" i="2"/>
  <c r="T85" i="2"/>
  <c r="H85" i="2"/>
  <c r="F85" i="2"/>
  <c r="W84" i="2"/>
  <c r="T84" i="2"/>
  <c r="S84" i="2"/>
  <c r="H84" i="2"/>
  <c r="F84" i="2"/>
  <c r="W83" i="2"/>
  <c r="T83" i="2"/>
  <c r="T90" i="2" s="1"/>
  <c r="S83" i="2"/>
  <c r="H83" i="2"/>
  <c r="F83" i="2"/>
  <c r="AB80" i="2"/>
  <c r="AA80" i="2"/>
  <c r="Z80" i="2"/>
  <c r="Y80" i="2"/>
  <c r="X80" i="2"/>
  <c r="V80" i="2"/>
  <c r="W80" i="2" s="1"/>
  <c r="R80" i="2"/>
  <c r="Q80" i="2"/>
  <c r="P80" i="2"/>
  <c r="O80" i="2"/>
  <c r="N80" i="2"/>
  <c r="M80" i="2"/>
  <c r="L80" i="2"/>
  <c r="I80" i="2"/>
  <c r="G80" i="2"/>
  <c r="H80" i="2" s="1"/>
  <c r="E80" i="2"/>
  <c r="F80" i="2" s="1"/>
  <c r="D80" i="2"/>
  <c r="C80" i="2"/>
  <c r="W79" i="2"/>
  <c r="T79" i="2"/>
  <c r="S79" i="2"/>
  <c r="H79" i="2"/>
  <c r="F79" i="2"/>
  <c r="W77" i="2"/>
  <c r="T77" i="2"/>
  <c r="S77" i="2"/>
  <c r="H77" i="2"/>
  <c r="F77" i="2"/>
  <c r="W76" i="2"/>
  <c r="T76" i="2"/>
  <c r="T80" i="2" s="1"/>
  <c r="S76" i="2"/>
  <c r="H76" i="2"/>
  <c r="F76" i="2"/>
  <c r="AB74" i="2"/>
  <c r="AA74" i="2"/>
  <c r="Z74" i="2"/>
  <c r="Y74" i="2"/>
  <c r="X74" i="2"/>
  <c r="V74" i="2"/>
  <c r="W74" i="2" s="1"/>
  <c r="R74" i="2"/>
  <c r="Q74" i="2"/>
  <c r="P74" i="2"/>
  <c r="O74" i="2"/>
  <c r="N74" i="2"/>
  <c r="M74" i="2"/>
  <c r="L74" i="2"/>
  <c r="K74" i="2"/>
  <c r="J74" i="2"/>
  <c r="I74" i="2"/>
  <c r="G74" i="2"/>
  <c r="H74" i="2" s="1"/>
  <c r="E74" i="2"/>
  <c r="F74" i="2" s="1"/>
  <c r="D74" i="2"/>
  <c r="C74" i="2"/>
  <c r="W72" i="2"/>
  <c r="T72" i="2"/>
  <c r="H72" i="2"/>
  <c r="F72" i="2"/>
  <c r="T71" i="2"/>
  <c r="F71" i="2"/>
  <c r="T70" i="2"/>
  <c r="F70" i="2"/>
  <c r="W69" i="2"/>
  <c r="T69" i="2"/>
  <c r="H69" i="2"/>
  <c r="F69" i="2"/>
  <c r="W68" i="2"/>
  <c r="T68" i="2"/>
  <c r="H68" i="2"/>
  <c r="F68" i="2"/>
  <c r="W67" i="2"/>
  <c r="T67" i="2"/>
  <c r="S67" i="2"/>
  <c r="H67" i="2"/>
  <c r="F67" i="2"/>
  <c r="W66" i="2"/>
  <c r="T66" i="2"/>
  <c r="S66" i="2"/>
  <c r="H66" i="2"/>
  <c r="F66" i="2"/>
  <c r="W65" i="2"/>
  <c r="T65" i="2"/>
  <c r="S65" i="2"/>
  <c r="H65" i="2"/>
  <c r="F65" i="2"/>
  <c r="W64" i="2"/>
  <c r="T64" i="2"/>
  <c r="S64" i="2"/>
  <c r="H64" i="2"/>
  <c r="F64" i="2"/>
  <c r="W63" i="2"/>
  <c r="T63" i="2"/>
  <c r="S63" i="2"/>
  <c r="H63" i="2"/>
  <c r="F63" i="2"/>
  <c r="W62" i="2"/>
  <c r="T62" i="2"/>
  <c r="S62" i="2"/>
  <c r="H62" i="2"/>
  <c r="F62" i="2"/>
  <c r="W60" i="2"/>
  <c r="T60" i="2"/>
  <c r="S60" i="2"/>
  <c r="H60" i="2"/>
  <c r="F60" i="2"/>
  <c r="W58" i="2"/>
  <c r="T58" i="2"/>
  <c r="S58" i="2"/>
  <c r="H58" i="2"/>
  <c r="F58" i="2"/>
  <c r="W57" i="2"/>
  <c r="T57" i="2"/>
  <c r="H57" i="2"/>
  <c r="F57" i="2"/>
  <c r="W56" i="2"/>
  <c r="T56" i="2"/>
  <c r="H56" i="2"/>
  <c r="F56" i="2"/>
  <c r="T55" i="2"/>
  <c r="F55" i="2"/>
  <c r="W54" i="2"/>
  <c r="T54" i="2"/>
  <c r="S54" i="2"/>
  <c r="H54" i="2"/>
  <c r="F54" i="2"/>
  <c r="W53" i="2"/>
  <c r="T53" i="2"/>
  <c r="S53" i="2"/>
  <c r="H53" i="2"/>
  <c r="F53" i="2"/>
  <c r="W52" i="2"/>
  <c r="T52" i="2"/>
  <c r="S52" i="2"/>
  <c r="H52" i="2"/>
  <c r="F52" i="2"/>
  <c r="W51" i="2"/>
  <c r="T51" i="2"/>
  <c r="S51" i="2"/>
  <c r="H51" i="2"/>
  <c r="F51" i="2"/>
  <c r="W50" i="2"/>
  <c r="T50" i="2"/>
  <c r="S50" i="2"/>
  <c r="H50" i="2"/>
  <c r="F50" i="2"/>
  <c r="W48" i="2"/>
  <c r="T48" i="2"/>
  <c r="S48" i="2"/>
  <c r="H48" i="2"/>
  <c r="F48" i="2"/>
  <c r="W47" i="2"/>
  <c r="T47" i="2"/>
  <c r="T74" i="2" s="1"/>
  <c r="H47" i="2"/>
  <c r="F47" i="2"/>
  <c r="AB44" i="2"/>
  <c r="AA44" i="2"/>
  <c r="Z44" i="2"/>
  <c r="Y44" i="2"/>
  <c r="X44" i="2"/>
  <c r="V44" i="2"/>
  <c r="V311" i="2" s="1"/>
  <c r="R44" i="2"/>
  <c r="Q44" i="2"/>
  <c r="O44" i="2"/>
  <c r="N44" i="2"/>
  <c r="S44" i="2" s="1"/>
  <c r="M44" i="2"/>
  <c r="L44" i="2"/>
  <c r="I44" i="2"/>
  <c r="G44" i="2"/>
  <c r="H44" i="2" s="1"/>
  <c r="E44" i="2"/>
  <c r="F44" i="2" s="1"/>
  <c r="D44" i="2"/>
  <c r="C44" i="2"/>
  <c r="W42" i="2"/>
  <c r="T42" i="2"/>
  <c r="S42" i="2"/>
  <c r="H42" i="2"/>
  <c r="F42" i="2"/>
  <c r="W41" i="2"/>
  <c r="T41" i="2"/>
  <c r="S41" i="2"/>
  <c r="H41" i="2"/>
  <c r="F41" i="2"/>
  <c r="W40" i="2"/>
  <c r="T40" i="2"/>
  <c r="S40" i="2"/>
  <c r="H40" i="2"/>
  <c r="F40" i="2"/>
  <c r="W39" i="2"/>
  <c r="T39" i="2"/>
  <c r="S39" i="2"/>
  <c r="H39" i="2"/>
  <c r="F39" i="2"/>
  <c r="W38" i="2"/>
  <c r="T38" i="2"/>
  <c r="S38" i="2"/>
  <c r="H38" i="2"/>
  <c r="F38" i="2"/>
  <c r="W37" i="2"/>
  <c r="T37" i="2"/>
  <c r="S37" i="2"/>
  <c r="H37" i="2"/>
  <c r="F37" i="2"/>
  <c r="W36" i="2"/>
  <c r="T36" i="2"/>
  <c r="S36" i="2"/>
  <c r="H36" i="2"/>
  <c r="F36" i="2"/>
  <c r="W35" i="2"/>
  <c r="T35" i="2"/>
  <c r="S35" i="2"/>
  <c r="H35" i="2"/>
  <c r="F35" i="2"/>
  <c r="W34" i="2"/>
  <c r="T34" i="2"/>
  <c r="H34" i="2"/>
  <c r="F34" i="2"/>
  <c r="W32" i="2"/>
  <c r="T32" i="2"/>
  <c r="H32" i="2"/>
  <c r="F32" i="2"/>
  <c r="W30" i="2"/>
  <c r="T30" i="2"/>
  <c r="T44" i="2" s="1"/>
  <c r="S30" i="2"/>
  <c r="H30" i="2"/>
  <c r="F30" i="2"/>
  <c r="X27" i="2"/>
  <c r="V27" i="2"/>
  <c r="W27" i="2" s="1"/>
  <c r="R27" i="2"/>
  <c r="Q27" i="2"/>
  <c r="P27" i="2"/>
  <c r="O27" i="2"/>
  <c r="N27" i="2"/>
  <c r="M27" i="2"/>
  <c r="L27" i="2"/>
  <c r="I27" i="2"/>
  <c r="G27" i="2"/>
  <c r="H27" i="2" s="1"/>
  <c r="E27" i="2"/>
  <c r="F27" i="2" s="1"/>
  <c r="D27" i="2"/>
  <c r="C27" i="2"/>
  <c r="W26" i="2"/>
  <c r="T26" i="2"/>
  <c r="S26" i="2"/>
  <c r="H26" i="2"/>
  <c r="F26" i="2"/>
  <c r="W24" i="2"/>
  <c r="T24" i="2"/>
  <c r="T27" i="2" s="1"/>
  <c r="S24" i="2"/>
  <c r="H24" i="2"/>
  <c r="F24" i="2"/>
  <c r="AB22" i="2"/>
  <c r="AB311" i="2" s="1"/>
  <c r="AA22" i="2"/>
  <c r="AA311" i="2" s="1"/>
  <c r="Z22" i="2"/>
  <c r="Z311" i="2" s="1"/>
  <c r="Y22" i="2"/>
  <c r="Y311" i="2" s="1"/>
  <c r="X22" i="2"/>
  <c r="X311" i="2" s="1"/>
  <c r="W22" i="2"/>
  <c r="V22" i="2"/>
  <c r="R22" i="2"/>
  <c r="R311" i="2" s="1"/>
  <c r="Q22" i="2"/>
  <c r="Q311" i="2" s="1"/>
  <c r="P22" i="2"/>
  <c r="P311" i="2" s="1"/>
  <c r="O22" i="2"/>
  <c r="O311" i="2" s="1"/>
  <c r="N22" i="2"/>
  <c r="S22" i="2" s="1"/>
  <c r="M22" i="2"/>
  <c r="M311" i="2" s="1"/>
  <c r="L22" i="2"/>
  <c r="L311" i="2" s="1"/>
  <c r="K22" i="2"/>
  <c r="K311" i="2" s="1"/>
  <c r="J22" i="2"/>
  <c r="J311" i="2" s="1"/>
  <c r="I22" i="2"/>
  <c r="I311" i="2" s="1"/>
  <c r="G22" i="2"/>
  <c r="F22" i="2"/>
  <c r="E22" i="2"/>
  <c r="E311" i="2" s="1"/>
  <c r="D22" i="2"/>
  <c r="H22" i="2" s="1"/>
  <c r="C22" i="2"/>
  <c r="C311" i="2" s="1"/>
  <c r="W20" i="2"/>
  <c r="T20" i="2"/>
  <c r="H20" i="2"/>
  <c r="F20" i="2"/>
  <c r="W19" i="2"/>
  <c r="T19" i="2"/>
  <c r="H19" i="2"/>
  <c r="F19" i="2"/>
  <c r="W18" i="2"/>
  <c r="T18" i="2"/>
  <c r="H18" i="2"/>
  <c r="F18" i="2"/>
  <c r="W17" i="2"/>
  <c r="T17" i="2"/>
  <c r="S17" i="2"/>
  <c r="H17" i="2"/>
  <c r="F17" i="2"/>
  <c r="W16" i="2"/>
  <c r="T16" i="2"/>
  <c r="T22" i="2" s="1"/>
  <c r="T311" i="2" s="1"/>
  <c r="S16" i="2"/>
  <c r="H16" i="2"/>
  <c r="F16" i="2"/>
  <c r="W15" i="2"/>
  <c r="T15" i="2"/>
  <c r="S15" i="2"/>
  <c r="H15" i="2"/>
  <c r="F15" i="2"/>
  <c r="W311" i="2" l="1"/>
  <c r="F311" i="2"/>
  <c r="S310" i="2"/>
  <c r="D311" i="2"/>
  <c r="H311" i="2" s="1"/>
  <c r="N311" i="2"/>
  <c r="S311" i="2" s="1"/>
  <c r="S27" i="2"/>
  <c r="W44" i="2"/>
  <c r="S74" i="2"/>
  <c r="S80" i="2"/>
  <c r="S90" i="2"/>
  <c r="S127" i="2"/>
  <c r="S189" i="2"/>
  <c r="S202" i="2"/>
  <c r="S279" i="2"/>
</calcChain>
</file>

<file path=xl/sharedStrings.xml><?xml version="1.0" encoding="utf-8"?>
<sst xmlns="http://schemas.openxmlformats.org/spreadsheetml/2006/main" count="3276" uniqueCount="495">
  <si>
    <t>на период с 1 августа 2024 г. до 1 августа 2025 г.</t>
  </si>
  <si>
    <t>Субъект Российской Федерации Хабаровский край</t>
  </si>
  <si>
    <t>Вид охотничьих ресурсов:  Благодный олень (изюбрь)</t>
  </si>
  <si>
    <t>N п/п</t>
  </si>
  <si>
    <t>Наименование муниципальных образований (районы, округа), охотничьих угодий, иных территорий</t>
  </si>
  <si>
    <t>Площадь охотничьего угодья, тыс. га</t>
  </si>
  <si>
    <t>Предыдущий год</t>
  </si>
  <si>
    <t>Всего</t>
  </si>
  <si>
    <t>в % от численности</t>
  </si>
  <si>
    <t>в том числе</t>
  </si>
  <si>
    <t>в том числе:</t>
  </si>
  <si>
    <t>освоение квоты, %</t>
  </si>
  <si>
    <t>в том числе от устанавливаемой квоты добычи "Всего":</t>
  </si>
  <si>
    <t>взрослые животные</t>
  </si>
  <si>
    <t>до 1 года</t>
  </si>
  <si>
    <t>взрослые животные (старше 1 года)</t>
  </si>
  <si>
    <t>особей</t>
  </si>
  <si>
    <t>(старше 1 года)</t>
  </si>
  <si>
    <t>самцы во время гона</t>
  </si>
  <si>
    <t>самцы с неокостеневшими рогами (пантами)</t>
  </si>
  <si>
    <t>без разделения по половому признаку</t>
  </si>
  <si>
    <t>Амурский муниципальный район</t>
  </si>
  <si>
    <t>ОО Амурское РОО и Р (38/27)</t>
  </si>
  <si>
    <t xml:space="preserve"> "Охотничье угодье"</t>
  </si>
  <si>
    <t>5%</t>
  </si>
  <si>
    <t>ОО Хабаровское ГОО и Р (2044)</t>
  </si>
  <si>
    <t>общедоступное охотничье угодье Джелюмкен</t>
  </si>
  <si>
    <t>общедоступное охотничье угодье Санболи</t>
  </si>
  <si>
    <t>общедоступное охотничье угодье Сельгон</t>
  </si>
  <si>
    <t>общедоступное охотничье угодье Тейсин</t>
  </si>
  <si>
    <t>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</t>
  </si>
  <si>
    <t xml:space="preserve">Итого по Амурскому муниципальному району </t>
  </si>
  <si>
    <t>Бикинский муниципальный район</t>
  </si>
  <si>
    <t>ОО Бикинское РОО и Р (2036)</t>
  </si>
  <si>
    <t>ООО "Промхоз "Вяземский" (42/27)</t>
  </si>
  <si>
    <t>охотничье угодье участок "Охотничье угодье"</t>
  </si>
  <si>
    <t>12%</t>
  </si>
  <si>
    <t>Итого по Бикинскому муниципальному району</t>
  </si>
  <si>
    <t>Ванинский муниципальный район</t>
  </si>
  <si>
    <t>ЗАО СПХ (3-1/27/2022)</t>
  </si>
  <si>
    <t>охотничье угодье участок "Побережье-Тумнин"</t>
  </si>
  <si>
    <t>ЗАО СПХ (3-2/27/2022)</t>
  </si>
  <si>
    <t>охотничье угодье участок "Чичимар"</t>
  </si>
  <si>
    <t>ЗАО СПХ (4/27)</t>
  </si>
  <si>
    <t>охотничье угодье участок "Эльга-Утуни"</t>
  </si>
  <si>
    <t>охотничье угодье участок "Побережье"</t>
  </si>
  <si>
    <t>ООО "Власов" (1972)</t>
  </si>
  <si>
    <t>Община НКХ (2074)</t>
  </si>
  <si>
    <t>8%</t>
  </si>
  <si>
    <t>ХРО ВОО ОСОО (7-1/27/2023)охотничье угодье  "Тумнинский"</t>
  </si>
  <si>
    <t>ХРО ВОО ОСОО (7-2/27/2023)охотничье угодье  "Ванинский"</t>
  </si>
  <si>
    <t>ОО Ванинское РСОО и Р (2026)</t>
  </si>
  <si>
    <t>Кооператив "Таежный" (45/27)</t>
  </si>
  <si>
    <t>Общедоступное охотничье угодье</t>
  </si>
  <si>
    <t>Итого по Ванинскому муниципальному району</t>
  </si>
  <si>
    <t>Верхнебуреинский муниципальный район</t>
  </si>
  <si>
    <t>ООО "Фауна" (34/27)</t>
  </si>
  <si>
    <t>охотничье угодье участок "Северный"</t>
  </si>
  <si>
    <t>охотничье угодье участок "Центральный"</t>
  </si>
  <si>
    <t>ОКМНС "Ургальский ОРС-1" (37/27)</t>
  </si>
  <si>
    <t>охотничье угодье участок "Софийский"</t>
  </si>
  <si>
    <t>охотничье угодье участок "Верхний Мельгин"</t>
  </si>
  <si>
    <t>ОО Верхнебуреинское РОО и Р (18-2/27/2023)охотничье угодье "Ургальский"</t>
  </si>
  <si>
    <t>ОО Верхнебуреинское РОО и Р (18-1/27/2023)охотничье угодье "Тырменский"</t>
  </si>
  <si>
    <t>ООО "Адникан" ( 13/27/2023 охотничье угодье "Адникан")</t>
  </si>
  <si>
    <t>ООО "Аимка" ( 17/27/2023 охотничье угодье "Аимка")</t>
  </si>
  <si>
    <t>ООО "Телемжан" (16/27/2023 охотничье угодье "Телемжан")</t>
  </si>
  <si>
    <t>ООО "Север" ( 14/27/2023 охотничье угодье "Север")</t>
  </si>
  <si>
    <t>ООО "Туюн" (19/27/2024 охотничье угодье "Туюн")</t>
  </si>
  <si>
    <t>ДВФ ГНУ ВНИИОЗ (3/27)</t>
  </si>
  <si>
    <t>охотничье угодье участок "Верхний Гуджал"</t>
  </si>
  <si>
    <t>ДВФ ГНУ ВНИИОЗ (2051)</t>
  </si>
  <si>
    <t>охотничье угодье участок Джалинка</t>
  </si>
  <si>
    <t>охотничье угодье участок Джагдана</t>
  </si>
  <si>
    <t>охотничье угодье участок Тырма</t>
  </si>
  <si>
    <t>ООО "Охотник" ( 12/27/2023 охотничье угодье "Охотник")</t>
  </si>
  <si>
    <t>ООО "Брусничный" (1983)</t>
  </si>
  <si>
    <t>ООО РОПО "Шахтинская" (2024)</t>
  </si>
  <si>
    <t>общедоступное охотничье угодье Нижний Мельгин</t>
  </si>
  <si>
    <t>общедоступное охотничье угодье Дубликан</t>
  </si>
  <si>
    <t>общедоступное охотничье угодье Мерек</t>
  </si>
  <si>
    <t>общедоступное охотничье угодье Телемжан</t>
  </si>
  <si>
    <t>общедоступное охотничье угодье Гуджал</t>
  </si>
  <si>
    <t>Итого по Верхнебуреинскому муниципальному району</t>
  </si>
  <si>
    <t>Вяземский муниципальный район</t>
  </si>
  <si>
    <t>ОО Вяземское РОО и Р (46/27-В)</t>
  </si>
  <si>
    <t>15%</t>
  </si>
  <si>
    <t>ООО "Подхоренок" (49/27)</t>
  </si>
  <si>
    <t>ООО "Промхоз "Вяземский" (27/27)</t>
  </si>
  <si>
    <t>охотничье угодье участок "Уссури-Подхоренок"</t>
  </si>
  <si>
    <t>Итого по Вяземскому муниципальному району</t>
  </si>
  <si>
    <t>Комсомольский муниципальный район</t>
  </si>
  <si>
    <t>ООО "Промысловик" (36/27)</t>
  </si>
  <si>
    <t>охотничье угодье участок "Охотничье угодье № 1"</t>
  </si>
  <si>
    <t>охотничье угодье участок "Охотничье угодье № 2"</t>
  </si>
  <si>
    <t>ООО "Курга" (1908)</t>
  </si>
  <si>
    <t>ООО Комсомольское РОО и Р (1895)</t>
  </si>
  <si>
    <t>охотничье угодье участок Восточный</t>
  </si>
  <si>
    <t>охотничье угодье участок Западный</t>
  </si>
  <si>
    <t>Итого по Комсомольскому муниципальному району</t>
  </si>
  <si>
    <t>Муниципальный район имени Лазо</t>
  </si>
  <si>
    <t>ОО Хабаровское ГОО и Р (12/27)</t>
  </si>
  <si>
    <t>охотничье угодье участок  "Кутузовский"</t>
  </si>
  <si>
    <t>МОООО и Р "Кречет" (15/27)</t>
  </si>
  <si>
    <t>охотничье угодье участок "Кабули"</t>
  </si>
  <si>
    <t>МОООО и Р "Кречет" (14/27)</t>
  </si>
  <si>
    <t>охотничье угодье участок "Чуи"</t>
  </si>
  <si>
    <t>МОООО и Р "Кречет" (13/27)</t>
  </si>
  <si>
    <t>охотничье угодье участок "Сукпай"</t>
  </si>
  <si>
    <t>ОО РОО и Р им. Лазо (2058)</t>
  </si>
  <si>
    <t>ООО "ПХ Лазовское" (2062)</t>
  </si>
  <si>
    <t>МО ВОО ОСОО ДВО (43/27)</t>
  </si>
  <si>
    <t>ООО "Хомино" ( 11/27/2023 охотничье угодье "Хомино")</t>
  </si>
  <si>
    <t>ООО ЛЕСОХ "Дурминское" (1964)</t>
  </si>
  <si>
    <t>ООО "Профиль" (2/27/2022 охотничье угодье)</t>
  </si>
  <si>
    <t>ООО "Лесные продукты" (48/27)</t>
  </si>
  <si>
    <t>охотничье угодье участок Верхнехорский</t>
  </si>
  <si>
    <t>охотничье угодье участок Мухенский</t>
  </si>
  <si>
    <t>Хабаровский КРПС (32/27)</t>
  </si>
  <si>
    <t>ТСО КМН ДВ "Удэ" (11/27)</t>
  </si>
  <si>
    <t>охотничье угодье участок "Хор-Сукпай"</t>
  </si>
  <si>
    <t>охотничье угодье участок "Тагэму-Яа"</t>
  </si>
  <si>
    <t>ХКОО КО и Р "Ударный" (1/27/22022)</t>
  </si>
  <si>
    <t>ООО ОКМНС "Сукпай" (20/27)</t>
  </si>
  <si>
    <t>охотничье угодье участок Були</t>
  </si>
  <si>
    <t>охотничье угодье участок Верхний Сукпай</t>
  </si>
  <si>
    <t>ООО "Форпост" (23/27)</t>
  </si>
  <si>
    <t>охотничье угодье участок "Сукпайский"</t>
  </si>
  <si>
    <t>общедоступное охотничье угодье Дурмин</t>
  </si>
  <si>
    <t>общедоступное охотничье угодье Кафэ</t>
  </si>
  <si>
    <t>общедоступное охотничье угодье Мухенский</t>
  </si>
  <si>
    <t>Итого по муниципальному району имени Лазо</t>
  </si>
  <si>
    <t>Нанайский муниципальный район</t>
  </si>
  <si>
    <t>ОО Хабаровское ГОО и Р (1976)</t>
  </si>
  <si>
    <t>МОООО и Р "Кречет" (26/27)</t>
  </si>
  <si>
    <t>охотничье угодье участок "Анюй-Еко"</t>
  </si>
  <si>
    <t>МОООО и Р "Кречет" (25/27)</t>
  </si>
  <si>
    <t>охотничье угодье участок "Хаям-Бур-Бира"</t>
  </si>
  <si>
    <t>МО ВОО ОСОО ДВО (6/27/2023)</t>
  </si>
  <si>
    <t>охотничье угодье "Сарапульское охотничье хозяйство"</t>
  </si>
  <si>
    <t>Нанайский Райкооп (39/27)</t>
  </si>
  <si>
    <t>охотничье угодье участок "Охотничье угодье № 3"</t>
  </si>
  <si>
    <t>охотничье угодье участок "Охотничье угодье № 4"</t>
  </si>
  <si>
    <t>ООО "Амтур" (5/27/2023 охотничье угодье)</t>
  </si>
  <si>
    <t>охотничье угодье "Участок 3"</t>
  </si>
  <si>
    <t>ООО "Таежное" (44/27)</t>
  </si>
  <si>
    <t>охотничье угодье участок "Восточный"</t>
  </si>
  <si>
    <t>охотничье угодье участок "Западный"</t>
  </si>
  <si>
    <t>ООО "Баин" (22/27)</t>
  </si>
  <si>
    <t>охотничье угодье участок "Прианюйский"</t>
  </si>
  <si>
    <t>ООО "Уджаки" (2072)</t>
  </si>
  <si>
    <t>общедоступное охотничье угодье Амур</t>
  </si>
  <si>
    <t>общедоступное охотничье угодье Мухен</t>
  </si>
  <si>
    <t>Итого по Нанайскому муниципальному району</t>
  </si>
  <si>
    <t>Николаевский муниципальный район</t>
  </si>
  <si>
    <t>Хабаровский КРПС (9/27)</t>
  </si>
  <si>
    <t>охотничье угодье участок "Хузи-Мы"</t>
  </si>
  <si>
    <t>Хабаровский КРПС (40/27)</t>
  </si>
  <si>
    <t>охотничье угодье участок "Лазаревский"</t>
  </si>
  <si>
    <t>Итого по Николаевскому муниципальному району</t>
  </si>
  <si>
    <t>Муниципальнай район имени Полины Осипенко</t>
  </si>
  <si>
    <t>Хабаровский КРПС (35/27)</t>
  </si>
  <si>
    <t>охотничье угодье участок "Нимеленский"</t>
  </si>
  <si>
    <t>охотничье угодье участок "Верховья р. Нюря"</t>
  </si>
  <si>
    <t>Хабаровский КРПС (33/27)</t>
  </si>
  <si>
    <t>ООО "Максимов и С" (1898)</t>
  </si>
  <si>
    <t>ООО "Омал" (89/27)</t>
  </si>
  <si>
    <t>ООО "Интеграл" (2030)</t>
  </si>
  <si>
    <t>охотничье угодье участок Альникан</t>
  </si>
  <si>
    <t>охотничье угодье участок Амгунь</t>
  </si>
  <si>
    <t>охотничье угодье участок Нилан</t>
  </si>
  <si>
    <t>охотничье угодье участок Очеконда</t>
  </si>
  <si>
    <t>ОО РОО и Р им. Полины Осипенко (1903)</t>
  </si>
  <si>
    <t>охотничье угодье участок Озерный</t>
  </si>
  <si>
    <t>охотничье угодье участок Херпучинский</t>
  </si>
  <si>
    <t>ООО ЭО "Охотник" (1904)</t>
  </si>
  <si>
    <t xml:space="preserve">охотничье угодье участок. Горбыляк восток </t>
  </si>
  <si>
    <t xml:space="preserve">охотничье угодье участок Горбыляк запад </t>
  </si>
  <si>
    <t xml:space="preserve">охотничье угодье участок Нижняя Таксандра </t>
  </si>
  <si>
    <t>ООО "Кур-Восток-Урми" (17/27)</t>
  </si>
  <si>
    <t>охотничье угодье участок "Амгунь-Сомня-Им"</t>
  </si>
  <si>
    <t>РЭО КМНС "ЮКТЭ" (0003800)</t>
  </si>
  <si>
    <t>РЭО КМНС "ЮКТЭ" (0003801)</t>
  </si>
  <si>
    <t>РЭО КМНС "ЮКТЭ" (0003802)</t>
  </si>
  <si>
    <t>общедоступное охотничье угодье река Им</t>
  </si>
  <si>
    <t>общедоступное охотничье угодье Меван Восточный</t>
  </si>
  <si>
    <t>общедоступное охотничье угодье Меван Западный</t>
  </si>
  <si>
    <t>общедоступное охотничье угодье Чукчагир</t>
  </si>
  <si>
    <t>Итого по муниципальному району имени Полины Осипенко</t>
  </si>
  <si>
    <t>Советско-Гаванский муниципальный район</t>
  </si>
  <si>
    <t>ЗАО СПХ (0000001)</t>
  </si>
  <si>
    <t>ЗАО СПХ (21/27)</t>
  </si>
  <si>
    <t>охотничье угодье участок "Юго-Восточный"</t>
  </si>
  <si>
    <t>НО ООО "Ороч" (1958)</t>
  </si>
  <si>
    <t>ООО "Перекат-Тур" (2049)</t>
  </si>
  <si>
    <t>ОО Советско-Гаванское РОО и Р (1971)</t>
  </si>
  <si>
    <t>ОО Советско-Гаванское РОО и Р (0003792)</t>
  </si>
  <si>
    <t>ОО Советско-Гаванское РОО и Р (2066)</t>
  </si>
  <si>
    <t>общедоступное охотничье угодье "Тайга"</t>
  </si>
  <si>
    <t>общедоступное охотничье угодье Советско-Гаванский</t>
  </si>
  <si>
    <t>Итого по Советско-Гаванскому муниципальному району</t>
  </si>
  <si>
    <t>Солнечный муниципальный район</t>
  </si>
  <si>
    <t>ОО Солнечное РОО и Р (1929)</t>
  </si>
  <si>
    <t>охотничье угодье участок Амгуньский</t>
  </si>
  <si>
    <t>охотничье угодье участок Березовый</t>
  </si>
  <si>
    <t>охотничье угодье участок Верхне-Амгуньский</t>
  </si>
  <si>
    <t>охотничье угодье участок Солнечный</t>
  </si>
  <si>
    <t>ООО ННХ "Харпин" (1896)</t>
  </si>
  <si>
    <t>ООО "Урзус" (4/27/2022)</t>
  </si>
  <si>
    <t>Итого по Солнечному муниципальному району</t>
  </si>
  <si>
    <t>Тугуро-Чумиканский муниципальный район</t>
  </si>
  <si>
    <t>ЗАО "Фауна" (30/27)</t>
  </si>
  <si>
    <t>охотничье угодье участок "Бассейн р. Удыхин"</t>
  </si>
  <si>
    <t>охотничье угодье участок "Верховья р. Уда"</t>
  </si>
  <si>
    <t>охотничье угодье участок "Бассейн р. Лан"</t>
  </si>
  <si>
    <t>Хабаровский КРПС (41/27)</t>
  </si>
  <si>
    <t>охотничье угодье участок "Уда"</t>
  </si>
  <si>
    <t>охотничье угодье участок "Немерикан"</t>
  </si>
  <si>
    <t>охотничье угодье участок "Чумиканский - контур 1"</t>
  </si>
  <si>
    <t>охотничье угодье участок "Чумиканский - контур 2"</t>
  </si>
  <si>
    <t>охотничье угодье участок "Тугурский"</t>
  </si>
  <si>
    <t>охотничье угодье участок "Бурукан"</t>
  </si>
  <si>
    <t>ООО "Восток-Пушнина" (29/27)</t>
  </si>
  <si>
    <t>охотничье угодье участок "Мухтель"</t>
  </si>
  <si>
    <t>охотничье угодье участок "Шевли"</t>
  </si>
  <si>
    <t>охотничье угодье участок "Дальний"</t>
  </si>
  <si>
    <t>охотничье угодье участок "Муникан"</t>
  </si>
  <si>
    <t>охотничье угодье участок "Бирандя"</t>
  </si>
  <si>
    <t>охотничье угодье участок "Галам"</t>
  </si>
  <si>
    <t>ООО "Восток-Пушнина" (2055)</t>
  </si>
  <si>
    <t>Артель "Кур" (2037)</t>
  </si>
  <si>
    <t>охотничье угодье участок Отун</t>
  </si>
  <si>
    <t>охотничье угодье участок Шевли</t>
  </si>
  <si>
    <t>ООО "Ассыни" (2071)</t>
  </si>
  <si>
    <t>ООО "Ассыни" (1937)</t>
  </si>
  <si>
    <t>ООО "Джана" (28/27)</t>
  </si>
  <si>
    <t>охотничье угодье участок "Джана"</t>
  </si>
  <si>
    <t>охотничье угодье участок "Чогар"</t>
  </si>
  <si>
    <t>Общедоступные охотничьи угодья</t>
  </si>
  <si>
    <t>общедоступное охотничье угодье   Верховье р. Уда</t>
  </si>
  <si>
    <t>общедоступное охотничье угодье  р. Уда</t>
  </si>
  <si>
    <t>общедоступное охотничье угодье Тором</t>
  </si>
  <si>
    <t>общедоступное охотничье угодье Джана-1</t>
  </si>
  <si>
    <t>общедоступное охотничье угодье Джана-2</t>
  </si>
  <si>
    <t>общедоступное охотничье угодье Тугурский п-ов</t>
  </si>
  <si>
    <t xml:space="preserve">общедоступное охотничье угодье Тугурский </t>
  </si>
  <si>
    <t>Государственный природный заказник "Майский"</t>
  </si>
  <si>
    <t>Итого по Тугуро-Чумиканскому муниципальному району</t>
  </si>
  <si>
    <t>Ульчский муниципальный район</t>
  </si>
  <si>
    <t>МОООО и Р "Кречет" (19/27)</t>
  </si>
  <si>
    <t>охотничье угодье участок Дальжа</t>
  </si>
  <si>
    <t>ООО "Курга" (5/27)</t>
  </si>
  <si>
    <t>охотничье угодье участок "Акча"</t>
  </si>
  <si>
    <t>охотничье угодье участок "Малый Балахой"</t>
  </si>
  <si>
    <t>охотничье угодье участок "Холан"</t>
  </si>
  <si>
    <t>охотничье угодье участок "Исток реки Муты"</t>
  </si>
  <si>
    <t>ОО Ульчское РОО и Р (1948)</t>
  </si>
  <si>
    <t>ОО Ульчское РОО и Р (7/27)</t>
  </si>
  <si>
    <t>охотничье угодье участок "Де-Кастринский"</t>
  </si>
  <si>
    <t>ООО "Джук" (1897)</t>
  </si>
  <si>
    <t>ООО "Фарт" (8/27)</t>
  </si>
  <si>
    <t>охотничье угодье участок "Дудинский"</t>
  </si>
  <si>
    <t>охотничье угодье участок "Битки"</t>
  </si>
  <si>
    <t>охотничье угодье участок "Силасу"</t>
  </si>
  <si>
    <t>ООО "Фарт" (2090)</t>
  </si>
  <si>
    <t>ООО "Фарт" (0003805)</t>
  </si>
  <si>
    <t>ООО "Алочка" (9/27/2023 охотничье угодье "Алочка")</t>
  </si>
  <si>
    <t>ООО "Фарт" (10/27 охотничье угодье " участок "Пото")</t>
  </si>
  <si>
    <t>общедоступное охотничье угодье  Агние-Афанасьевск</t>
  </si>
  <si>
    <t>общедоступное охотничье угодье  река Яй</t>
  </si>
  <si>
    <t>Итого по Ульчскому муниципальному району</t>
  </si>
  <si>
    <t>Хабаровский муниципальный район</t>
  </si>
  <si>
    <t>ОО Хабаровское ГОО и Р (1977)</t>
  </si>
  <si>
    <t>охотничье угодье участок Благодатное</t>
  </si>
  <si>
    <t>охотничье угодье участок Кривая протока</t>
  </si>
  <si>
    <t>ДВФ ГНУ ВНИИОЗ (2050 охотничье угодье "Каранак")</t>
  </si>
  <si>
    <t>МО ВОО ОСОО ДВО (2014)</t>
  </si>
  <si>
    <t>охотничье угодье Сарапульское  "Восточный участок"</t>
  </si>
  <si>
    <t>охотничье угодье Сарапульское  "Западный участок "</t>
  </si>
  <si>
    <t xml:space="preserve"> охотничье угодье "Тунгусско-Талгинское хозяйство"</t>
  </si>
  <si>
    <t>ООО "Таежное" (2002)</t>
  </si>
  <si>
    <t>ООО "Восток-Пушнина" (18/27)</t>
  </si>
  <si>
    <t>охотничье угодье участок "Ярап"</t>
  </si>
  <si>
    <t>Артель "Кур" (2029)</t>
  </si>
  <si>
    <t>охотничье угодье участок Баргарга</t>
  </si>
  <si>
    <t>охотничье угодье участок Улика</t>
  </si>
  <si>
    <t>охотничье угодье участок Улун</t>
  </si>
  <si>
    <t>охотничье угодье участок Яковлев</t>
  </si>
  <si>
    <t>ООО "Кур-Восток-Урми" (16/27)</t>
  </si>
  <si>
    <t>охотничье угодье участок "Верхнекурский"</t>
  </si>
  <si>
    <t>охотничье угодье участок "Кур-Урмийский"</t>
  </si>
  <si>
    <t>ООО "Междуречье" (10/27/2023 охотничье угодье "Междуречье")</t>
  </si>
  <si>
    <t>ООО ОПФ ПКФ "Диана" (8-1/27/2023 охотничье угодье "Беренджа")</t>
  </si>
  <si>
    <t>ООО ОПФ ПКФ "Диана" (8-4/27/2023 охотничье угодье "Улун")</t>
  </si>
  <si>
    <t>ООО ОПФ ПКФ "Диана" (8-2/27/2023 охотничье угодье "Курумджа-Ологонь")</t>
  </si>
  <si>
    <t>ООО ОПФ ПКФ "Диана" (8-3/27/2023 охотничье угодье "Сынчуга")</t>
  </si>
  <si>
    <t>ХКОО "Общество любителей охоты, рыбной ловли и дикой природы" (15/27/2023 охотничье угодье)</t>
  </si>
  <si>
    <t>общедоступное охотничье угодье Хабаровское</t>
  </si>
  <si>
    <t>общедоступное охотничье угодье Змейка</t>
  </si>
  <si>
    <t>Итого по Хабаровскому муниципальному району</t>
  </si>
  <si>
    <t>Всего по Хабаровскому краю</t>
  </si>
  <si>
    <t>Общедоступные охотничьи угодья, всего</t>
  </si>
  <si>
    <t>Заместитель начальника управления охотничьего хозяйства Правительства Хабаровского края - начальник отдена государственного мониторинга и использования охотничьих ресурслв</t>
  </si>
  <si>
    <t>Н.Н. Захурнаева</t>
  </si>
  <si>
    <t>Вид охотничьих ресурсов Косуля сибирская</t>
  </si>
  <si>
    <t>в том числе от устанавливаемой квоты  добычи  "Всего":</t>
  </si>
  <si>
    <t>\</t>
  </si>
  <si>
    <t>ООО "Профиль" (2/27/2022)</t>
  </si>
  <si>
    <t>ХКОО КО и Р "Ударный" (1/27/2022)</t>
  </si>
  <si>
    <t xml:space="preserve">ООО ОКМНС "Сукпай" (20/27) </t>
  </si>
  <si>
    <t>охотничье угодье участок "Були"</t>
  </si>
  <si>
    <t>охотничье угодье участок "Верхний Сукпай"</t>
  </si>
  <si>
    <t>МО ВОО ОСОО ДВО (6/27/2023) охотничье угодье "Сарапульское охотничье хозяйство"</t>
  </si>
  <si>
    <t>ООО "Амтур" (5/27/2023) охотничье угодье "Участок 3"</t>
  </si>
  <si>
    <t>ООО  "Уджаки" (2072)</t>
  </si>
  <si>
    <t>охотничье угодье участок Озерное</t>
  </si>
  <si>
    <t>общедоступное охотничье угодье р. Им</t>
  </si>
  <si>
    <t>ООО "Фауна" (30/27)</t>
  </si>
  <si>
    <t>учсток "Муникан"</t>
  </si>
  <si>
    <t>охотничье угодье участок "Дальжа"</t>
  </si>
  <si>
    <t>ООО "Фарт" (10/27 )</t>
  </si>
  <si>
    <t>охотничье угодье участок "Пото"</t>
  </si>
  <si>
    <t>общедоступное охотничье угодье  р. Яй</t>
  </si>
  <si>
    <t>ДВФ ГНУ ВНИИОЗ (2050)</t>
  </si>
  <si>
    <t xml:space="preserve"> охотничье угодье Сарапульское  "Восточный участок"</t>
  </si>
  <si>
    <t>охотничье угодье Сарапульское  "Западный участок"</t>
  </si>
  <si>
    <t>Итого по ОДУ</t>
  </si>
  <si>
    <t>Заместитель начальника управления охотничьего хозяйства Правительства Хабаровского края - начальник отдела государственного мониторинга и использования охотничьих ресурсов</t>
  </si>
  <si>
    <t>Вид охотничьих ресурсов Лось</t>
  </si>
  <si>
    <t>общедоступное охотничье угодье участок Джелюмкен</t>
  </si>
  <si>
    <t xml:space="preserve"> общедоступное охотничье угодье участок Санболи</t>
  </si>
  <si>
    <t>общедоступное охотничье угодье участок Сельгон</t>
  </si>
  <si>
    <t>общедоступное охотничье угодье участок Тейсин</t>
  </si>
  <si>
    <t>Аяно-Майский муниципальный район</t>
  </si>
  <si>
    <t>МОООО и Р "Кречет" (2/27)</t>
  </si>
  <si>
    <t>охотничье угодье участок "Уян"</t>
  </si>
  <si>
    <t>охотничье угодье участок "Мутэ-Орого"</t>
  </si>
  <si>
    <t>охотничье угодье участок "Идюм"</t>
  </si>
  <si>
    <t>МОООО и Р "Кречет" (24/27)</t>
  </si>
  <si>
    <t xml:space="preserve"> </t>
  </si>
  <si>
    <t>охотничье угодье участок "Букидях"</t>
  </si>
  <si>
    <t>охотничье угодье участок "Джуюкян"</t>
  </si>
  <si>
    <t>охотничье угодье участок "Иоткан"</t>
  </si>
  <si>
    <t>охотничье угодье участок "Одола"</t>
  </si>
  <si>
    <t>охотничье угодье участок "Прибрежный"</t>
  </si>
  <si>
    <t>охотничье угодье участок "Тонекан"</t>
  </si>
  <si>
    <t>охотничье угодье участок "Диктанда"</t>
  </si>
  <si>
    <t>охотничье угодье участок "Федот"</t>
  </si>
  <si>
    <t>ООО РОПО "Маймакан" (31/27)</t>
  </si>
  <si>
    <t>охотничье угодье участок "Оннё"</t>
  </si>
  <si>
    <t>охотничье угодье участок "Верхняя Тайма"</t>
  </si>
  <si>
    <t>охотничье угодье участок "Нижняя Тайма"</t>
  </si>
  <si>
    <t>охотничье угодье участок "Мотара"</t>
  </si>
  <si>
    <t>охотничье угодье участок "Маймакан"</t>
  </si>
  <si>
    <t>ОО Аяно-Майское РООиР (47/27)</t>
  </si>
  <si>
    <t>охотничье угодье участок Аимский</t>
  </si>
  <si>
    <t>охотничье угодье участок Алларана-Ана</t>
  </si>
  <si>
    <t>охотничье угодье участок Кондерский</t>
  </si>
  <si>
    <t>охотничье угодье участок Нетский</t>
  </si>
  <si>
    <t>охотничье угодье участок Нельканский</t>
  </si>
  <si>
    <t>охотничье угодье участок Омолекон</t>
  </si>
  <si>
    <t>охотничье угодье участок Первомайский</t>
  </si>
  <si>
    <t>охотничье угодье участок Ульинский</t>
  </si>
  <si>
    <t>охотничье угодье участок Учурский</t>
  </si>
  <si>
    <t>охотничье угодье участок Челасинский</t>
  </si>
  <si>
    <t xml:space="preserve">Общедоступное охотничье угодье  </t>
  </si>
  <si>
    <t>Итого по Аяно-Майскому муниципальному району</t>
  </si>
  <si>
    <t>общедоступные охотничьи угодья Нижний Мельгин</t>
  </si>
  <si>
    <t>общедоступные охотничьи угодья Дубликан</t>
  </si>
  <si>
    <t>общедоступные охотничьи угодья Мерек</t>
  </si>
  <si>
    <t>общедоступные охотничьи угодья Телемжан</t>
  </si>
  <si>
    <t>общедоступные охотничьи угодья Гуджал</t>
  </si>
  <si>
    <t>"Охотничье угодье"</t>
  </si>
  <si>
    <t>Государственный природный заказник "Матайский"</t>
  </si>
  <si>
    <t>Государственный природный заказник "Чукенский"</t>
  </si>
  <si>
    <t>ООО "Амтур" (5/27/2023)</t>
  </si>
  <si>
    <t>ОО Николаевское РОО и Р (1991)</t>
  </si>
  <si>
    <t>охотничье угодье участок Архангельский</t>
  </si>
  <si>
    <t>охотничье угодье участок Корюшка</t>
  </si>
  <si>
    <t>охотничье угодье участок Магинский</t>
  </si>
  <si>
    <t>охотничье угодье участок Многовершинный</t>
  </si>
  <si>
    <t>охотничье угодье участок Ялинский</t>
  </si>
  <si>
    <t>охотничье угодье участок "Биликан"</t>
  </si>
  <si>
    <t>охотничье угодье участок "Городской"</t>
  </si>
  <si>
    <t>охотничье угодье участок "Кольский"</t>
  </si>
  <si>
    <t>охотничье угодье участок "Орельский"</t>
  </si>
  <si>
    <t>охотничье угодье участок "Чомэ"</t>
  </si>
  <si>
    <t>охотничье угодье участок "Южный"</t>
  </si>
  <si>
    <t>общедоступное охотничье угодье пойма р.   Амур</t>
  </si>
  <si>
    <t>общедоступное охотничье угодье оз. Орель</t>
  </si>
  <si>
    <t>Охотский муниципальный округ</t>
  </si>
  <si>
    <t>МОООО и Р "Кречет" (1981)</t>
  </si>
  <si>
    <t>МОООО и Р "Кречет" (1/27)</t>
  </si>
  <si>
    <t>охотничье угодье участок "Охота"</t>
  </si>
  <si>
    <t>охотничье угодье участок "Ульбея"</t>
  </si>
  <si>
    <t>охотничье угодье участок "Юдома"</t>
  </si>
  <si>
    <t>Итого по Охотскому муниципальному округу</t>
  </si>
  <si>
    <t xml:space="preserve">охотничье угодье участок Горбыляк восток </t>
  </si>
  <si>
    <t>общедоступное охотничье угодье Тугурский  п-ов</t>
  </si>
  <si>
    <t>Вид охотничьих ресурсов Дикий северный олень</t>
  </si>
  <si>
    <t>Площадь охотничьего угодья, тыс.га</t>
  </si>
  <si>
    <t>в том числе от устанавливаемой квоты добычи "Всего"</t>
  </si>
  <si>
    <t>старше 1 года</t>
  </si>
  <si>
    <t>самцы с неоостеневшими рогами</t>
  </si>
  <si>
    <t>самцы с неокостеневшими рогами</t>
  </si>
  <si>
    <t xml:space="preserve"> общедоступное охотничье угодье Нижний Мельгин</t>
  </si>
  <si>
    <t xml:space="preserve"> общедоступное охотничье угодье  Дубликан</t>
  </si>
  <si>
    <t xml:space="preserve"> общедоступное охотничье угодье  Мерек</t>
  </si>
  <si>
    <t xml:space="preserve"> общедоступное охотничье угодье  Телемжан</t>
  </si>
  <si>
    <t xml:space="preserve"> общедоступное охотничье угодье  Гуджал</t>
  </si>
  <si>
    <t xml:space="preserve"> общедоступное охотничье угодье пойма р.  Амур</t>
  </si>
  <si>
    <t xml:space="preserve"> общедоступное охотничье угодье    оз. Орель</t>
  </si>
  <si>
    <t xml:space="preserve"> общедоступное охотничье угодье      р. Им</t>
  </si>
  <si>
    <t xml:space="preserve"> общедоступное охотничье угодье  Меван Восточный</t>
  </si>
  <si>
    <t xml:space="preserve"> общедоступное охотничье угодье  Меван Западный</t>
  </si>
  <si>
    <t xml:space="preserve"> общедоступное охотничье угодье  Чукчагир</t>
  </si>
  <si>
    <t xml:space="preserve"> общедоступное охотничье угодье  "Тайга" </t>
  </si>
  <si>
    <t xml:space="preserve"> общедоступное охотничье угодье  Советко-Гаванский</t>
  </si>
  <si>
    <t>учfсток охотничье угодье "Муникан"</t>
  </si>
  <si>
    <t xml:space="preserve"> общедоступное охотничье угодье    Верховье р. Уда</t>
  </si>
  <si>
    <t xml:space="preserve"> общедоступное охотничье угодье   р. Уда</t>
  </si>
  <si>
    <t xml:space="preserve"> общедоступное охотничье угодье  Тором</t>
  </si>
  <si>
    <t xml:space="preserve"> общедоступное охотничье угодье  Джана-1</t>
  </si>
  <si>
    <t xml:space="preserve"> общедоступное охотничье угодье  Джана-2</t>
  </si>
  <si>
    <t xml:space="preserve"> общедоступное охотничье угодье  Тугурский п-ов</t>
  </si>
  <si>
    <t xml:space="preserve"> общедоступное охотничье угодье  Агние-Афанасьевск</t>
  </si>
  <si>
    <t xml:space="preserve"> общедоступное охотничье угодье      р. Яй</t>
  </si>
  <si>
    <t xml:space="preserve"> охотничье угодье "Сарапульское охотничье хозяйство "Восточный участок"</t>
  </si>
  <si>
    <t>охотничье угодье "Сарапульское охотничье хозяйство "Западный участок"</t>
  </si>
  <si>
    <t>Вид охотничьих ресурсов Кабарга</t>
  </si>
  <si>
    <t>Площадь  охотничьего угодья,тыс. га</t>
  </si>
  <si>
    <t>в том числе самцы кабарги</t>
  </si>
  <si>
    <t>в том числе самцы кабарги от устанавливаемой квоты добычи "Всего"</t>
  </si>
  <si>
    <t xml:space="preserve"> общедоступное охотничье угодье Санболи</t>
  </si>
  <si>
    <t>общедоступное охотничье угодьек Мухен</t>
  </si>
  <si>
    <t>общедоступное охотничье угодье  пойма р. Амур</t>
  </si>
  <si>
    <t xml:space="preserve">общедоступное охотничье угодье "Тайга" </t>
  </si>
  <si>
    <t>охотничье угодье Восточный</t>
  </si>
  <si>
    <t>охотничье угодье Западный</t>
  </si>
  <si>
    <t>участок охотничье угодье "Муникан"</t>
  </si>
  <si>
    <t>общедоступное охотничье угодье   Верховье    р. Уда</t>
  </si>
  <si>
    <t>общедоступное охотничье угодье Агние-Афанасьевск</t>
  </si>
  <si>
    <t>общедоступное охотничье угодье р. Яй</t>
  </si>
  <si>
    <t>итого по ОДУ</t>
  </si>
  <si>
    <t>Вид охотничьих ресурсов Снежный баран</t>
  </si>
  <si>
    <t>Площадь  охотничьего угодья, тыс. га</t>
  </si>
  <si>
    <t>охотничье угодье участок "Уаян"</t>
  </si>
  <si>
    <t>охотничье угодье участок "Аимский"</t>
  </si>
  <si>
    <t>охотничье угодье участок "Алларана-Ана"</t>
  </si>
  <si>
    <t>охотничье угодье участок "Кондерский"</t>
  </si>
  <si>
    <t>охотничье угодье участок "Нетский"</t>
  </si>
  <si>
    <t>охотничье угодье участок "Нельканский"</t>
  </si>
  <si>
    <t>охотничье угодье участок "Омолекон"</t>
  </si>
  <si>
    <t>охотничье угодье участок "Первомайский"</t>
  </si>
  <si>
    <t>охотничье угодье участок "Ульинский"</t>
  </si>
  <si>
    <t>охотничье угодье участок "Учурский"</t>
  </si>
  <si>
    <t>охотничье угодье участок "Челасинский"</t>
  </si>
  <si>
    <t xml:space="preserve">Общедоступное охотничье угодье </t>
  </si>
  <si>
    <t>ЗАО "Восток-Пушнина" (29/27)</t>
  </si>
  <si>
    <t>ЗАО "Восток-Пушнина" (2055)</t>
  </si>
  <si>
    <t>охотничье угодье участок "Отун"</t>
  </si>
  <si>
    <t>Н.Н.Захурнаева</t>
  </si>
  <si>
    <t>Вид охотничьих ресурсов Соболь</t>
  </si>
  <si>
    <t>охотничье угодье участок "Джуюкан"</t>
  </si>
  <si>
    <t>охотничье угодье "участок Джалинка"</t>
  </si>
  <si>
    <t>общедоступное охотничье угодье "Нижний Мельгин"</t>
  </si>
  <si>
    <t>общедоступное охотничье угодье "Дубликан"</t>
  </si>
  <si>
    <t>общедоступное охотничье угодье "Мерек"</t>
  </si>
  <si>
    <t>общедоступное охотничье угодье "Телемжан"</t>
  </si>
  <si>
    <t>общедоступное охотничье угодье "Гуджал"</t>
  </si>
  <si>
    <t>ХКОО КО и Р "Ударный" (1/27/2022 охотничье угодье)</t>
  </si>
  <si>
    <t>ООО "Омал" (89/27 охотничье угодье)</t>
  </si>
  <si>
    <t>Вид охотничьих ресурсов Рысь</t>
  </si>
  <si>
    <t>Площадь охотничьего угодья,  тыс. га</t>
  </si>
  <si>
    <t>ЗАО СПТ (3-1/27/2022)</t>
  </si>
  <si>
    <t>ЗАО СПТ (3-2/27/2022)</t>
  </si>
  <si>
    <t>ООО "Охотник" (1906)</t>
  </si>
  <si>
    <t>ХКОО КО и Р "Ударный" (1/2/20227)</t>
  </si>
  <si>
    <t xml:space="preserve">Общедоступные охотничьи угодья  </t>
  </si>
  <si>
    <t>охотничье угодье участок Амур</t>
  </si>
  <si>
    <t>охотничье угодье участок Мухен</t>
  </si>
  <si>
    <t>общедоступное охотничье угодье пойма р.Амур</t>
  </si>
  <si>
    <t>общедоступное охотничье угодь оз. Орель</t>
  </si>
  <si>
    <t>Проект устанавливаемых квот добычи охотничьих ресурсов в охотничьих угодьях, на иных территориях</t>
  </si>
  <si>
    <t>Численность охотничьих ресурсов за 2023 г., от которой устанавливалась квота  добычи, особей</t>
  </si>
  <si>
    <t>Итоговая численность охотничьих ресурсов, от которой устанавливается квота  добычи на период с 1 августа 2024 г. до 1 августа 2025 г., особей</t>
  </si>
  <si>
    <t>Плотность населения охотничьих ресурсов, рассчитанная для установления квоты добычи на период с 1 августа 2024 г. до 1 августа 2025 г. (количество особей на 1000 га площади охотничьего угодья)</t>
  </si>
  <si>
    <t>На период с 1 августа 2024 г. до 1 августа 2025 г.</t>
  </si>
  <si>
    <t>Утвержденная квота добычи охотничьих ресурсов, особей</t>
  </si>
  <si>
    <t>Фактическая добыча охотничьих ресурсов, особей</t>
  </si>
  <si>
    <t>Максимально возможная квота добычи охотничьих ресурсов, особей</t>
  </si>
  <si>
    <t>Устанавливаемая квота добычи охотничьих ресурсов, особей</t>
  </si>
  <si>
    <t>в том числе объем добычи охотничьих ресурсов  для ведения традиционной охоты КМНС, особей</t>
  </si>
  <si>
    <t>Плотность населения охотничьих ресурсов, рассчитанная для установления квоты добычи на период с 1 августа 2024 г до 1 августа 2025 г (особей на 1000 га площади охотничьего угодья)</t>
  </si>
  <si>
    <t>Проект устанавливаемых квот добычи охотничьих ресурсов в охотничьих угодьях, на иных 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</si>
</sst>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2" fillId="2" borderId="0" xfId="1" applyFont="1" applyFill="1" applyAlignment="1">
      <alignment horizontal="center" vertical="center"/>
    </xf>
    <xf numFmtId="0" fontId="2" fillId="2" borderId="0" xfId="1" applyFont="1" applyFill="1"/>
    <xf numFmtId="9" fontId="2" fillId="2" borderId="0" xfId="1" applyNumberFormat="1" applyFont="1" applyFill="1"/>
    <xf numFmtId="0" fontId="2" fillId="0" borderId="0" xfId="1" applyFont="1" applyBorder="1"/>
    <xf numFmtId="0" fontId="3" fillId="0" borderId="0" xfId="1" applyFont="1" applyBorder="1"/>
    <xf numFmtId="0" fontId="4" fillId="2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0" fontId="2" fillId="0" borderId="0" xfId="1" applyNumberFormat="1" applyFont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/>
    </xf>
    <xf numFmtId="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/>
    <xf numFmtId="10" fontId="2" fillId="2" borderId="1" xfId="1" applyNumberFormat="1" applyFont="1" applyFill="1" applyBorder="1" applyAlignment="1">
      <alignment vertical="center" wrapText="1"/>
    </xf>
    <xf numFmtId="0" fontId="7" fillId="0" borderId="0" xfId="1" applyFont="1" applyBorder="1"/>
    <xf numFmtId="0" fontId="8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10" fontId="7" fillId="0" borderId="0" xfId="1" applyNumberFormat="1" applyFont="1" applyBorder="1"/>
    <xf numFmtId="10" fontId="8" fillId="0" borderId="0" xfId="1" applyNumberFormat="1" applyFont="1"/>
    <xf numFmtId="0" fontId="2" fillId="2" borderId="1" xfId="1" applyFont="1" applyFill="1" applyBorder="1" applyAlignment="1">
      <alignment wrapText="1"/>
    </xf>
    <xf numFmtId="0" fontId="7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10" fontId="3" fillId="0" borderId="0" xfId="1" applyNumberFormat="1" applyFont="1" applyBorder="1"/>
    <xf numFmtId="10" fontId="1" fillId="0" borderId="0" xfId="1" applyNumberFormat="1"/>
    <xf numFmtId="0" fontId="9" fillId="2" borderId="1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9" fontId="10" fillId="2" borderId="1" xfId="1" applyNumberFormat="1" applyFont="1" applyFill="1" applyBorder="1" applyAlignment="1">
      <alignment horizontal="center" vertical="center"/>
    </xf>
    <xf numFmtId="10" fontId="10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0" fontId="11" fillId="0" borderId="0" xfId="1" applyNumberFormat="1" applyFont="1" applyAlignment="1">
      <alignment vertical="center"/>
    </xf>
    <xf numFmtId="0" fontId="2" fillId="2" borderId="6" xfId="1" applyFont="1" applyFill="1" applyBorder="1" applyAlignment="1">
      <alignment horizontal="center" wrapText="1"/>
    </xf>
    <xf numFmtId="0" fontId="12" fillId="0" borderId="0" xfId="1" applyFont="1"/>
    <xf numFmtId="10" fontId="12" fillId="0" borderId="0" xfId="1" applyNumberFormat="1" applyFont="1"/>
    <xf numFmtId="0" fontId="10" fillId="2" borderId="1" xfId="1" applyFont="1" applyFill="1" applyBorder="1" applyAlignment="1">
      <alignment horizontal="center" vertical="center" wrapText="1"/>
    </xf>
    <xf numFmtId="10" fontId="10" fillId="0" borderId="0" xfId="1" applyNumberFormat="1" applyFont="1" applyBorder="1"/>
    <xf numFmtId="0" fontId="11" fillId="0" borderId="0" xfId="1" applyFont="1"/>
    <xf numFmtId="10" fontId="11" fillId="0" borderId="0" xfId="1" applyNumberFormat="1" applyFont="1"/>
    <xf numFmtId="0" fontId="2" fillId="2" borderId="6" xfId="1" applyFont="1" applyFill="1" applyBorder="1" applyAlignment="1">
      <alignment wrapText="1" shrinkToFit="1"/>
    </xf>
    <xf numFmtId="1" fontId="10" fillId="2" borderId="1" xfId="1" applyNumberFormat="1" applyFont="1" applyFill="1" applyBorder="1" applyAlignment="1">
      <alignment horizontal="center" vertical="center"/>
    </xf>
    <xf numFmtId="0" fontId="13" fillId="0" borderId="0" xfId="1" applyFont="1"/>
    <xf numFmtId="0" fontId="2" fillId="2" borderId="1" xfId="1" applyFont="1" applyFill="1" applyBorder="1" applyAlignment="1">
      <alignment horizontal="left" vertical="top" wrapText="1"/>
    </xf>
    <xf numFmtId="10" fontId="3" fillId="0" borderId="0" xfId="1" applyNumberFormat="1" applyFont="1"/>
    <xf numFmtId="0" fontId="2" fillId="2" borderId="1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wrapText="1"/>
    </xf>
    <xf numFmtId="0" fontId="2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10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9" fontId="13" fillId="2" borderId="0" xfId="1" applyNumberFormat="1" applyFont="1" applyFill="1" applyBorder="1" applyAlignment="1">
      <alignment horizontal="center"/>
    </xf>
    <xf numFmtId="10" fontId="13" fillId="0" borderId="0" xfId="1" applyNumberFormat="1" applyFont="1" applyBorder="1" applyAlignment="1"/>
    <xf numFmtId="0" fontId="14" fillId="0" borderId="0" xfId="1" applyFont="1" applyAlignment="1"/>
    <xf numFmtId="10" fontId="14" fillId="0" borderId="0" xfId="1" applyNumberFormat="1" applyFont="1" applyAlignment="1"/>
    <xf numFmtId="0" fontId="15" fillId="0" borderId="0" xfId="1" applyFont="1"/>
    <xf numFmtId="0" fontId="16" fillId="2" borderId="0" xfId="1" applyFont="1" applyFill="1" applyAlignment="1">
      <alignment horizontal="center" vertical="center"/>
    </xf>
    <xf numFmtId="0" fontId="16" fillId="2" borderId="0" xfId="1" applyFont="1" applyFill="1"/>
    <xf numFmtId="0" fontId="13" fillId="2" borderId="0" xfId="1" applyFont="1" applyFill="1"/>
    <xf numFmtId="9" fontId="16" fillId="2" borderId="0" xfId="1" applyNumberFormat="1" applyFont="1" applyFill="1"/>
    <xf numFmtId="0" fontId="16" fillId="0" borderId="0" xfId="1" applyFont="1"/>
    <xf numFmtId="0" fontId="3" fillId="2" borderId="0" xfId="1" applyFont="1" applyFill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9" fontId="17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8" fillId="0" borderId="0" xfId="1" applyFont="1"/>
    <xf numFmtId="0" fontId="11" fillId="2" borderId="6" xfId="1" applyFont="1" applyFill="1" applyBorder="1" applyAlignment="1">
      <alignment horizontal="center" vertical="center" wrapText="1"/>
    </xf>
    <xf numFmtId="9" fontId="19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/>
    </xf>
    <xf numFmtId="9" fontId="10" fillId="2" borderId="1" xfId="1" applyNumberFormat="1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2" fillId="2" borderId="0" xfId="1" applyFont="1" applyFill="1" applyAlignment="1">
      <alignment wrapText="1"/>
    </xf>
    <xf numFmtId="0" fontId="2" fillId="2" borderId="0" xfId="1" applyFont="1" applyFill="1" applyBorder="1"/>
    <xf numFmtId="0" fontId="2" fillId="2" borderId="0" xfId="1" applyFont="1" applyFill="1" applyAlignment="1"/>
    <xf numFmtId="0" fontId="13" fillId="2" borderId="0" xfId="1" applyFont="1" applyFill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9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2" fontId="17" fillId="2" borderId="1" xfId="1" applyNumberFormat="1" applyFont="1" applyFill="1" applyBorder="1" applyAlignment="1">
      <alignment horizontal="center" vertical="center"/>
    </xf>
    <xf numFmtId="10" fontId="17" fillId="2" borderId="1" xfId="1" applyNumberFormat="1" applyFont="1" applyFill="1" applyBorder="1" applyAlignment="1">
      <alignment horizontal="center" vertical="center"/>
    </xf>
    <xf numFmtId="9" fontId="7" fillId="0" borderId="0" xfId="1" applyNumberFormat="1" applyFont="1" applyBorder="1"/>
    <xf numFmtId="9" fontId="7" fillId="0" borderId="0" xfId="1" applyNumberFormat="1" applyFont="1"/>
    <xf numFmtId="0" fontId="19" fillId="2" borderId="1" xfId="1" applyFont="1" applyFill="1" applyBorder="1" applyAlignment="1">
      <alignment horizontal="center" vertical="center"/>
    </xf>
    <xf numFmtId="10" fontId="19" fillId="2" borderId="1" xfId="1" applyNumberFormat="1" applyFont="1" applyFill="1" applyBorder="1" applyAlignment="1">
      <alignment horizontal="center" vertical="center"/>
    </xf>
    <xf numFmtId="9" fontId="18" fillId="0" borderId="0" xfId="1" applyNumberFormat="1" applyFont="1"/>
    <xf numFmtId="9" fontId="3" fillId="0" borderId="0" xfId="1" applyNumberFormat="1" applyFont="1"/>
    <xf numFmtId="2" fontId="19" fillId="2" borderId="1" xfId="1" applyNumberFormat="1" applyFont="1" applyFill="1" applyBorder="1" applyAlignment="1">
      <alignment horizontal="center" vertical="center"/>
    </xf>
    <xf numFmtId="9" fontId="11" fillId="0" borderId="0" xfId="1" applyNumberFormat="1" applyFont="1"/>
    <xf numFmtId="0" fontId="2" fillId="2" borderId="6" xfId="1" applyFont="1" applyFill="1" applyBorder="1" applyAlignment="1">
      <alignment horizontal="left" vertical="center" wrapText="1"/>
    </xf>
    <xf numFmtId="0" fontId="17" fillId="2" borderId="1" xfId="1" applyNumberFormat="1" applyFont="1" applyFill="1" applyBorder="1" applyAlignment="1">
      <alignment horizontal="center" vertical="center"/>
    </xf>
    <xf numFmtId="9" fontId="8" fillId="0" borderId="0" xfId="1" applyNumberFormat="1" applyFont="1"/>
    <xf numFmtId="9" fontId="1" fillId="0" borderId="0" xfId="1" applyNumberFormat="1"/>
    <xf numFmtId="9" fontId="15" fillId="0" borderId="0" xfId="1" applyNumberFormat="1" applyFont="1"/>
    <xf numFmtId="0" fontId="17" fillId="2" borderId="7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9" fontId="19" fillId="2" borderId="1" xfId="1" applyNumberFormat="1" applyFont="1" applyFill="1" applyBorder="1" applyAlignment="1">
      <alignment horizontal="center"/>
    </xf>
    <xf numFmtId="0" fontId="20" fillId="0" borderId="0" xfId="1" applyFont="1" applyAlignment="1">
      <alignment horizontal="center"/>
    </xf>
    <xf numFmtId="9" fontId="13" fillId="2" borderId="0" xfId="1" applyNumberFormat="1" applyFont="1" applyFill="1"/>
    <xf numFmtId="0" fontId="13" fillId="2" borderId="0" xfId="1" applyFont="1" applyFill="1" applyAlignment="1"/>
    <xf numFmtId="0" fontId="3" fillId="0" borderId="0" xfId="1" applyFont="1" applyAlignment="1">
      <alignment horizontal="center" vertical="center"/>
    </xf>
    <xf numFmtId="0" fontId="17" fillId="2" borderId="0" xfId="1" applyFont="1" applyFill="1"/>
    <xf numFmtId="0" fontId="3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left" vertical="center" wrapText="1"/>
    </xf>
    <xf numFmtId="1" fontId="2" fillId="2" borderId="1" xfId="1" applyNumberFormat="1" applyFont="1" applyFill="1" applyBorder="1" applyAlignment="1" applyProtection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" fontId="17" fillId="2" borderId="1" xfId="1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19" fillId="2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2" borderId="1" xfId="1" applyFont="1" applyFill="1" applyBorder="1"/>
    <xf numFmtId="0" fontId="20" fillId="0" borderId="0" xfId="1" applyFont="1" applyAlignment="1">
      <alignment horizontal="center" vertical="center"/>
    </xf>
    <xf numFmtId="0" fontId="2" fillId="2" borderId="0" xfId="1" applyFont="1" applyFill="1" applyAlignment="1">
      <alignment horizontal="left"/>
    </xf>
    <xf numFmtId="3" fontId="2" fillId="2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1" fontId="1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10" fontId="10" fillId="2" borderId="0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21" fillId="0" borderId="0" xfId="1" applyFont="1"/>
    <xf numFmtId="0" fontId="10" fillId="2" borderId="1" xfId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10" fontId="10" fillId="2" borderId="1" xfId="1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4" fillId="2" borderId="6" xfId="1" applyFont="1" applyFill="1" applyBorder="1" applyAlignment="1">
      <alignment horizontal="center" vertical="center" wrapText="1"/>
    </xf>
    <xf numFmtId="1" fontId="24" fillId="2" borderId="1" xfId="1" applyNumberFormat="1" applyFont="1" applyFill="1" applyBorder="1" applyAlignment="1" applyProtection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4" fontId="24" fillId="2" borderId="1" xfId="1" applyNumberFormat="1" applyFont="1" applyFill="1" applyBorder="1" applyAlignment="1">
      <alignment horizontal="center" vertical="center"/>
    </xf>
    <xf numFmtId="10" fontId="24" fillId="2" borderId="1" xfId="1" applyNumberFormat="1" applyFont="1" applyFill="1" applyBorder="1" applyAlignment="1">
      <alignment horizontal="center" vertical="center"/>
    </xf>
    <xf numFmtId="9" fontId="24" fillId="2" borderId="1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4" fillId="2" borderId="1" xfId="1" applyFont="1" applyFill="1" applyBorder="1" applyAlignment="1">
      <alignment horizontal="center" vertical="center" wrapText="1"/>
    </xf>
    <xf numFmtId="0" fontId="14" fillId="0" borderId="0" xfId="1" applyFont="1"/>
    <xf numFmtId="0" fontId="4" fillId="2" borderId="7" xfId="1" applyFont="1" applyFill="1" applyBorder="1" applyAlignment="1">
      <alignment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5" fillId="0" borderId="0" xfId="1" applyFont="1"/>
    <xf numFmtId="0" fontId="24" fillId="0" borderId="0" xfId="1" applyFont="1" applyAlignment="1">
      <alignment horizontal="center"/>
    </xf>
    <xf numFmtId="1" fontId="24" fillId="2" borderId="1" xfId="1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 applyProtection="1">
      <alignment horizontal="center" vertical="center"/>
    </xf>
    <xf numFmtId="10" fontId="27" fillId="0" borderId="0" xfId="1" applyNumberFormat="1" applyFont="1" applyAlignment="1">
      <alignment horizontal="center"/>
    </xf>
    <xf numFmtId="0" fontId="24" fillId="2" borderId="1" xfId="1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/>
    </xf>
    <xf numFmtId="3" fontId="24" fillId="2" borderId="1" xfId="1" applyNumberFormat="1" applyFont="1" applyFill="1" applyBorder="1" applyAlignment="1">
      <alignment horizontal="center"/>
    </xf>
    <xf numFmtId="0" fontId="22" fillId="2" borderId="0" xfId="1" applyFont="1" applyFill="1"/>
    <xf numFmtId="0" fontId="22" fillId="2" borderId="0" xfId="1" applyFont="1" applyFill="1" applyBorder="1"/>
    <xf numFmtId="0" fontId="28" fillId="0" borderId="0" xfId="1" applyFont="1"/>
    <xf numFmtId="0" fontId="17" fillId="2" borderId="0" xfId="1" applyFont="1" applyFill="1" applyAlignment="1"/>
    <xf numFmtId="0" fontId="13" fillId="2" borderId="0" xfId="1" applyFont="1" applyFill="1" applyAlignment="1">
      <alignment horizontal="center"/>
    </xf>
    <xf numFmtId="2" fontId="4" fillId="2" borderId="1" xfId="1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2" fontId="29" fillId="2" borderId="1" xfId="1" applyNumberFormat="1" applyFont="1" applyFill="1" applyBorder="1" applyAlignment="1">
      <alignment horizontal="center" vertical="center"/>
    </xf>
    <xf numFmtId="10" fontId="29" fillId="2" borderId="1" xfId="1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wrapText="1"/>
    </xf>
    <xf numFmtId="0" fontId="30" fillId="0" borderId="0" xfId="1" applyFont="1"/>
    <xf numFmtId="0" fontId="22" fillId="2" borderId="0" xfId="1" applyFont="1" applyFill="1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14" fontId="2" fillId="2" borderId="0" xfId="1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left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2" fontId="4" fillId="2" borderId="1" xfId="1" applyNumberFormat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4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9" fillId="2" borderId="6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left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9" fontId="17" fillId="2" borderId="2" xfId="1" applyNumberFormat="1" applyFont="1" applyFill="1" applyBorder="1" applyAlignment="1">
      <alignment horizontal="center" vertical="center" wrapText="1"/>
    </xf>
    <xf numFmtId="9" fontId="17" fillId="2" borderId="3" xfId="1" applyNumberFormat="1" applyFont="1" applyFill="1" applyBorder="1" applyAlignment="1">
      <alignment horizontal="center" vertical="center" wrapText="1"/>
    </xf>
    <xf numFmtId="9" fontId="17" fillId="2" borderId="7" xfId="1" applyNumberFormat="1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/>
    </xf>
    <xf numFmtId="0" fontId="19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wrapText="1"/>
    </xf>
    <xf numFmtId="0" fontId="10" fillId="2" borderId="4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7" fillId="2" borderId="0" xfId="1" applyFont="1" applyFill="1" applyAlignment="1">
      <alignment horizontal="left" wrapText="1"/>
    </xf>
    <xf numFmtId="0" fontId="17" fillId="2" borderId="0" xfId="1" applyFont="1" applyFill="1" applyAlignment="1">
      <alignment horizontal="center"/>
    </xf>
    <xf numFmtId="14" fontId="17" fillId="2" borderId="0" xfId="1" applyNumberFormat="1" applyFont="1" applyFill="1" applyAlignment="1">
      <alignment horizont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left" vertical="center" wrapText="1"/>
    </xf>
    <xf numFmtId="0" fontId="24" fillId="2" borderId="6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25" fillId="2" borderId="6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center"/>
    </xf>
    <xf numFmtId="14" fontId="22" fillId="2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1"/>
  <sheetViews>
    <sheetView tabSelected="1" zoomScale="90" zoomScaleNormal="90" zoomScaleSheetLayoutView="80" zoomScalePageLayoutView="55" workbookViewId="0">
      <pane xSplit="9" ySplit="10" topLeftCell="J308" activePane="bottomRight" state="frozen"/>
      <selection pane="topRight" activeCell="J1" sqref="J1"/>
      <selection pane="bottomLeft" activeCell="A11" sqref="A11"/>
      <selection pane="bottomRight" activeCell="N311" sqref="N311"/>
    </sheetView>
  </sheetViews>
  <sheetFormatPr defaultRowHeight="18.75" x14ac:dyDescent="0.3"/>
  <cols>
    <col min="1" max="1" width="6.28515625" style="79" customWidth="1"/>
    <col min="2" max="2" width="42.42578125" style="80" customWidth="1"/>
    <col min="3" max="3" width="16.140625" style="81" customWidth="1"/>
    <col min="4" max="4" width="10.140625" style="80" customWidth="1"/>
    <col min="5" max="5" width="8.7109375" style="80" customWidth="1"/>
    <col min="6" max="6" width="16.7109375" style="80" customWidth="1"/>
    <col min="7" max="7" width="8.42578125" style="81" customWidth="1"/>
    <col min="8" max="8" width="11.5703125" style="80" customWidth="1"/>
    <col min="9" max="9" width="7.42578125" style="81" customWidth="1"/>
    <col min="10" max="10" width="6.85546875" style="80" customWidth="1"/>
    <col min="11" max="11" width="8" style="80" customWidth="1"/>
    <col min="12" max="12" width="8.7109375" style="80" customWidth="1"/>
    <col min="13" max="13" width="4.140625" style="80" customWidth="1"/>
    <col min="14" max="15" width="7.42578125" style="80" customWidth="1"/>
    <col min="16" max="16" width="8.5703125" style="80" customWidth="1"/>
    <col min="17" max="17" width="9.5703125" style="80" customWidth="1"/>
    <col min="18" max="18" width="11.140625" style="80" customWidth="1"/>
    <col min="19" max="19" width="10.5703125" style="82" customWidth="1"/>
    <col min="20" max="20" width="8.140625" style="81" customWidth="1"/>
    <col min="21" max="21" width="8.140625" style="80" customWidth="1"/>
    <col min="22" max="22" width="6.28515625" style="80" customWidth="1"/>
    <col min="23" max="23" width="9.140625" style="80" customWidth="1"/>
    <col min="24" max="24" width="7" style="81" customWidth="1"/>
    <col min="25" max="25" width="6" style="80" customWidth="1"/>
    <col min="26" max="26" width="7.85546875" style="80" customWidth="1"/>
    <col min="27" max="27" width="8.5703125" style="80" customWidth="1"/>
    <col min="28" max="28" width="7.5703125" style="80" customWidth="1"/>
    <col min="29" max="29" width="13.85546875" style="83" customWidth="1"/>
    <col min="30" max="30" width="13.85546875" style="3" customWidth="1"/>
    <col min="31" max="16384" width="9.140625" style="3"/>
  </cols>
  <sheetData>
    <row r="1" spans="1:36" ht="18" customHeight="1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1"/>
      <c r="AD1" s="2"/>
      <c r="AE1" s="2"/>
      <c r="AF1" s="2"/>
      <c r="AG1" s="2"/>
      <c r="AH1" s="2"/>
    </row>
    <row r="2" spans="1:36" ht="15" customHeight="1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1"/>
      <c r="AD2" s="2"/>
      <c r="AE2" s="2"/>
      <c r="AF2" s="2"/>
      <c r="AG2" s="2"/>
      <c r="AH2" s="2"/>
    </row>
    <row r="3" spans="1:36" ht="17.25" customHeight="1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1"/>
      <c r="AD3" s="2"/>
      <c r="AE3" s="2"/>
      <c r="AF3" s="2"/>
      <c r="AG3" s="2"/>
      <c r="AH3" s="2"/>
    </row>
    <row r="4" spans="1:36" ht="19.5" customHeight="1" x14ac:dyDescent="0.3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1"/>
      <c r="AD4" s="2"/>
      <c r="AE4" s="2"/>
      <c r="AF4" s="2"/>
      <c r="AG4" s="2"/>
      <c r="AH4" s="2"/>
    </row>
    <row r="5" spans="1:36" ht="17.25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5"/>
      <c r="U5" s="5"/>
      <c r="V5" s="5"/>
      <c r="W5" s="5"/>
      <c r="X5" s="5"/>
      <c r="Y5" s="5"/>
      <c r="Z5" s="5"/>
      <c r="AA5" s="5"/>
      <c r="AB5" s="5"/>
      <c r="AC5" s="1"/>
      <c r="AD5" s="2"/>
      <c r="AE5" s="2"/>
      <c r="AF5" s="2"/>
      <c r="AG5" s="2"/>
      <c r="AH5" s="2"/>
    </row>
    <row r="6" spans="1:36" ht="18.75" customHeight="1" x14ac:dyDescent="0.3">
      <c r="A6" s="236" t="s">
        <v>3</v>
      </c>
      <c r="B6" s="241" t="s">
        <v>4</v>
      </c>
      <c r="C6" s="241" t="s">
        <v>5</v>
      </c>
      <c r="D6" s="237" t="s">
        <v>485</v>
      </c>
      <c r="E6" s="236" t="s">
        <v>486</v>
      </c>
      <c r="F6" s="236" t="s">
        <v>493</v>
      </c>
      <c r="G6" s="236" t="s">
        <v>6</v>
      </c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 t="s">
        <v>487</v>
      </c>
      <c r="U6" s="236"/>
      <c r="V6" s="236"/>
      <c r="W6" s="236"/>
      <c r="X6" s="236"/>
      <c r="Y6" s="236"/>
      <c r="Z6" s="236"/>
      <c r="AA6" s="236"/>
      <c r="AB6" s="236"/>
      <c r="AC6" s="7"/>
      <c r="AD6" s="8"/>
      <c r="AE6" s="8"/>
      <c r="AF6" s="8"/>
      <c r="AG6" s="8"/>
      <c r="AH6" s="8"/>
    </row>
    <row r="7" spans="1:36" ht="53.25" customHeight="1" x14ac:dyDescent="0.3">
      <c r="A7" s="236"/>
      <c r="B7" s="242"/>
      <c r="C7" s="242"/>
      <c r="D7" s="238"/>
      <c r="E7" s="236"/>
      <c r="F7" s="236"/>
      <c r="G7" s="236" t="s">
        <v>488</v>
      </c>
      <c r="H7" s="236"/>
      <c r="I7" s="236"/>
      <c r="J7" s="236"/>
      <c r="K7" s="236"/>
      <c r="L7" s="236"/>
      <c r="M7" s="236"/>
      <c r="N7" s="236" t="s">
        <v>489</v>
      </c>
      <c r="O7" s="236"/>
      <c r="P7" s="236"/>
      <c r="Q7" s="236"/>
      <c r="R7" s="236"/>
      <c r="S7" s="236"/>
      <c r="T7" s="236" t="s">
        <v>490</v>
      </c>
      <c r="U7" s="236"/>
      <c r="V7" s="236" t="s">
        <v>491</v>
      </c>
      <c r="W7" s="236"/>
      <c r="X7" s="236"/>
      <c r="Y7" s="236"/>
      <c r="Z7" s="236"/>
      <c r="AA7" s="236"/>
      <c r="AB7" s="236"/>
      <c r="AC7" s="7"/>
      <c r="AD7" s="8"/>
      <c r="AE7" s="8"/>
      <c r="AF7" s="8"/>
      <c r="AG7" s="8"/>
      <c r="AH7" s="8"/>
    </row>
    <row r="8" spans="1:36" ht="31.5" customHeight="1" x14ac:dyDescent="0.3">
      <c r="A8" s="236"/>
      <c r="B8" s="242"/>
      <c r="C8" s="242"/>
      <c r="D8" s="238"/>
      <c r="E8" s="236"/>
      <c r="F8" s="236"/>
      <c r="G8" s="240" t="s">
        <v>7</v>
      </c>
      <c r="H8" s="247" t="s">
        <v>8</v>
      </c>
      <c r="I8" s="240" t="s">
        <v>492</v>
      </c>
      <c r="J8" s="236" t="s">
        <v>9</v>
      </c>
      <c r="K8" s="236"/>
      <c r="L8" s="236"/>
      <c r="M8" s="236"/>
      <c r="N8" s="240" t="s">
        <v>7</v>
      </c>
      <c r="O8" s="236" t="s">
        <v>10</v>
      </c>
      <c r="P8" s="236"/>
      <c r="Q8" s="236"/>
      <c r="R8" s="236"/>
      <c r="S8" s="244" t="s">
        <v>11</v>
      </c>
      <c r="T8" s="236" t="s">
        <v>7</v>
      </c>
      <c r="U8" s="236" t="s">
        <v>8</v>
      </c>
      <c r="V8" s="248" t="s">
        <v>7</v>
      </c>
      <c r="W8" s="249"/>
      <c r="X8" s="250"/>
      <c r="Y8" s="236" t="s">
        <v>12</v>
      </c>
      <c r="Z8" s="236"/>
      <c r="AA8" s="236"/>
      <c r="AB8" s="236"/>
      <c r="AC8" s="7"/>
      <c r="AD8" s="8"/>
      <c r="AE8" s="8"/>
      <c r="AF8" s="8"/>
      <c r="AG8" s="8"/>
      <c r="AH8" s="8"/>
    </row>
    <row r="9" spans="1:36" ht="30.75" customHeight="1" x14ac:dyDescent="0.3">
      <c r="A9" s="236"/>
      <c r="B9" s="242"/>
      <c r="C9" s="242"/>
      <c r="D9" s="238"/>
      <c r="E9" s="236"/>
      <c r="F9" s="236"/>
      <c r="G9" s="240"/>
      <c r="H9" s="247"/>
      <c r="I9" s="240"/>
      <c r="J9" s="236" t="s">
        <v>13</v>
      </c>
      <c r="K9" s="236"/>
      <c r="L9" s="236"/>
      <c r="M9" s="240" t="s">
        <v>14</v>
      </c>
      <c r="N9" s="240"/>
      <c r="O9" s="236" t="s">
        <v>15</v>
      </c>
      <c r="P9" s="236"/>
      <c r="Q9" s="236"/>
      <c r="R9" s="240" t="s">
        <v>14</v>
      </c>
      <c r="S9" s="244"/>
      <c r="T9" s="236"/>
      <c r="U9" s="236"/>
      <c r="V9" s="241" t="s">
        <v>16</v>
      </c>
      <c r="W9" s="241" t="s">
        <v>8</v>
      </c>
      <c r="X9" s="241" t="s">
        <v>492</v>
      </c>
      <c r="Y9" s="236" t="s">
        <v>15</v>
      </c>
      <c r="Z9" s="236"/>
      <c r="AA9" s="236"/>
      <c r="AB9" s="236" t="s">
        <v>14</v>
      </c>
      <c r="AC9" s="7"/>
      <c r="AD9" s="8"/>
      <c r="AE9" s="8"/>
      <c r="AF9" s="8"/>
      <c r="AG9" s="8"/>
      <c r="AH9" s="8"/>
    </row>
    <row r="10" spans="1:36" ht="54.75" customHeight="1" x14ac:dyDescent="0.3">
      <c r="A10" s="236"/>
      <c r="B10" s="242"/>
      <c r="C10" s="242"/>
      <c r="D10" s="238"/>
      <c r="E10" s="236"/>
      <c r="F10" s="236"/>
      <c r="G10" s="240"/>
      <c r="H10" s="247"/>
      <c r="I10" s="240"/>
      <c r="J10" s="236" t="s">
        <v>17</v>
      </c>
      <c r="K10" s="236"/>
      <c r="L10" s="236"/>
      <c r="M10" s="240"/>
      <c r="N10" s="240"/>
      <c r="O10" s="236"/>
      <c r="P10" s="236"/>
      <c r="Q10" s="236"/>
      <c r="R10" s="240"/>
      <c r="S10" s="244"/>
      <c r="T10" s="236"/>
      <c r="U10" s="236"/>
      <c r="V10" s="242"/>
      <c r="W10" s="242"/>
      <c r="X10" s="242"/>
      <c r="Y10" s="236"/>
      <c r="Z10" s="236"/>
      <c r="AA10" s="236"/>
      <c r="AB10" s="236"/>
      <c r="AC10" s="7"/>
      <c r="AD10" s="8"/>
      <c r="AE10" s="8"/>
      <c r="AF10" s="8"/>
      <c r="AG10" s="8"/>
      <c r="AH10" s="8"/>
    </row>
    <row r="11" spans="1:36" ht="83.25" customHeight="1" x14ac:dyDescent="0.3">
      <c r="A11" s="236"/>
      <c r="B11" s="243"/>
      <c r="C11" s="243"/>
      <c r="D11" s="239"/>
      <c r="E11" s="236"/>
      <c r="F11" s="236"/>
      <c r="G11" s="240"/>
      <c r="H11" s="247"/>
      <c r="I11" s="240"/>
      <c r="J11" s="9" t="s">
        <v>18</v>
      </c>
      <c r="K11" s="9" t="s">
        <v>19</v>
      </c>
      <c r="L11" s="9" t="s">
        <v>20</v>
      </c>
      <c r="M11" s="240"/>
      <c r="N11" s="240"/>
      <c r="O11" s="9" t="s">
        <v>18</v>
      </c>
      <c r="P11" s="9" t="s">
        <v>19</v>
      </c>
      <c r="Q11" s="9" t="s">
        <v>20</v>
      </c>
      <c r="R11" s="240"/>
      <c r="S11" s="244"/>
      <c r="T11" s="236"/>
      <c r="U11" s="236"/>
      <c r="V11" s="243"/>
      <c r="W11" s="243"/>
      <c r="X11" s="243"/>
      <c r="Y11" s="9" t="s">
        <v>18</v>
      </c>
      <c r="Z11" s="9" t="s">
        <v>19</v>
      </c>
      <c r="AA11" s="9" t="s">
        <v>20</v>
      </c>
      <c r="AB11" s="236"/>
      <c r="AC11" s="7"/>
      <c r="AD11" s="8"/>
      <c r="AE11" s="8"/>
      <c r="AF11" s="8"/>
      <c r="AG11" s="8"/>
      <c r="AH11" s="8"/>
    </row>
    <row r="12" spans="1:36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13</v>
      </c>
      <c r="M12" s="9">
        <v>14</v>
      </c>
      <c r="N12" s="9">
        <v>15</v>
      </c>
      <c r="O12" s="9">
        <v>16</v>
      </c>
      <c r="P12" s="9">
        <v>17</v>
      </c>
      <c r="Q12" s="9">
        <v>19</v>
      </c>
      <c r="R12" s="9">
        <v>20</v>
      </c>
      <c r="S12" s="10">
        <v>21</v>
      </c>
      <c r="T12" s="9">
        <v>22</v>
      </c>
      <c r="U12" s="9">
        <v>23</v>
      </c>
      <c r="V12" s="9">
        <v>24</v>
      </c>
      <c r="W12" s="9">
        <v>25</v>
      </c>
      <c r="X12" s="9">
        <v>26</v>
      </c>
      <c r="Y12" s="9">
        <v>27</v>
      </c>
      <c r="Z12" s="9">
        <v>28</v>
      </c>
      <c r="AA12" s="9">
        <v>30</v>
      </c>
      <c r="AB12" s="9">
        <v>31</v>
      </c>
      <c r="AC12" s="11"/>
      <c r="AD12" s="8"/>
      <c r="AE12" s="8"/>
      <c r="AF12" s="8"/>
      <c r="AG12" s="8"/>
      <c r="AH12" s="8"/>
    </row>
    <row r="13" spans="1:36" ht="27.75" customHeight="1" x14ac:dyDescent="0.3">
      <c r="A13" s="227" t="s">
        <v>21</v>
      </c>
      <c r="B13" s="227"/>
      <c r="C13" s="12"/>
      <c r="D13" s="13"/>
      <c r="E13" s="14"/>
      <c r="F13" s="14"/>
      <c r="G13" s="14"/>
      <c r="H13" s="14"/>
      <c r="I13" s="14"/>
      <c r="J13" s="14"/>
      <c r="K13" s="14"/>
      <c r="L13" s="13"/>
      <c r="M13" s="15"/>
      <c r="N13" s="14"/>
      <c r="O13" s="14"/>
      <c r="P13" s="14"/>
      <c r="Q13" s="14"/>
      <c r="R13" s="14"/>
      <c r="S13" s="16"/>
      <c r="T13" s="14"/>
      <c r="U13" s="14"/>
      <c r="V13" s="14"/>
      <c r="W13" s="14"/>
      <c r="X13" s="14"/>
      <c r="Y13" s="14"/>
      <c r="Z13" s="14"/>
      <c r="AA13" s="14"/>
      <c r="AB13" s="14"/>
      <c r="AC13" s="7"/>
      <c r="AD13" s="8"/>
      <c r="AE13" s="8"/>
      <c r="AF13" s="8"/>
      <c r="AG13" s="8"/>
      <c r="AH13" s="8"/>
    </row>
    <row r="14" spans="1:36" s="20" customFormat="1" ht="24" customHeight="1" x14ac:dyDescent="0.3">
      <c r="A14" s="220">
        <v>1</v>
      </c>
      <c r="B14" s="17" t="s">
        <v>22</v>
      </c>
      <c r="C14" s="17"/>
      <c r="D14" s="12"/>
      <c r="E14" s="14"/>
      <c r="F14" s="14"/>
      <c r="G14" s="14"/>
      <c r="H14" s="18"/>
      <c r="I14" s="14"/>
      <c r="J14" s="14"/>
      <c r="K14" s="14"/>
      <c r="L14" s="12"/>
      <c r="M14" s="12"/>
      <c r="N14" s="14"/>
      <c r="O14" s="14"/>
      <c r="P14" s="14"/>
      <c r="Q14" s="14"/>
      <c r="R14" s="14"/>
      <c r="S14" s="18"/>
      <c r="T14" s="14"/>
      <c r="U14" s="14"/>
      <c r="V14" s="14"/>
      <c r="W14" s="14"/>
      <c r="X14" s="14"/>
      <c r="Y14" s="14"/>
      <c r="Z14" s="14"/>
      <c r="AA14" s="14"/>
      <c r="AB14" s="14"/>
      <c r="AC14" s="19"/>
      <c r="AD14" s="19"/>
      <c r="AE14" s="19"/>
      <c r="AF14" s="19"/>
      <c r="AG14" s="19"/>
      <c r="AH14" s="19"/>
    </row>
    <row r="15" spans="1:36" s="20" customFormat="1" ht="25.5" customHeight="1" x14ac:dyDescent="0.3">
      <c r="A15" s="222"/>
      <c r="B15" s="17" t="s">
        <v>23</v>
      </c>
      <c r="C15" s="21">
        <v>1221.3</v>
      </c>
      <c r="D15" s="22">
        <v>241</v>
      </c>
      <c r="E15" s="22">
        <v>241</v>
      </c>
      <c r="F15" s="23">
        <f t="shared" ref="F15:F20" si="0">E15/C15</f>
        <v>0.19733071317448622</v>
      </c>
      <c r="G15" s="22">
        <v>12</v>
      </c>
      <c r="H15" s="24">
        <f>G15/D15</f>
        <v>4.9792531120331947E-2</v>
      </c>
      <c r="I15" s="22">
        <v>2</v>
      </c>
      <c r="J15" s="22"/>
      <c r="K15" s="22"/>
      <c r="L15" s="21">
        <v>1</v>
      </c>
      <c r="M15" s="21">
        <v>1</v>
      </c>
      <c r="N15" s="22">
        <v>7</v>
      </c>
      <c r="O15" s="22">
        <v>0</v>
      </c>
      <c r="P15" s="22">
        <v>0</v>
      </c>
      <c r="Q15" s="22">
        <v>5</v>
      </c>
      <c r="R15" s="22">
        <v>2</v>
      </c>
      <c r="S15" s="24">
        <f>N15/G15</f>
        <v>0.58333333333333337</v>
      </c>
      <c r="T15" s="22">
        <f t="shared" ref="T15:T20" si="1">ROUNDDOWN(E15*U15,0)</f>
        <v>12</v>
      </c>
      <c r="U15" s="25" t="s">
        <v>24</v>
      </c>
      <c r="V15" s="22">
        <v>12</v>
      </c>
      <c r="W15" s="24">
        <f t="shared" ref="W15:W20" si="2">V15/E15</f>
        <v>4.9792531120331947E-2</v>
      </c>
      <c r="X15" s="22">
        <v>0</v>
      </c>
      <c r="Y15" s="22"/>
      <c r="Z15" s="22"/>
      <c r="AA15" s="22"/>
      <c r="AB15" s="22"/>
      <c r="AC15" s="26"/>
      <c r="AD15" s="26"/>
      <c r="AE15" s="19"/>
      <c r="AF15" s="19"/>
      <c r="AG15" s="19"/>
      <c r="AH15" s="19"/>
      <c r="AJ15" s="27"/>
    </row>
    <row r="16" spans="1:36" s="20" customFormat="1" ht="25.5" customHeight="1" x14ac:dyDescent="0.3">
      <c r="A16" s="21">
        <v>2</v>
      </c>
      <c r="B16" s="28" t="s">
        <v>25</v>
      </c>
      <c r="C16" s="21">
        <v>149.35</v>
      </c>
      <c r="D16" s="22">
        <v>139</v>
      </c>
      <c r="E16" s="22">
        <v>139</v>
      </c>
      <c r="F16" s="23">
        <f t="shared" si="0"/>
        <v>0.93069969869434221</v>
      </c>
      <c r="G16" s="22">
        <v>6</v>
      </c>
      <c r="H16" s="24">
        <f t="shared" ref="H16:H22" si="3">G16/D16</f>
        <v>4.3165467625899283E-2</v>
      </c>
      <c r="I16" s="22">
        <v>0</v>
      </c>
      <c r="J16" s="22"/>
      <c r="K16" s="22"/>
      <c r="L16" s="22"/>
      <c r="M16" s="22"/>
      <c r="N16" s="22">
        <v>3</v>
      </c>
      <c r="O16" s="22">
        <v>0</v>
      </c>
      <c r="P16" s="22">
        <v>0</v>
      </c>
      <c r="Q16" s="22">
        <v>3</v>
      </c>
      <c r="R16" s="22">
        <v>0</v>
      </c>
      <c r="S16" s="24">
        <f>N16/G16</f>
        <v>0.5</v>
      </c>
      <c r="T16" s="22">
        <f t="shared" si="1"/>
        <v>6</v>
      </c>
      <c r="U16" s="25" t="s">
        <v>24</v>
      </c>
      <c r="V16" s="22">
        <v>6</v>
      </c>
      <c r="W16" s="24">
        <f t="shared" si="2"/>
        <v>4.3165467625899283E-2</v>
      </c>
      <c r="X16" s="22">
        <v>0</v>
      </c>
      <c r="Y16" s="22"/>
      <c r="Z16" s="22"/>
      <c r="AA16" s="22"/>
      <c r="AB16" s="22"/>
      <c r="AC16" s="26"/>
      <c r="AD16" s="26"/>
      <c r="AE16" s="29"/>
      <c r="AF16" s="29"/>
      <c r="AG16" s="29"/>
      <c r="AH16" s="29"/>
      <c r="AJ16" s="27"/>
    </row>
    <row r="17" spans="1:36" s="20" customFormat="1" ht="31.5" customHeight="1" x14ac:dyDescent="0.3">
      <c r="A17" s="30">
        <v>3</v>
      </c>
      <c r="B17" s="31" t="s">
        <v>26</v>
      </c>
      <c r="C17" s="32">
        <v>89.41</v>
      </c>
      <c r="D17" s="22">
        <v>73</v>
      </c>
      <c r="E17" s="22">
        <v>73</v>
      </c>
      <c r="F17" s="23">
        <f t="shared" si="0"/>
        <v>0.81646348283189807</v>
      </c>
      <c r="G17" s="22">
        <v>3</v>
      </c>
      <c r="H17" s="24">
        <f t="shared" si="3"/>
        <v>4.1095890410958902E-2</v>
      </c>
      <c r="I17" s="22">
        <v>1</v>
      </c>
      <c r="J17" s="22">
        <v>0</v>
      </c>
      <c r="K17" s="22">
        <v>0</v>
      </c>
      <c r="L17" s="22">
        <v>2</v>
      </c>
      <c r="M17" s="22">
        <v>1</v>
      </c>
      <c r="N17" s="22">
        <v>1</v>
      </c>
      <c r="O17" s="22">
        <v>0</v>
      </c>
      <c r="P17" s="22">
        <v>0</v>
      </c>
      <c r="Q17" s="22">
        <v>0</v>
      </c>
      <c r="R17" s="22">
        <v>1</v>
      </c>
      <c r="S17" s="24">
        <f t="shared" ref="S17" si="4">N17/G17</f>
        <v>0.33333333333333331</v>
      </c>
      <c r="T17" s="22">
        <f t="shared" si="1"/>
        <v>3</v>
      </c>
      <c r="U17" s="25" t="s">
        <v>24</v>
      </c>
      <c r="V17" s="22">
        <v>3</v>
      </c>
      <c r="W17" s="24">
        <f t="shared" si="2"/>
        <v>4.1095890410958902E-2</v>
      </c>
      <c r="X17" s="22">
        <v>0</v>
      </c>
      <c r="Y17" s="22">
        <v>0</v>
      </c>
      <c r="Z17" s="22">
        <v>0</v>
      </c>
      <c r="AA17" s="22">
        <v>2</v>
      </c>
      <c r="AB17" s="33">
        <v>1</v>
      </c>
      <c r="AC17" s="26"/>
      <c r="AD17" s="26"/>
      <c r="AE17" s="29"/>
      <c r="AF17" s="29"/>
      <c r="AG17" s="29"/>
      <c r="AH17" s="29"/>
      <c r="AJ17" s="27"/>
    </row>
    <row r="18" spans="1:36" ht="33.75" customHeight="1" x14ac:dyDescent="0.3">
      <c r="A18" s="30">
        <v>4</v>
      </c>
      <c r="B18" s="31" t="s">
        <v>27</v>
      </c>
      <c r="C18" s="22">
        <v>54.72</v>
      </c>
      <c r="D18" s="22">
        <v>6</v>
      </c>
      <c r="E18" s="22">
        <v>6</v>
      </c>
      <c r="F18" s="23">
        <f t="shared" si="0"/>
        <v>0.10964912280701755</v>
      </c>
      <c r="G18" s="22">
        <v>0</v>
      </c>
      <c r="H18" s="24">
        <f t="shared" si="3"/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4">
        <v>0</v>
      </c>
      <c r="T18" s="22">
        <f t="shared" si="1"/>
        <v>0</v>
      </c>
      <c r="U18" s="25" t="s">
        <v>24</v>
      </c>
      <c r="V18" s="22">
        <v>0</v>
      </c>
      <c r="W18" s="24">
        <f t="shared" si="2"/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11"/>
      <c r="AD18" s="34"/>
      <c r="AE18" s="2"/>
      <c r="AF18" s="2"/>
      <c r="AG18" s="2"/>
      <c r="AH18" s="2"/>
      <c r="AJ18" s="35"/>
    </row>
    <row r="19" spans="1:36" ht="29.25" customHeight="1" x14ac:dyDescent="0.3">
      <c r="A19" s="30">
        <v>5</v>
      </c>
      <c r="B19" s="31" t="s">
        <v>28</v>
      </c>
      <c r="C19" s="22">
        <v>11.18</v>
      </c>
      <c r="D19" s="22">
        <v>4</v>
      </c>
      <c r="E19" s="22">
        <v>4</v>
      </c>
      <c r="F19" s="23">
        <f t="shared" si="0"/>
        <v>0.35778175313059035</v>
      </c>
      <c r="G19" s="22">
        <v>0</v>
      </c>
      <c r="H19" s="24">
        <f t="shared" si="3"/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4">
        <v>0</v>
      </c>
      <c r="T19" s="22">
        <f t="shared" si="1"/>
        <v>0</v>
      </c>
      <c r="U19" s="25" t="s">
        <v>24</v>
      </c>
      <c r="V19" s="22">
        <v>0</v>
      </c>
      <c r="W19" s="24">
        <f t="shared" si="2"/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11"/>
      <c r="AD19" s="34"/>
      <c r="AE19" s="2"/>
      <c r="AF19" s="2"/>
      <c r="AG19" s="2"/>
      <c r="AH19" s="2"/>
      <c r="AJ19" s="35"/>
    </row>
    <row r="20" spans="1:36" ht="37.5" customHeight="1" x14ac:dyDescent="0.3">
      <c r="A20" s="30">
        <v>6</v>
      </c>
      <c r="B20" s="31" t="s">
        <v>29</v>
      </c>
      <c r="C20" s="22">
        <v>58.79</v>
      </c>
      <c r="D20" s="22">
        <v>9</v>
      </c>
      <c r="E20" s="22">
        <v>9</v>
      </c>
      <c r="F20" s="23">
        <f t="shared" si="0"/>
        <v>0.15308725973805068</v>
      </c>
      <c r="G20" s="22">
        <v>0</v>
      </c>
      <c r="H20" s="24">
        <f t="shared" si="3"/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4">
        <v>0</v>
      </c>
      <c r="T20" s="22">
        <f t="shared" si="1"/>
        <v>0</v>
      </c>
      <c r="U20" s="25" t="s">
        <v>24</v>
      </c>
      <c r="V20" s="22">
        <v>0</v>
      </c>
      <c r="W20" s="24">
        <f t="shared" si="2"/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11"/>
      <c r="AD20" s="34"/>
      <c r="AE20" s="2"/>
      <c r="AF20" s="2"/>
      <c r="AG20" s="2"/>
      <c r="AH20" s="2"/>
      <c r="AJ20" s="35"/>
    </row>
    <row r="21" spans="1:36" ht="96" customHeight="1" x14ac:dyDescent="0.3">
      <c r="A21" s="30">
        <v>7</v>
      </c>
      <c r="B21" s="28" t="s">
        <v>30</v>
      </c>
      <c r="C21" s="28"/>
      <c r="D21" s="22"/>
      <c r="E21" s="22"/>
      <c r="F21" s="22"/>
      <c r="G21" s="22"/>
      <c r="H21" s="24"/>
      <c r="I21" s="22"/>
      <c r="J21" s="22"/>
      <c r="K21" s="22"/>
      <c r="L21" s="22"/>
      <c r="M21" s="22"/>
      <c r="N21" s="36">
        <v>0</v>
      </c>
      <c r="O21" s="36"/>
      <c r="P21" s="36"/>
      <c r="Q21" s="36">
        <v>0</v>
      </c>
      <c r="R21" s="36">
        <v>0</v>
      </c>
      <c r="S21" s="24"/>
      <c r="T21" s="22"/>
      <c r="U21" s="25"/>
      <c r="V21" s="22"/>
      <c r="W21" s="25"/>
      <c r="X21" s="22"/>
      <c r="Y21" s="22"/>
      <c r="Z21" s="22"/>
      <c r="AA21" s="22"/>
      <c r="AB21" s="33"/>
      <c r="AC21" s="11"/>
      <c r="AD21" s="34"/>
      <c r="AE21" s="2"/>
      <c r="AF21" s="2"/>
      <c r="AG21" s="2"/>
      <c r="AH21" s="2"/>
      <c r="AJ21" s="35"/>
    </row>
    <row r="22" spans="1:36" s="44" customFormat="1" ht="30.75" customHeight="1" x14ac:dyDescent="0.25">
      <c r="A22" s="234" t="s">
        <v>31</v>
      </c>
      <c r="B22" s="235"/>
      <c r="C22" s="37">
        <f>SUM(C15:C21)</f>
        <v>1584.75</v>
      </c>
      <c r="D22" s="38">
        <f>SUM(D15:D20)</f>
        <v>472</v>
      </c>
      <c r="E22" s="38">
        <f>SUM(E15:E20)</f>
        <v>472</v>
      </c>
      <c r="F22" s="39">
        <f>E22/C22</f>
        <v>0.29783877583215018</v>
      </c>
      <c r="G22" s="38">
        <f>SUM(G15:G20)</f>
        <v>21</v>
      </c>
      <c r="H22" s="24">
        <f t="shared" si="3"/>
        <v>4.4491525423728813E-2</v>
      </c>
      <c r="I22" s="38">
        <f t="shared" ref="I22:M22" si="5">SUM(I15:I20)</f>
        <v>3</v>
      </c>
      <c r="J22" s="38">
        <f t="shared" si="5"/>
        <v>0</v>
      </c>
      <c r="K22" s="38">
        <f t="shared" si="5"/>
        <v>0</v>
      </c>
      <c r="L22" s="38">
        <f t="shared" si="5"/>
        <v>3</v>
      </c>
      <c r="M22" s="38">
        <f t="shared" si="5"/>
        <v>2</v>
      </c>
      <c r="N22" s="38">
        <f>SUM(N15:N21)</f>
        <v>11</v>
      </c>
      <c r="O22" s="38">
        <f>SUM(O15:O21)</f>
        <v>0</v>
      </c>
      <c r="P22" s="38">
        <f>SUM(P15:P21)</f>
        <v>0</v>
      </c>
      <c r="Q22" s="38">
        <f>SUM(Q15:Q21)</f>
        <v>8</v>
      </c>
      <c r="R22" s="38">
        <f>SUM(R15:R21)</f>
        <v>3</v>
      </c>
      <c r="S22" s="40">
        <f t="shared" ref="S22:S80" si="6">N22/G22</f>
        <v>0.52380952380952384</v>
      </c>
      <c r="T22" s="38">
        <f>SUM(T15:T20)</f>
        <v>21</v>
      </c>
      <c r="U22" s="41">
        <v>0.05</v>
      </c>
      <c r="V22" s="38">
        <f>SUM(V15:V20)</f>
        <v>21</v>
      </c>
      <c r="W22" s="40">
        <f>V22/E22</f>
        <v>4.4491525423728813E-2</v>
      </c>
      <c r="X22" s="38">
        <f>SUM(X15:X20)</f>
        <v>0</v>
      </c>
      <c r="Y22" s="38">
        <f>SUM(Y15:Y20)</f>
        <v>0</v>
      </c>
      <c r="Z22" s="38">
        <f>SUM(Z15:Z20)</f>
        <v>0</v>
      </c>
      <c r="AA22" s="38">
        <f>SUM(AA15:AA20)</f>
        <v>2</v>
      </c>
      <c r="AB22" s="38">
        <f>SUM(AB15:AB20)</f>
        <v>1</v>
      </c>
      <c r="AC22" s="42"/>
      <c r="AD22" s="43"/>
      <c r="AJ22" s="45"/>
    </row>
    <row r="23" spans="1:36" ht="22.5" customHeight="1" x14ac:dyDescent="0.3">
      <c r="A23" s="230" t="s">
        <v>32</v>
      </c>
      <c r="B23" s="231"/>
      <c r="C23" s="46"/>
      <c r="D23" s="22"/>
      <c r="E23" s="22"/>
      <c r="F23" s="22"/>
      <c r="G23" s="22"/>
      <c r="H23" s="24"/>
      <c r="I23" s="22"/>
      <c r="J23" s="22"/>
      <c r="K23" s="22"/>
      <c r="L23" s="22"/>
      <c r="M23" s="22"/>
      <c r="N23" s="36"/>
      <c r="O23" s="22"/>
      <c r="P23" s="22"/>
      <c r="Q23" s="22"/>
      <c r="R23" s="22"/>
      <c r="S23" s="24"/>
      <c r="T23" s="22"/>
      <c r="U23" s="25"/>
      <c r="V23" s="22"/>
      <c r="W23" s="25"/>
      <c r="X23" s="22"/>
      <c r="Y23" s="22"/>
      <c r="Z23" s="22"/>
      <c r="AA23" s="22"/>
      <c r="AB23" s="22"/>
      <c r="AC23" s="11"/>
      <c r="AD23" s="34"/>
      <c r="AE23" s="2"/>
      <c r="AF23" s="2"/>
      <c r="AG23" s="2"/>
      <c r="AH23" s="2"/>
      <c r="AJ23" s="35"/>
    </row>
    <row r="24" spans="1:36" s="47" customFormat="1" ht="18" customHeight="1" x14ac:dyDescent="0.3">
      <c r="A24" s="21">
        <v>1</v>
      </c>
      <c r="B24" s="28" t="s">
        <v>33</v>
      </c>
      <c r="C24" s="21">
        <v>60.92</v>
      </c>
      <c r="D24" s="22">
        <v>167</v>
      </c>
      <c r="E24" s="22">
        <v>167</v>
      </c>
      <c r="F24" s="23">
        <f>E24/C24</f>
        <v>2.7413000656598818</v>
      </c>
      <c r="G24" s="22">
        <v>13</v>
      </c>
      <c r="H24" s="24">
        <f t="shared" ref="H24:H85" si="7">G24/D24</f>
        <v>7.7844311377245512E-2</v>
      </c>
      <c r="I24" s="22">
        <v>0</v>
      </c>
      <c r="J24" s="22">
        <v>0</v>
      </c>
      <c r="K24" s="22">
        <v>0</v>
      </c>
      <c r="L24" s="21">
        <v>0</v>
      </c>
      <c r="M24" s="21">
        <v>0</v>
      </c>
      <c r="N24" s="36">
        <v>1</v>
      </c>
      <c r="O24" s="36">
        <v>0</v>
      </c>
      <c r="P24" s="36">
        <v>0</v>
      </c>
      <c r="Q24" s="36">
        <v>0</v>
      </c>
      <c r="R24" s="36">
        <v>1</v>
      </c>
      <c r="S24" s="24">
        <f t="shared" si="6"/>
        <v>7.6923076923076927E-2</v>
      </c>
      <c r="T24" s="22">
        <f>ROUNDDOWN(E24*U24,0)</f>
        <v>13</v>
      </c>
      <c r="U24" s="25">
        <v>0.08</v>
      </c>
      <c r="V24" s="22">
        <v>13</v>
      </c>
      <c r="W24" s="24">
        <f>V24/E24</f>
        <v>7.7844311377245512E-2</v>
      </c>
      <c r="X24" s="22">
        <v>0</v>
      </c>
      <c r="Y24" s="22"/>
      <c r="Z24" s="22"/>
      <c r="AA24" s="22"/>
      <c r="AB24" s="22"/>
      <c r="AC24" s="26"/>
      <c r="AD24" s="26"/>
      <c r="AE24" s="29"/>
      <c r="AF24" s="29"/>
      <c r="AG24" s="29"/>
      <c r="AH24" s="29"/>
      <c r="AJ24" s="48"/>
    </row>
    <row r="25" spans="1:36" s="47" customFormat="1" ht="22.5" customHeight="1" x14ac:dyDescent="0.3">
      <c r="A25" s="220">
        <v>2</v>
      </c>
      <c r="B25" s="28" t="s">
        <v>34</v>
      </c>
      <c r="C25" s="21"/>
      <c r="D25" s="22"/>
      <c r="E25" s="22"/>
      <c r="F25" s="22"/>
      <c r="G25" s="22"/>
      <c r="H25" s="24"/>
      <c r="I25" s="22"/>
      <c r="J25" s="22"/>
      <c r="K25" s="22"/>
      <c r="L25" s="21"/>
      <c r="M25" s="21"/>
      <c r="N25" s="36"/>
      <c r="O25" s="22"/>
      <c r="P25" s="22"/>
      <c r="Q25" s="22"/>
      <c r="R25" s="22"/>
      <c r="S25" s="24"/>
      <c r="T25" s="22"/>
      <c r="U25" s="25"/>
      <c r="V25" s="22"/>
      <c r="W25" s="24"/>
      <c r="X25" s="22"/>
      <c r="Y25" s="22"/>
      <c r="Z25" s="22"/>
      <c r="AA25" s="22"/>
      <c r="AB25" s="22"/>
      <c r="AC25" s="26"/>
      <c r="AD25" s="29"/>
      <c r="AE25" s="29"/>
      <c r="AF25" s="29"/>
      <c r="AG25" s="29"/>
      <c r="AH25" s="29"/>
      <c r="AJ25" s="48"/>
    </row>
    <row r="26" spans="1:36" s="47" customFormat="1" ht="35.25" customHeight="1" x14ac:dyDescent="0.3">
      <c r="A26" s="222"/>
      <c r="B26" s="28" t="s">
        <v>35</v>
      </c>
      <c r="C26" s="21">
        <v>119.39</v>
      </c>
      <c r="D26" s="22">
        <v>620</v>
      </c>
      <c r="E26" s="22">
        <v>620</v>
      </c>
      <c r="F26" s="23">
        <f>E26/C26</f>
        <v>5.193064745791105</v>
      </c>
      <c r="G26" s="22">
        <v>38</v>
      </c>
      <c r="H26" s="24">
        <f t="shared" si="7"/>
        <v>6.1290322580645158E-2</v>
      </c>
      <c r="I26" s="22">
        <v>0</v>
      </c>
      <c r="J26" s="22">
        <v>0</v>
      </c>
      <c r="K26" s="22">
        <v>0</v>
      </c>
      <c r="L26" s="21">
        <v>0</v>
      </c>
      <c r="M26" s="21">
        <v>0</v>
      </c>
      <c r="N26" s="36">
        <v>12</v>
      </c>
      <c r="O26" s="36">
        <v>1</v>
      </c>
      <c r="P26" s="36">
        <v>0</v>
      </c>
      <c r="Q26" s="36">
        <v>8</v>
      </c>
      <c r="R26" s="36">
        <v>3</v>
      </c>
      <c r="S26" s="24">
        <f t="shared" si="6"/>
        <v>0.31578947368421051</v>
      </c>
      <c r="T26" s="22">
        <f>ROUNDDOWN(E26*U26,0)</f>
        <v>74</v>
      </c>
      <c r="U26" s="25" t="s">
        <v>36</v>
      </c>
      <c r="V26" s="22">
        <v>38</v>
      </c>
      <c r="W26" s="24">
        <f>V26/E26</f>
        <v>6.1290322580645158E-2</v>
      </c>
      <c r="X26" s="22">
        <v>0</v>
      </c>
      <c r="Y26" s="22"/>
      <c r="Z26" s="22"/>
      <c r="AA26" s="22"/>
      <c r="AB26" s="22"/>
      <c r="AC26" s="26"/>
      <c r="AD26" s="29"/>
      <c r="AE26" s="29"/>
      <c r="AF26" s="29"/>
      <c r="AG26" s="29"/>
      <c r="AH26" s="29"/>
      <c r="AJ26" s="48"/>
    </row>
    <row r="27" spans="1:36" s="51" customFormat="1" ht="38.25" customHeight="1" x14ac:dyDescent="0.25">
      <c r="A27" s="223" t="s">
        <v>37</v>
      </c>
      <c r="B27" s="223"/>
      <c r="C27" s="49">
        <f>SUM(C24:C26)</f>
        <v>180.31</v>
      </c>
      <c r="D27" s="38">
        <f>SUM(D24:D26)</f>
        <v>787</v>
      </c>
      <c r="E27" s="38">
        <f>SUM(E24:E26)</f>
        <v>787</v>
      </c>
      <c r="F27" s="39">
        <f>E27/C27</f>
        <v>4.3647052298818698</v>
      </c>
      <c r="G27" s="38">
        <f>SUM(G24:G26)</f>
        <v>51</v>
      </c>
      <c r="H27" s="24">
        <f t="shared" si="7"/>
        <v>6.480304955527319E-2</v>
      </c>
      <c r="I27" s="38">
        <f t="shared" ref="I27" si="8">SUM(I24:I26)</f>
        <v>0</v>
      </c>
      <c r="J27" s="38">
        <v>0</v>
      </c>
      <c r="K27" s="38">
        <v>0</v>
      </c>
      <c r="L27" s="38">
        <f t="shared" ref="L27:R27" si="9">SUM(L24:L26)</f>
        <v>0</v>
      </c>
      <c r="M27" s="38">
        <f t="shared" si="9"/>
        <v>0</v>
      </c>
      <c r="N27" s="38">
        <f t="shared" si="9"/>
        <v>13</v>
      </c>
      <c r="O27" s="38">
        <f t="shared" si="9"/>
        <v>1</v>
      </c>
      <c r="P27" s="38">
        <f t="shared" si="9"/>
        <v>0</v>
      </c>
      <c r="Q27" s="38">
        <f t="shared" si="9"/>
        <v>8</v>
      </c>
      <c r="R27" s="38">
        <f t="shared" si="9"/>
        <v>4</v>
      </c>
      <c r="S27" s="40">
        <f t="shared" si="6"/>
        <v>0.25490196078431371</v>
      </c>
      <c r="T27" s="38">
        <f>SUM(T24:T26)</f>
        <v>87</v>
      </c>
      <c r="U27" s="41" t="s">
        <v>36</v>
      </c>
      <c r="V27" s="38">
        <f>SUM(V24:V26)</f>
        <v>51</v>
      </c>
      <c r="W27" s="40">
        <f>V27/E27</f>
        <v>6.480304955527319E-2</v>
      </c>
      <c r="X27" s="38">
        <f>SUM(X24:X26)</f>
        <v>0</v>
      </c>
      <c r="Y27" s="38">
        <v>0</v>
      </c>
      <c r="Z27" s="38">
        <v>0</v>
      </c>
      <c r="AA27" s="38">
        <v>0</v>
      </c>
      <c r="AB27" s="38">
        <v>0</v>
      </c>
      <c r="AC27" s="50"/>
      <c r="AJ27" s="52"/>
    </row>
    <row r="28" spans="1:36" ht="21" customHeight="1" x14ac:dyDescent="0.3">
      <c r="A28" s="227" t="s">
        <v>38</v>
      </c>
      <c r="B28" s="227"/>
      <c r="C28" s="12"/>
      <c r="D28" s="22"/>
      <c r="E28" s="22"/>
      <c r="F28" s="22"/>
      <c r="G28" s="22"/>
      <c r="H28" s="24"/>
      <c r="I28" s="22"/>
      <c r="J28" s="22"/>
      <c r="K28" s="22"/>
      <c r="L28" s="22"/>
      <c r="M28" s="22"/>
      <c r="N28" s="36"/>
      <c r="O28" s="22"/>
      <c r="P28" s="22"/>
      <c r="Q28" s="22"/>
      <c r="R28" s="22"/>
      <c r="S28" s="24"/>
      <c r="T28" s="22"/>
      <c r="U28" s="25"/>
      <c r="V28" s="22"/>
      <c r="W28" s="25"/>
      <c r="X28" s="22"/>
      <c r="Y28" s="22"/>
      <c r="Z28" s="22"/>
      <c r="AA28" s="22"/>
      <c r="AB28" s="22"/>
      <c r="AC28" s="11"/>
      <c r="AD28" s="2"/>
      <c r="AE28" s="2"/>
      <c r="AF28" s="2"/>
      <c r="AG28" s="2"/>
      <c r="AH28" s="2"/>
      <c r="AJ28" s="35"/>
    </row>
    <row r="29" spans="1:36" s="47" customFormat="1" ht="27" customHeight="1" x14ac:dyDescent="0.3">
      <c r="A29" s="220">
        <v>1</v>
      </c>
      <c r="B29" s="28" t="s">
        <v>39</v>
      </c>
      <c r="C29" s="28"/>
      <c r="D29" s="22"/>
      <c r="E29" s="22"/>
      <c r="F29" s="22"/>
      <c r="G29" s="22"/>
      <c r="H29" s="24"/>
      <c r="I29" s="22"/>
      <c r="J29" s="22"/>
      <c r="K29" s="22"/>
      <c r="L29" s="21"/>
      <c r="M29" s="21"/>
      <c r="N29" s="36"/>
      <c r="O29" s="36"/>
      <c r="P29" s="36"/>
      <c r="Q29" s="36"/>
      <c r="R29" s="36"/>
      <c r="S29" s="24"/>
      <c r="T29" s="22"/>
      <c r="U29" s="25"/>
      <c r="V29" s="22"/>
      <c r="W29" s="24"/>
      <c r="X29" s="22"/>
      <c r="Y29" s="22"/>
      <c r="Z29" s="22"/>
      <c r="AA29" s="22"/>
      <c r="AB29" s="22"/>
      <c r="AC29" s="11"/>
      <c r="AD29" s="29"/>
      <c r="AE29" s="29"/>
      <c r="AF29" s="29"/>
      <c r="AG29" s="29"/>
      <c r="AH29" s="29"/>
      <c r="AJ29" s="48"/>
    </row>
    <row r="30" spans="1:36" s="47" customFormat="1" ht="32.25" customHeight="1" x14ac:dyDescent="0.3">
      <c r="A30" s="222"/>
      <c r="B30" s="28" t="s">
        <v>40</v>
      </c>
      <c r="C30" s="21">
        <v>566.28</v>
      </c>
      <c r="D30" s="22">
        <v>448</v>
      </c>
      <c r="E30" s="22">
        <v>448</v>
      </c>
      <c r="F30" s="23">
        <f>E30/C30</f>
        <v>0.79112806385533663</v>
      </c>
      <c r="G30" s="22">
        <v>11</v>
      </c>
      <c r="H30" s="24">
        <f t="shared" si="7"/>
        <v>2.4553571428571428E-2</v>
      </c>
      <c r="I30" s="22">
        <v>4</v>
      </c>
      <c r="J30" s="22"/>
      <c r="K30" s="22"/>
      <c r="L30" s="21">
        <v>2</v>
      </c>
      <c r="M30" s="21">
        <v>2</v>
      </c>
      <c r="N30" s="36">
        <v>5</v>
      </c>
      <c r="O30" s="36">
        <v>0</v>
      </c>
      <c r="P30" s="36">
        <v>0</v>
      </c>
      <c r="Q30" s="36">
        <v>4</v>
      </c>
      <c r="R30" s="36">
        <v>1</v>
      </c>
      <c r="S30" s="24">
        <f t="shared" si="6"/>
        <v>0.45454545454545453</v>
      </c>
      <c r="T30" s="22">
        <f>ROUNDDOWN(E30*U30,0)</f>
        <v>22</v>
      </c>
      <c r="U30" s="25" t="s">
        <v>24</v>
      </c>
      <c r="V30" s="22">
        <v>11</v>
      </c>
      <c r="W30" s="24">
        <f>V30/E30</f>
        <v>2.4553571428571428E-2</v>
      </c>
      <c r="X30" s="22">
        <v>0</v>
      </c>
      <c r="Y30" s="22"/>
      <c r="Z30" s="22"/>
      <c r="AA30" s="22"/>
      <c r="AB30" s="22"/>
      <c r="AC30" s="26"/>
      <c r="AD30" s="29"/>
      <c r="AE30" s="29"/>
      <c r="AF30" s="29"/>
      <c r="AG30" s="29"/>
      <c r="AH30" s="29"/>
      <c r="AJ30" s="48"/>
    </row>
    <row r="31" spans="1:36" s="47" customFormat="1" ht="19.149999999999999" customHeight="1" x14ac:dyDescent="0.3">
      <c r="A31" s="220">
        <v>2</v>
      </c>
      <c r="B31" s="28" t="s">
        <v>41</v>
      </c>
      <c r="C31" s="21"/>
      <c r="D31" s="22"/>
      <c r="E31" s="22"/>
      <c r="F31" s="22"/>
      <c r="G31" s="22"/>
      <c r="H31" s="24"/>
      <c r="I31" s="22"/>
      <c r="J31" s="22"/>
      <c r="K31" s="22"/>
      <c r="L31" s="21"/>
      <c r="M31" s="21"/>
      <c r="N31" s="36"/>
      <c r="O31" s="36"/>
      <c r="P31" s="36"/>
      <c r="Q31" s="36"/>
      <c r="R31" s="36"/>
      <c r="S31" s="24"/>
      <c r="T31" s="22"/>
      <c r="U31" s="25"/>
      <c r="V31" s="22"/>
      <c r="W31" s="24"/>
      <c r="X31" s="22"/>
      <c r="Y31" s="22"/>
      <c r="Z31" s="22"/>
      <c r="AA31" s="22"/>
      <c r="AB31" s="22"/>
      <c r="AC31" s="11"/>
      <c r="AD31" s="29"/>
      <c r="AE31" s="29"/>
      <c r="AF31" s="29"/>
      <c r="AG31" s="29"/>
      <c r="AH31" s="29"/>
      <c r="AJ31" s="48"/>
    </row>
    <row r="32" spans="1:36" s="47" customFormat="1" ht="19.899999999999999" customHeight="1" x14ac:dyDescent="0.3">
      <c r="A32" s="222"/>
      <c r="B32" s="28" t="s">
        <v>42</v>
      </c>
      <c r="C32" s="21">
        <v>30.25</v>
      </c>
      <c r="D32" s="22">
        <v>14</v>
      </c>
      <c r="E32" s="22">
        <v>14</v>
      </c>
      <c r="F32" s="23">
        <f>E32/C32</f>
        <v>0.46280991735537191</v>
      </c>
      <c r="G32" s="22">
        <v>0</v>
      </c>
      <c r="H32" s="24">
        <f t="shared" si="7"/>
        <v>0</v>
      </c>
      <c r="I32" s="22">
        <v>0</v>
      </c>
      <c r="J32" s="22"/>
      <c r="K32" s="22"/>
      <c r="L32" s="21"/>
      <c r="M32" s="21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24">
        <v>0</v>
      </c>
      <c r="T32" s="22">
        <f>ROUNDDOWN(E32*U32,0)</f>
        <v>0</v>
      </c>
      <c r="U32" s="25" t="s">
        <v>24</v>
      </c>
      <c r="V32" s="22">
        <v>0</v>
      </c>
      <c r="W32" s="24">
        <f>V32/E32</f>
        <v>0</v>
      </c>
      <c r="X32" s="22">
        <v>0</v>
      </c>
      <c r="Y32" s="22"/>
      <c r="Z32" s="22"/>
      <c r="AA32" s="22"/>
      <c r="AB32" s="22"/>
      <c r="AC32" s="26"/>
      <c r="AD32" s="29"/>
      <c r="AE32" s="29"/>
      <c r="AF32" s="29"/>
      <c r="AG32" s="29"/>
      <c r="AH32" s="29"/>
      <c r="AJ32" s="48"/>
    </row>
    <row r="33" spans="1:36" ht="27" customHeight="1" x14ac:dyDescent="0.3">
      <c r="A33" s="220">
        <v>3</v>
      </c>
      <c r="B33" s="28" t="s">
        <v>43</v>
      </c>
      <c r="C33" s="21"/>
      <c r="D33" s="22"/>
      <c r="E33" s="22"/>
      <c r="F33" s="22"/>
      <c r="G33" s="22"/>
      <c r="H33" s="24"/>
      <c r="I33" s="22"/>
      <c r="J33" s="22"/>
      <c r="K33" s="22"/>
      <c r="L33" s="21"/>
      <c r="M33" s="21"/>
      <c r="N33" s="36"/>
      <c r="O33" s="22"/>
      <c r="P33" s="22"/>
      <c r="Q33" s="22"/>
      <c r="R33" s="22"/>
      <c r="S33" s="24"/>
      <c r="T33" s="22"/>
      <c r="U33" s="25"/>
      <c r="V33" s="22"/>
      <c r="W33" s="24"/>
      <c r="X33" s="22"/>
      <c r="Y33" s="22"/>
      <c r="Z33" s="22"/>
      <c r="AA33" s="22"/>
      <c r="AB33" s="22"/>
      <c r="AC33" s="11"/>
      <c r="AD33" s="2"/>
      <c r="AE33" s="2"/>
      <c r="AF33" s="2"/>
      <c r="AG33" s="2"/>
      <c r="AH33" s="2"/>
      <c r="AJ33" s="35"/>
    </row>
    <row r="34" spans="1:36" s="20" customFormat="1" ht="24.75" customHeight="1" x14ac:dyDescent="0.3">
      <c r="A34" s="221"/>
      <c r="B34" s="28" t="s">
        <v>44</v>
      </c>
      <c r="C34" s="21">
        <v>136.30000000000001</v>
      </c>
      <c r="D34" s="22">
        <v>117</v>
      </c>
      <c r="E34" s="22">
        <v>117</v>
      </c>
      <c r="F34" s="23">
        <f t="shared" ref="F34:F42" si="10">E34/C34</f>
        <v>0.8584005869405722</v>
      </c>
      <c r="G34" s="22">
        <v>0</v>
      </c>
      <c r="H34" s="24">
        <f t="shared" si="7"/>
        <v>0</v>
      </c>
      <c r="I34" s="22">
        <v>0</v>
      </c>
      <c r="J34" s="22"/>
      <c r="K34" s="22"/>
      <c r="L34" s="21"/>
      <c r="M34" s="21"/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4">
        <v>0</v>
      </c>
      <c r="T34" s="22">
        <f t="shared" ref="T34:T42" si="11">ROUNDDOWN(E34*U34,0)</f>
        <v>5</v>
      </c>
      <c r="U34" s="25" t="s">
        <v>24</v>
      </c>
      <c r="V34" s="22">
        <v>0</v>
      </c>
      <c r="W34" s="24">
        <f t="shared" ref="W34:W42" si="12">V34/E34</f>
        <v>0</v>
      </c>
      <c r="X34" s="22">
        <v>0</v>
      </c>
      <c r="Y34" s="22"/>
      <c r="Z34" s="22"/>
      <c r="AA34" s="22"/>
      <c r="AB34" s="22"/>
      <c r="AC34" s="26"/>
      <c r="AD34" s="29"/>
      <c r="AE34" s="29"/>
      <c r="AF34" s="29"/>
      <c r="AG34" s="29"/>
      <c r="AH34" s="29"/>
      <c r="AJ34" s="27"/>
    </row>
    <row r="35" spans="1:36" s="20" customFormat="1" ht="17.25" customHeight="1" x14ac:dyDescent="0.3">
      <c r="A35" s="222"/>
      <c r="B35" s="28" t="s">
        <v>45</v>
      </c>
      <c r="C35" s="21">
        <v>70.430000000000007</v>
      </c>
      <c r="D35" s="22">
        <v>67</v>
      </c>
      <c r="E35" s="22">
        <v>67</v>
      </c>
      <c r="F35" s="23">
        <f t="shared" si="10"/>
        <v>0.9512991622887973</v>
      </c>
      <c r="G35" s="22">
        <v>3</v>
      </c>
      <c r="H35" s="24">
        <f t="shared" si="7"/>
        <v>4.4776119402985072E-2</v>
      </c>
      <c r="I35" s="22">
        <v>2</v>
      </c>
      <c r="J35" s="22"/>
      <c r="K35" s="22"/>
      <c r="L35" s="21">
        <v>1</v>
      </c>
      <c r="M35" s="21">
        <v>1</v>
      </c>
      <c r="N35" s="22">
        <v>1</v>
      </c>
      <c r="O35" s="22">
        <v>0</v>
      </c>
      <c r="P35" s="22">
        <v>0</v>
      </c>
      <c r="Q35" s="22">
        <v>0</v>
      </c>
      <c r="R35" s="22">
        <v>1</v>
      </c>
      <c r="S35" s="24">
        <f t="shared" si="6"/>
        <v>0.33333333333333331</v>
      </c>
      <c r="T35" s="22">
        <f t="shared" si="11"/>
        <v>3</v>
      </c>
      <c r="U35" s="25" t="s">
        <v>24</v>
      </c>
      <c r="V35" s="22">
        <v>3</v>
      </c>
      <c r="W35" s="24">
        <f t="shared" si="12"/>
        <v>4.4776119402985072E-2</v>
      </c>
      <c r="X35" s="22">
        <v>0</v>
      </c>
      <c r="Y35" s="22"/>
      <c r="Z35" s="22"/>
      <c r="AA35" s="22"/>
      <c r="AB35" s="22"/>
      <c r="AC35" s="26"/>
      <c r="AD35" s="29"/>
      <c r="AE35" s="29"/>
      <c r="AF35" s="29"/>
      <c r="AG35" s="29"/>
      <c r="AH35" s="29"/>
      <c r="AJ35" s="27"/>
    </row>
    <row r="36" spans="1:36" s="20" customFormat="1" ht="21" customHeight="1" x14ac:dyDescent="0.3">
      <c r="A36" s="21">
        <v>4</v>
      </c>
      <c r="B36" s="28" t="s">
        <v>46</v>
      </c>
      <c r="C36" s="21">
        <v>95.84</v>
      </c>
      <c r="D36" s="22">
        <v>104</v>
      </c>
      <c r="E36" s="22">
        <v>104</v>
      </c>
      <c r="F36" s="23">
        <f t="shared" si="10"/>
        <v>1.0851419031719531</v>
      </c>
      <c r="G36" s="22">
        <v>1</v>
      </c>
      <c r="H36" s="24">
        <f t="shared" si="7"/>
        <v>9.6153846153846159E-3</v>
      </c>
      <c r="I36" s="22">
        <v>0</v>
      </c>
      <c r="J36" s="22"/>
      <c r="K36" s="22"/>
      <c r="L36" s="21"/>
      <c r="M36" s="21"/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4">
        <f t="shared" si="6"/>
        <v>0</v>
      </c>
      <c r="T36" s="22">
        <f t="shared" si="11"/>
        <v>8</v>
      </c>
      <c r="U36" s="25">
        <v>0.08</v>
      </c>
      <c r="V36" s="22">
        <v>1</v>
      </c>
      <c r="W36" s="24">
        <f t="shared" si="12"/>
        <v>9.6153846153846159E-3</v>
      </c>
      <c r="X36" s="22"/>
      <c r="Y36" s="22"/>
      <c r="Z36" s="22"/>
      <c r="AA36" s="22"/>
      <c r="AB36" s="22"/>
      <c r="AC36" s="26"/>
      <c r="AD36" s="29"/>
      <c r="AE36" s="29"/>
      <c r="AF36" s="29"/>
      <c r="AG36" s="29"/>
      <c r="AH36" s="29"/>
      <c r="AJ36" s="27"/>
    </row>
    <row r="37" spans="1:36" s="20" customFormat="1" ht="26.25" customHeight="1" x14ac:dyDescent="0.3">
      <c r="A37" s="21">
        <v>5</v>
      </c>
      <c r="B37" s="28" t="s">
        <v>47</v>
      </c>
      <c r="C37" s="21">
        <v>629.95000000000005</v>
      </c>
      <c r="D37" s="22">
        <v>1009</v>
      </c>
      <c r="E37" s="22">
        <v>1009</v>
      </c>
      <c r="F37" s="23">
        <f t="shared" si="10"/>
        <v>1.6017144217795063</v>
      </c>
      <c r="G37" s="22">
        <v>38</v>
      </c>
      <c r="H37" s="24">
        <f t="shared" si="7"/>
        <v>3.7661050545094152E-2</v>
      </c>
      <c r="I37" s="22">
        <v>5</v>
      </c>
      <c r="J37" s="22">
        <v>0</v>
      </c>
      <c r="K37" s="22">
        <v>0</v>
      </c>
      <c r="L37" s="21">
        <v>3</v>
      </c>
      <c r="M37" s="21">
        <v>2</v>
      </c>
      <c r="N37" s="22">
        <v>22</v>
      </c>
      <c r="O37" s="22">
        <v>0</v>
      </c>
      <c r="P37" s="22">
        <v>0</v>
      </c>
      <c r="Q37" s="22">
        <v>17</v>
      </c>
      <c r="R37" s="22">
        <v>5</v>
      </c>
      <c r="S37" s="24">
        <f t="shared" si="6"/>
        <v>0.57894736842105265</v>
      </c>
      <c r="T37" s="22">
        <f t="shared" si="11"/>
        <v>80</v>
      </c>
      <c r="U37" s="25" t="s">
        <v>48</v>
      </c>
      <c r="V37" s="22">
        <v>38</v>
      </c>
      <c r="W37" s="24">
        <f t="shared" si="12"/>
        <v>3.7661050545094152E-2</v>
      </c>
      <c r="X37" s="22">
        <v>0</v>
      </c>
      <c r="Y37" s="22"/>
      <c r="Z37" s="22"/>
      <c r="AA37" s="22"/>
      <c r="AB37" s="22"/>
      <c r="AC37" s="26"/>
      <c r="AD37" s="29"/>
      <c r="AE37" s="29"/>
      <c r="AF37" s="29"/>
      <c r="AG37" s="29"/>
      <c r="AH37" s="29"/>
      <c r="AJ37" s="27"/>
    </row>
    <row r="38" spans="1:36" s="20" customFormat="1" ht="33" customHeight="1" x14ac:dyDescent="0.3">
      <c r="A38" s="21">
        <v>6</v>
      </c>
      <c r="B38" s="31" t="s">
        <v>49</v>
      </c>
      <c r="C38" s="21">
        <v>58.68</v>
      </c>
      <c r="D38" s="22">
        <v>88</v>
      </c>
      <c r="E38" s="22">
        <v>88</v>
      </c>
      <c r="F38" s="23">
        <f t="shared" si="10"/>
        <v>1.4996591683708249</v>
      </c>
      <c r="G38" s="22">
        <v>7</v>
      </c>
      <c r="H38" s="24">
        <f t="shared" si="7"/>
        <v>7.9545454545454544E-2</v>
      </c>
      <c r="I38" s="22">
        <v>0</v>
      </c>
      <c r="J38" s="22"/>
      <c r="K38" s="22"/>
      <c r="L38" s="21"/>
      <c r="M38" s="21"/>
      <c r="N38" s="22">
        <v>3</v>
      </c>
      <c r="O38" s="22">
        <v>0</v>
      </c>
      <c r="P38" s="22">
        <v>0</v>
      </c>
      <c r="Q38" s="22">
        <v>2</v>
      </c>
      <c r="R38" s="22">
        <v>1</v>
      </c>
      <c r="S38" s="24">
        <f t="shared" si="6"/>
        <v>0.42857142857142855</v>
      </c>
      <c r="T38" s="22">
        <f t="shared" si="11"/>
        <v>7</v>
      </c>
      <c r="U38" s="25" t="s">
        <v>48</v>
      </c>
      <c r="V38" s="22">
        <v>7</v>
      </c>
      <c r="W38" s="24">
        <f t="shared" si="12"/>
        <v>7.9545454545454544E-2</v>
      </c>
      <c r="X38" s="22">
        <v>0</v>
      </c>
      <c r="Y38" s="22"/>
      <c r="Z38" s="22"/>
      <c r="AA38" s="22"/>
      <c r="AB38" s="22"/>
      <c r="AC38" s="11"/>
      <c r="AD38" s="29"/>
      <c r="AE38" s="29"/>
      <c r="AF38" s="29"/>
      <c r="AG38" s="29"/>
      <c r="AH38" s="29"/>
      <c r="AJ38" s="27"/>
    </row>
    <row r="39" spans="1:36" s="20" customFormat="1" ht="30.75" customHeight="1" x14ac:dyDescent="0.3">
      <c r="A39" s="21">
        <v>7</v>
      </c>
      <c r="B39" s="31" t="s">
        <v>50</v>
      </c>
      <c r="C39" s="21">
        <v>53.5</v>
      </c>
      <c r="D39" s="22">
        <v>79</v>
      </c>
      <c r="E39" s="22">
        <v>79</v>
      </c>
      <c r="F39" s="23">
        <f t="shared" si="10"/>
        <v>1.4766355140186915</v>
      </c>
      <c r="G39" s="22">
        <v>6</v>
      </c>
      <c r="H39" s="24">
        <f t="shared" si="7"/>
        <v>7.5949367088607597E-2</v>
      </c>
      <c r="I39" s="22">
        <v>0</v>
      </c>
      <c r="J39" s="22"/>
      <c r="K39" s="22"/>
      <c r="L39" s="21"/>
      <c r="M39" s="21"/>
      <c r="N39" s="22">
        <v>3</v>
      </c>
      <c r="O39" s="22">
        <v>0</v>
      </c>
      <c r="P39" s="22">
        <v>0</v>
      </c>
      <c r="Q39" s="22">
        <v>2</v>
      </c>
      <c r="R39" s="22">
        <v>1</v>
      </c>
      <c r="S39" s="24">
        <f t="shared" si="6"/>
        <v>0.5</v>
      </c>
      <c r="T39" s="22">
        <f t="shared" si="11"/>
        <v>6</v>
      </c>
      <c r="U39" s="25" t="s">
        <v>48</v>
      </c>
      <c r="V39" s="22">
        <v>6</v>
      </c>
      <c r="W39" s="24">
        <f t="shared" si="12"/>
        <v>7.5949367088607597E-2</v>
      </c>
      <c r="X39" s="22">
        <v>0</v>
      </c>
      <c r="Y39" s="22"/>
      <c r="Z39" s="22"/>
      <c r="AA39" s="22"/>
      <c r="AB39" s="22"/>
      <c r="AC39" s="11"/>
      <c r="AD39" s="29"/>
      <c r="AE39" s="29"/>
      <c r="AF39" s="29"/>
      <c r="AG39" s="29"/>
      <c r="AH39" s="29"/>
      <c r="AJ39" s="27"/>
    </row>
    <row r="40" spans="1:36" s="20" customFormat="1" ht="24" customHeight="1" x14ac:dyDescent="0.3">
      <c r="A40" s="21">
        <v>8</v>
      </c>
      <c r="B40" s="28" t="s">
        <v>51</v>
      </c>
      <c r="C40" s="21">
        <v>559.37</v>
      </c>
      <c r="D40" s="22">
        <v>412</v>
      </c>
      <c r="E40" s="22">
        <v>412</v>
      </c>
      <c r="F40" s="23">
        <f t="shared" si="10"/>
        <v>0.73654289647281768</v>
      </c>
      <c r="G40" s="22">
        <v>10</v>
      </c>
      <c r="H40" s="24">
        <f t="shared" si="7"/>
        <v>2.4271844660194174E-2</v>
      </c>
      <c r="I40" s="22">
        <v>0</v>
      </c>
      <c r="J40" s="22"/>
      <c r="K40" s="22"/>
      <c r="L40" s="21"/>
      <c r="M40" s="21"/>
      <c r="N40" s="22">
        <v>6</v>
      </c>
      <c r="O40" s="22">
        <v>0</v>
      </c>
      <c r="P40" s="22">
        <v>0</v>
      </c>
      <c r="Q40" s="22">
        <v>4</v>
      </c>
      <c r="R40" s="22">
        <v>2</v>
      </c>
      <c r="S40" s="24">
        <f t="shared" si="6"/>
        <v>0.6</v>
      </c>
      <c r="T40" s="22">
        <f t="shared" si="11"/>
        <v>20</v>
      </c>
      <c r="U40" s="25" t="s">
        <v>24</v>
      </c>
      <c r="V40" s="22">
        <v>10</v>
      </c>
      <c r="W40" s="24">
        <f t="shared" si="12"/>
        <v>2.4271844660194174E-2</v>
      </c>
      <c r="X40" s="22">
        <v>0</v>
      </c>
      <c r="Y40" s="22"/>
      <c r="Z40" s="22"/>
      <c r="AA40" s="22"/>
      <c r="AB40" s="22"/>
      <c r="AC40" s="26"/>
      <c r="AD40" s="29"/>
      <c r="AE40" s="29"/>
      <c r="AF40" s="29"/>
      <c r="AG40" s="29"/>
      <c r="AH40" s="29"/>
      <c r="AJ40" s="27"/>
    </row>
    <row r="41" spans="1:36" s="20" customFormat="1" ht="25.5" customHeight="1" x14ac:dyDescent="0.3">
      <c r="A41" s="21">
        <v>9</v>
      </c>
      <c r="B41" s="28" t="s">
        <v>52</v>
      </c>
      <c r="C41" s="21">
        <v>24.63</v>
      </c>
      <c r="D41" s="22">
        <v>42</v>
      </c>
      <c r="E41" s="22">
        <v>42</v>
      </c>
      <c r="F41" s="23">
        <f t="shared" si="10"/>
        <v>1.705237515225335</v>
      </c>
      <c r="G41" s="22">
        <v>1</v>
      </c>
      <c r="H41" s="24">
        <f t="shared" si="7"/>
        <v>2.3809523809523808E-2</v>
      </c>
      <c r="I41" s="22">
        <v>0</v>
      </c>
      <c r="J41" s="22"/>
      <c r="K41" s="22"/>
      <c r="L41" s="21"/>
      <c r="M41" s="21"/>
      <c r="N41" s="22">
        <v>1</v>
      </c>
      <c r="O41" s="22">
        <v>0</v>
      </c>
      <c r="P41" s="22">
        <v>0</v>
      </c>
      <c r="Q41" s="22">
        <v>0</v>
      </c>
      <c r="R41" s="22">
        <v>1</v>
      </c>
      <c r="S41" s="24">
        <f t="shared" si="6"/>
        <v>1</v>
      </c>
      <c r="T41" s="22">
        <f t="shared" si="11"/>
        <v>3</v>
      </c>
      <c r="U41" s="25" t="s">
        <v>48</v>
      </c>
      <c r="V41" s="22">
        <v>1</v>
      </c>
      <c r="W41" s="24">
        <f t="shared" si="12"/>
        <v>2.3809523809523808E-2</v>
      </c>
      <c r="X41" s="22">
        <v>0</v>
      </c>
      <c r="Y41" s="22"/>
      <c r="Z41" s="22"/>
      <c r="AA41" s="22"/>
      <c r="AB41" s="22"/>
      <c r="AC41" s="26"/>
      <c r="AJ41" s="27"/>
    </row>
    <row r="42" spans="1:36" s="20" customFormat="1" ht="23.25" customHeight="1" x14ac:dyDescent="0.3">
      <c r="A42" s="21">
        <v>10</v>
      </c>
      <c r="B42" s="28" t="s">
        <v>53</v>
      </c>
      <c r="C42" s="21">
        <v>124.89</v>
      </c>
      <c r="D42" s="22">
        <v>45</v>
      </c>
      <c r="E42" s="22">
        <v>45</v>
      </c>
      <c r="F42" s="23">
        <f t="shared" si="10"/>
        <v>0.36031707902954602</v>
      </c>
      <c r="G42" s="22">
        <v>2</v>
      </c>
      <c r="H42" s="24">
        <f t="shared" si="7"/>
        <v>4.4444444444444446E-2</v>
      </c>
      <c r="I42" s="22">
        <v>1</v>
      </c>
      <c r="J42" s="22">
        <v>0</v>
      </c>
      <c r="K42" s="22">
        <v>0</v>
      </c>
      <c r="L42" s="22">
        <v>1</v>
      </c>
      <c r="M42" s="21">
        <v>1</v>
      </c>
      <c r="N42" s="22">
        <v>1</v>
      </c>
      <c r="O42" s="22">
        <v>0</v>
      </c>
      <c r="P42" s="22">
        <v>0</v>
      </c>
      <c r="Q42" s="22">
        <v>0</v>
      </c>
      <c r="R42" s="22">
        <v>1</v>
      </c>
      <c r="S42" s="24">
        <f t="shared" si="6"/>
        <v>0.5</v>
      </c>
      <c r="T42" s="22">
        <f t="shared" si="11"/>
        <v>2</v>
      </c>
      <c r="U42" s="25" t="s">
        <v>24</v>
      </c>
      <c r="V42" s="22">
        <v>2</v>
      </c>
      <c r="W42" s="24">
        <f t="shared" si="12"/>
        <v>4.4444444444444446E-2</v>
      </c>
      <c r="X42" s="22">
        <v>0</v>
      </c>
      <c r="Y42" s="22">
        <v>0</v>
      </c>
      <c r="Z42" s="22">
        <v>0</v>
      </c>
      <c r="AA42" s="22">
        <v>1</v>
      </c>
      <c r="AB42" s="22">
        <v>1</v>
      </c>
      <c r="AC42" s="26"/>
      <c r="AJ42" s="27"/>
    </row>
    <row r="43" spans="1:36" ht="98.25" customHeight="1" x14ac:dyDescent="0.3">
      <c r="A43" s="21">
        <v>11</v>
      </c>
      <c r="B43" s="28" t="s">
        <v>30</v>
      </c>
      <c r="C43" s="28"/>
      <c r="D43" s="22"/>
      <c r="E43" s="22"/>
      <c r="F43" s="22"/>
      <c r="G43" s="22"/>
      <c r="H43" s="24"/>
      <c r="I43" s="22"/>
      <c r="J43" s="22"/>
      <c r="K43" s="22"/>
      <c r="L43" s="22"/>
      <c r="M43" s="21"/>
      <c r="N43" s="36"/>
      <c r="O43" s="36"/>
      <c r="P43" s="36"/>
      <c r="Q43" s="36"/>
      <c r="R43" s="36"/>
      <c r="S43" s="24"/>
      <c r="T43" s="22"/>
      <c r="U43" s="25"/>
      <c r="V43" s="22"/>
      <c r="W43" s="24"/>
      <c r="X43" s="22"/>
      <c r="Y43" s="36"/>
      <c r="Z43" s="36"/>
      <c r="AA43" s="36"/>
      <c r="AB43" s="36"/>
      <c r="AC43" s="11"/>
      <c r="AJ43" s="35"/>
    </row>
    <row r="44" spans="1:36" s="51" customFormat="1" ht="31.9" customHeight="1" x14ac:dyDescent="0.25">
      <c r="A44" s="223" t="s">
        <v>54</v>
      </c>
      <c r="B44" s="223"/>
      <c r="C44" s="49">
        <f>SUM(C30:C43)</f>
        <v>2350.1200000000003</v>
      </c>
      <c r="D44" s="38">
        <f>SUM(D30:D42)</f>
        <v>2425</v>
      </c>
      <c r="E44" s="38">
        <f>SUM(E30:E42)</f>
        <v>2425</v>
      </c>
      <c r="F44" s="39">
        <f>E44/C44</f>
        <v>1.0318622027811344</v>
      </c>
      <c r="G44" s="38">
        <f>SUM(G30:G42)</f>
        <v>79</v>
      </c>
      <c r="H44" s="24">
        <f t="shared" si="7"/>
        <v>3.2577319587628863E-2</v>
      </c>
      <c r="I44" s="38">
        <f>SUM(I29:I43)</f>
        <v>12</v>
      </c>
      <c r="J44" s="38">
        <v>0</v>
      </c>
      <c r="K44" s="38">
        <v>0</v>
      </c>
      <c r="L44" s="38">
        <f>SUM(L29:L43)</f>
        <v>7</v>
      </c>
      <c r="M44" s="38">
        <f>SUM(M29:M43)</f>
        <v>6</v>
      </c>
      <c r="N44" s="38">
        <f>SUM(N30:N43)</f>
        <v>42</v>
      </c>
      <c r="O44" s="38">
        <f>SUM(O29:O43)</f>
        <v>0</v>
      </c>
      <c r="P44" s="38">
        <v>0</v>
      </c>
      <c r="Q44" s="38">
        <f>SUM(Q29:Q43)</f>
        <v>29</v>
      </c>
      <c r="R44" s="38">
        <f>SUM(R29:R43)</f>
        <v>13</v>
      </c>
      <c r="S44" s="40">
        <f>N44/G44</f>
        <v>0.53164556962025311</v>
      </c>
      <c r="T44" s="38">
        <f>SUM(T30:T42)</f>
        <v>156</v>
      </c>
      <c r="U44" s="41" t="s">
        <v>48</v>
      </c>
      <c r="V44" s="38">
        <f>SUM(V30:V42)</f>
        <v>79</v>
      </c>
      <c r="W44" s="40">
        <f>V44/E44</f>
        <v>3.2577319587628863E-2</v>
      </c>
      <c r="X44" s="38">
        <f>SUM(X30:X42)</f>
        <v>0</v>
      </c>
      <c r="Y44" s="38">
        <f>SUM(Y30:Y42)</f>
        <v>0</v>
      </c>
      <c r="Z44" s="38">
        <f>SUM(Z30:Z42)</f>
        <v>0</v>
      </c>
      <c r="AA44" s="38">
        <f>SUM(AA30:AA42)</f>
        <v>1</v>
      </c>
      <c r="AB44" s="38">
        <f>SUM(AB30:AB42)</f>
        <v>1</v>
      </c>
      <c r="AC44" s="50"/>
      <c r="AJ44" s="52"/>
    </row>
    <row r="45" spans="1:36" ht="21.75" customHeight="1" x14ac:dyDescent="0.3">
      <c r="A45" s="227" t="s">
        <v>55</v>
      </c>
      <c r="B45" s="227"/>
      <c r="C45" s="12"/>
      <c r="D45" s="22"/>
      <c r="E45" s="22"/>
      <c r="F45" s="22"/>
      <c r="G45" s="22"/>
      <c r="H45" s="24"/>
      <c r="I45" s="22"/>
      <c r="J45" s="36"/>
      <c r="K45" s="36"/>
      <c r="L45" s="22"/>
      <c r="M45" s="22"/>
      <c r="N45" s="36"/>
      <c r="O45" s="36"/>
      <c r="P45" s="36"/>
      <c r="Q45" s="36"/>
      <c r="R45" s="36"/>
      <c r="S45" s="24"/>
      <c r="T45" s="22"/>
      <c r="U45" s="25"/>
      <c r="V45" s="22"/>
      <c r="W45" s="24"/>
      <c r="X45" s="22"/>
      <c r="Y45" s="36"/>
      <c r="Z45" s="36"/>
      <c r="AA45" s="36"/>
      <c r="AB45" s="36"/>
      <c r="AC45" s="11"/>
      <c r="AJ45" s="35"/>
    </row>
    <row r="46" spans="1:36" ht="23.25" customHeight="1" x14ac:dyDescent="0.3">
      <c r="A46" s="220">
        <v>1</v>
      </c>
      <c r="B46" s="28" t="s">
        <v>56</v>
      </c>
      <c r="C46" s="28"/>
      <c r="D46" s="22"/>
      <c r="E46" s="22"/>
      <c r="F46" s="22"/>
      <c r="G46" s="22"/>
      <c r="H46" s="24"/>
      <c r="I46" s="22"/>
      <c r="J46" s="36"/>
      <c r="K46" s="36"/>
      <c r="L46" s="21"/>
      <c r="M46" s="21"/>
      <c r="N46" s="36"/>
      <c r="O46" s="36"/>
      <c r="P46" s="36"/>
      <c r="Q46" s="36"/>
      <c r="R46" s="36"/>
      <c r="S46" s="24"/>
      <c r="T46" s="22"/>
      <c r="U46" s="25"/>
      <c r="V46" s="22"/>
      <c r="W46" s="24"/>
      <c r="X46" s="22"/>
      <c r="Y46" s="36"/>
      <c r="Z46" s="36"/>
      <c r="AA46" s="36"/>
      <c r="AB46" s="36"/>
      <c r="AC46" s="11"/>
      <c r="AJ46" s="35"/>
    </row>
    <row r="47" spans="1:36" ht="25.5" customHeight="1" x14ac:dyDescent="0.3">
      <c r="A47" s="221"/>
      <c r="B47" s="28" t="s">
        <v>57</v>
      </c>
      <c r="C47" s="21">
        <v>575.29</v>
      </c>
      <c r="D47" s="22">
        <v>216</v>
      </c>
      <c r="E47" s="22">
        <v>216</v>
      </c>
      <c r="F47" s="23">
        <f>E47/C47</f>
        <v>0.37546281006101273</v>
      </c>
      <c r="G47" s="22">
        <v>10</v>
      </c>
      <c r="H47" s="24">
        <f t="shared" si="7"/>
        <v>4.6296296296296294E-2</v>
      </c>
      <c r="I47" s="22">
        <v>0</v>
      </c>
      <c r="J47" s="36"/>
      <c r="K47" s="36"/>
      <c r="L47" s="21"/>
      <c r="M47" s="21"/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24">
        <v>0</v>
      </c>
      <c r="T47" s="22">
        <f>ROUNDDOWN(E47*U47,0)</f>
        <v>10</v>
      </c>
      <c r="U47" s="25" t="s">
        <v>24</v>
      </c>
      <c r="V47" s="22">
        <v>10</v>
      </c>
      <c r="W47" s="24">
        <f>V47/E47</f>
        <v>4.6296296296296294E-2</v>
      </c>
      <c r="X47" s="22">
        <v>0</v>
      </c>
      <c r="Y47" s="36"/>
      <c r="Z47" s="36"/>
      <c r="AA47" s="36"/>
      <c r="AB47" s="36"/>
      <c r="AC47" s="11"/>
      <c r="AJ47" s="35"/>
    </row>
    <row r="48" spans="1:36" ht="34.15" customHeight="1" x14ac:dyDescent="0.3">
      <c r="A48" s="222"/>
      <c r="B48" s="28" t="s">
        <v>58</v>
      </c>
      <c r="C48" s="21">
        <v>2066.52</v>
      </c>
      <c r="D48" s="22">
        <v>1545</v>
      </c>
      <c r="E48" s="22">
        <v>1545</v>
      </c>
      <c r="F48" s="23">
        <f>E48/C48</f>
        <v>0.74763370303698973</v>
      </c>
      <c r="G48" s="22">
        <v>46</v>
      </c>
      <c r="H48" s="24">
        <f t="shared" si="7"/>
        <v>2.9773462783171521E-2</v>
      </c>
      <c r="I48" s="22">
        <v>0</v>
      </c>
      <c r="J48" s="36"/>
      <c r="K48" s="36"/>
      <c r="L48" s="21"/>
      <c r="M48" s="21"/>
      <c r="N48" s="36">
        <v>16</v>
      </c>
      <c r="O48" s="36">
        <v>0</v>
      </c>
      <c r="P48" s="36">
        <v>0</v>
      </c>
      <c r="Q48" s="36">
        <v>12</v>
      </c>
      <c r="R48" s="36">
        <v>4</v>
      </c>
      <c r="S48" s="24">
        <f t="shared" si="6"/>
        <v>0.34782608695652173</v>
      </c>
      <c r="T48" s="22">
        <f>ROUNDDOWN(E48*U48,0)</f>
        <v>77</v>
      </c>
      <c r="U48" s="25" t="s">
        <v>24</v>
      </c>
      <c r="V48" s="22">
        <v>46</v>
      </c>
      <c r="W48" s="24">
        <f>V48/E48</f>
        <v>2.9773462783171521E-2</v>
      </c>
      <c r="X48" s="22">
        <v>0</v>
      </c>
      <c r="Y48" s="36"/>
      <c r="Z48" s="36"/>
      <c r="AA48" s="36"/>
      <c r="AB48" s="36"/>
      <c r="AC48" s="11"/>
      <c r="AJ48" s="35"/>
    </row>
    <row r="49" spans="1:36" s="47" customFormat="1" ht="30" customHeight="1" x14ac:dyDescent="0.3">
      <c r="A49" s="220">
        <v>2</v>
      </c>
      <c r="B49" s="28" t="s">
        <v>59</v>
      </c>
      <c r="C49" s="21"/>
      <c r="D49" s="22"/>
      <c r="E49" s="22"/>
      <c r="F49" s="22"/>
      <c r="G49" s="22"/>
      <c r="H49" s="24"/>
      <c r="I49" s="22"/>
      <c r="J49" s="36"/>
      <c r="K49" s="36"/>
      <c r="L49" s="21"/>
      <c r="M49" s="21"/>
      <c r="N49" s="36"/>
      <c r="O49" s="36"/>
      <c r="P49" s="36"/>
      <c r="Q49" s="36"/>
      <c r="R49" s="36"/>
      <c r="S49" s="24"/>
      <c r="T49" s="22"/>
      <c r="U49" s="25"/>
      <c r="V49" s="22"/>
      <c r="W49" s="24"/>
      <c r="X49" s="22"/>
      <c r="Y49" s="36"/>
      <c r="Z49" s="36"/>
      <c r="AA49" s="36"/>
      <c r="AB49" s="36"/>
      <c r="AC49" s="26"/>
      <c r="AJ49" s="48"/>
    </row>
    <row r="50" spans="1:36" s="47" customFormat="1" ht="24.75" customHeight="1" x14ac:dyDescent="0.3">
      <c r="A50" s="221"/>
      <c r="B50" s="28" t="s">
        <v>60</v>
      </c>
      <c r="C50" s="21">
        <v>1209.28</v>
      </c>
      <c r="D50" s="22">
        <v>543</v>
      </c>
      <c r="E50" s="22">
        <v>543</v>
      </c>
      <c r="F50" s="23">
        <f>E50/C50</f>
        <v>0.44902752050807093</v>
      </c>
      <c r="G50" s="22">
        <v>16</v>
      </c>
      <c r="H50" s="24">
        <f t="shared" si="7"/>
        <v>2.9465930018416207E-2</v>
      </c>
      <c r="I50" s="22">
        <v>0</v>
      </c>
      <c r="J50" s="36"/>
      <c r="K50" s="36"/>
      <c r="L50" s="21"/>
      <c r="M50" s="21"/>
      <c r="N50" s="36">
        <v>2</v>
      </c>
      <c r="O50" s="36">
        <v>0</v>
      </c>
      <c r="P50" s="36">
        <v>0</v>
      </c>
      <c r="Q50" s="36">
        <v>2</v>
      </c>
      <c r="R50" s="36">
        <v>0</v>
      </c>
      <c r="S50" s="24">
        <f t="shared" si="6"/>
        <v>0.125</v>
      </c>
      <c r="T50" s="22">
        <f>ROUNDDOWN(E50*U50,0)</f>
        <v>27</v>
      </c>
      <c r="U50" s="25" t="s">
        <v>24</v>
      </c>
      <c r="V50" s="22">
        <v>16</v>
      </c>
      <c r="W50" s="24">
        <f>V50/E50</f>
        <v>2.9465930018416207E-2</v>
      </c>
      <c r="X50" s="22">
        <v>0</v>
      </c>
      <c r="Y50" s="36"/>
      <c r="Z50" s="36"/>
      <c r="AA50" s="36"/>
      <c r="AB50" s="36"/>
      <c r="AC50" s="26"/>
      <c r="AJ50" s="48"/>
    </row>
    <row r="51" spans="1:36" s="47" customFormat="1" ht="31.5" customHeight="1" x14ac:dyDescent="0.3">
      <c r="A51" s="222"/>
      <c r="B51" s="28" t="s">
        <v>61</v>
      </c>
      <c r="C51" s="21">
        <v>251.53</v>
      </c>
      <c r="D51" s="22">
        <v>52</v>
      </c>
      <c r="E51" s="22">
        <v>52</v>
      </c>
      <c r="F51" s="23">
        <f>E51/C51</f>
        <v>0.20673478312726115</v>
      </c>
      <c r="G51" s="22">
        <v>1</v>
      </c>
      <c r="H51" s="24">
        <f t="shared" si="7"/>
        <v>1.9230769230769232E-2</v>
      </c>
      <c r="I51" s="22">
        <v>0</v>
      </c>
      <c r="J51" s="36"/>
      <c r="K51" s="36"/>
      <c r="L51" s="21"/>
      <c r="M51" s="21"/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24">
        <f t="shared" si="6"/>
        <v>0</v>
      </c>
      <c r="T51" s="22">
        <f>ROUNDDOWN(E51*U51,0)</f>
        <v>2</v>
      </c>
      <c r="U51" s="25" t="s">
        <v>24</v>
      </c>
      <c r="V51" s="22">
        <v>1</v>
      </c>
      <c r="W51" s="24">
        <f>V51/E51</f>
        <v>1.9230769230769232E-2</v>
      </c>
      <c r="X51" s="22">
        <v>0</v>
      </c>
      <c r="Y51" s="36"/>
      <c r="Z51" s="36"/>
      <c r="AA51" s="36"/>
      <c r="AB51" s="36"/>
      <c r="AC51" s="26"/>
      <c r="AJ51" s="48"/>
    </row>
    <row r="52" spans="1:36" s="47" customFormat="1" ht="45" customHeight="1" x14ac:dyDescent="0.3">
      <c r="A52" s="21">
        <v>3</v>
      </c>
      <c r="B52" s="31" t="s">
        <v>62</v>
      </c>
      <c r="C52" s="21">
        <v>424.92</v>
      </c>
      <c r="D52" s="22">
        <v>359</v>
      </c>
      <c r="E52" s="22">
        <v>359</v>
      </c>
      <c r="F52" s="23">
        <f t="shared" ref="F52:F58" si="13">E52/C52</f>
        <v>0.84486491574884681</v>
      </c>
      <c r="G52" s="22">
        <v>10</v>
      </c>
      <c r="H52" s="24">
        <f t="shared" si="7"/>
        <v>2.7855153203342618E-2</v>
      </c>
      <c r="I52" s="22">
        <v>0</v>
      </c>
      <c r="J52" s="36"/>
      <c r="K52" s="36"/>
      <c r="L52" s="21"/>
      <c r="M52" s="21"/>
      <c r="N52" s="36">
        <v>6</v>
      </c>
      <c r="O52" s="36">
        <v>0</v>
      </c>
      <c r="P52" s="36">
        <v>0</v>
      </c>
      <c r="Q52" s="36">
        <v>4</v>
      </c>
      <c r="R52" s="36">
        <v>2</v>
      </c>
      <c r="S52" s="24">
        <f t="shared" si="6"/>
        <v>0.6</v>
      </c>
      <c r="T52" s="22">
        <f t="shared" ref="T52:T58" si="14">ROUNDDOWN(E52*U52,0)</f>
        <v>17</v>
      </c>
      <c r="U52" s="25" t="s">
        <v>24</v>
      </c>
      <c r="V52" s="22">
        <v>10</v>
      </c>
      <c r="W52" s="24">
        <f>V52/E52</f>
        <v>2.7855153203342618E-2</v>
      </c>
      <c r="X52" s="22">
        <v>0</v>
      </c>
      <c r="Y52" s="36"/>
      <c r="Z52" s="36"/>
      <c r="AA52" s="36"/>
      <c r="AB52" s="36"/>
      <c r="AC52" s="26"/>
      <c r="AJ52" s="48"/>
    </row>
    <row r="53" spans="1:36" s="47" customFormat="1" ht="47.25" customHeight="1" x14ac:dyDescent="0.3">
      <c r="A53" s="21">
        <v>4</v>
      </c>
      <c r="B53" s="31" t="s">
        <v>63</v>
      </c>
      <c r="C53" s="21">
        <v>94.64</v>
      </c>
      <c r="D53" s="22">
        <v>97</v>
      </c>
      <c r="E53" s="22">
        <v>97</v>
      </c>
      <c r="F53" s="23">
        <f t="shared" si="13"/>
        <v>1.0249366018596788</v>
      </c>
      <c r="G53" s="22">
        <v>1</v>
      </c>
      <c r="H53" s="24">
        <f t="shared" si="7"/>
        <v>1.0309278350515464E-2</v>
      </c>
      <c r="I53" s="22">
        <v>0</v>
      </c>
      <c r="J53" s="36"/>
      <c r="K53" s="36"/>
      <c r="L53" s="21"/>
      <c r="M53" s="21"/>
      <c r="N53" s="36">
        <v>1</v>
      </c>
      <c r="O53" s="36">
        <v>0</v>
      </c>
      <c r="P53" s="36">
        <v>0</v>
      </c>
      <c r="Q53" s="36">
        <v>0</v>
      </c>
      <c r="R53" s="36">
        <v>1</v>
      </c>
      <c r="S53" s="24">
        <f t="shared" si="6"/>
        <v>1</v>
      </c>
      <c r="T53" s="22">
        <f t="shared" si="14"/>
        <v>7</v>
      </c>
      <c r="U53" s="25" t="s">
        <v>48</v>
      </c>
      <c r="V53" s="22">
        <v>1</v>
      </c>
      <c r="W53" s="24">
        <f>V53/E53</f>
        <v>1.0309278350515464E-2</v>
      </c>
      <c r="X53" s="22">
        <v>0</v>
      </c>
      <c r="Y53" s="36"/>
      <c r="Z53" s="36"/>
      <c r="AA53" s="36"/>
      <c r="AB53" s="36"/>
      <c r="AC53" s="26"/>
      <c r="AJ53" s="48"/>
    </row>
    <row r="54" spans="1:36" s="47" customFormat="1" ht="31.5" customHeight="1" x14ac:dyDescent="0.3">
      <c r="A54" s="21">
        <v>5</v>
      </c>
      <c r="B54" s="31" t="s">
        <v>64</v>
      </c>
      <c r="C54" s="21">
        <v>30.46</v>
      </c>
      <c r="D54" s="22">
        <v>43</v>
      </c>
      <c r="E54" s="22">
        <v>43</v>
      </c>
      <c r="F54" s="23">
        <f t="shared" si="13"/>
        <v>1.4116874589625739</v>
      </c>
      <c r="G54" s="22">
        <v>2</v>
      </c>
      <c r="H54" s="24">
        <f t="shared" si="7"/>
        <v>4.6511627906976744E-2</v>
      </c>
      <c r="I54" s="22">
        <v>0</v>
      </c>
      <c r="J54" s="36"/>
      <c r="K54" s="36"/>
      <c r="L54" s="21"/>
      <c r="M54" s="21"/>
      <c r="N54" s="36">
        <v>1</v>
      </c>
      <c r="O54" s="36">
        <v>0</v>
      </c>
      <c r="P54" s="36">
        <v>0</v>
      </c>
      <c r="Q54" s="36">
        <v>1</v>
      </c>
      <c r="R54" s="36">
        <v>0</v>
      </c>
      <c r="S54" s="24">
        <f t="shared" si="6"/>
        <v>0.5</v>
      </c>
      <c r="T54" s="22">
        <f t="shared" si="14"/>
        <v>3</v>
      </c>
      <c r="U54" s="25" t="s">
        <v>48</v>
      </c>
      <c r="V54" s="22">
        <v>2</v>
      </c>
      <c r="W54" s="24">
        <f>V54/E54</f>
        <v>4.6511627906976744E-2</v>
      </c>
      <c r="X54" s="22">
        <v>0</v>
      </c>
      <c r="Y54" s="36"/>
      <c r="Z54" s="36"/>
      <c r="AA54" s="36"/>
      <c r="AB54" s="36"/>
      <c r="AC54" s="26"/>
      <c r="AJ54" s="48"/>
    </row>
    <row r="55" spans="1:36" s="47" customFormat="1" ht="30" customHeight="1" x14ac:dyDescent="0.3">
      <c r="A55" s="21">
        <v>6</v>
      </c>
      <c r="B55" s="31" t="s">
        <v>65</v>
      </c>
      <c r="C55" s="21">
        <v>55.84</v>
      </c>
      <c r="D55" s="22">
        <v>0</v>
      </c>
      <c r="E55" s="22">
        <v>0</v>
      </c>
      <c r="F55" s="23">
        <f t="shared" si="13"/>
        <v>0</v>
      </c>
      <c r="G55" s="22">
        <v>0</v>
      </c>
      <c r="H55" s="24"/>
      <c r="I55" s="22">
        <v>0</v>
      </c>
      <c r="J55" s="36"/>
      <c r="K55" s="36"/>
      <c r="L55" s="21"/>
      <c r="M55" s="21"/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24">
        <v>0</v>
      </c>
      <c r="T55" s="22">
        <f t="shared" si="14"/>
        <v>0</v>
      </c>
      <c r="U55" s="25" t="s">
        <v>24</v>
      </c>
      <c r="V55" s="22">
        <v>0</v>
      </c>
      <c r="W55" s="24">
        <v>0</v>
      </c>
      <c r="X55" s="22">
        <v>0</v>
      </c>
      <c r="Y55" s="36"/>
      <c r="Z55" s="36"/>
      <c r="AA55" s="36"/>
      <c r="AB55" s="36"/>
      <c r="AC55" s="26"/>
      <c r="AJ55" s="48"/>
    </row>
    <row r="56" spans="1:36" s="47" customFormat="1" ht="31.5" customHeight="1" x14ac:dyDescent="0.3">
      <c r="A56" s="21">
        <v>7</v>
      </c>
      <c r="B56" s="31" t="s">
        <v>66</v>
      </c>
      <c r="C56" s="21">
        <v>70.680000000000007</v>
      </c>
      <c r="D56" s="22">
        <v>14</v>
      </c>
      <c r="E56" s="22">
        <v>14</v>
      </c>
      <c r="F56" s="23">
        <f t="shared" si="13"/>
        <v>0.19807583474816071</v>
      </c>
      <c r="G56" s="22">
        <v>0</v>
      </c>
      <c r="H56" s="24">
        <f t="shared" si="7"/>
        <v>0</v>
      </c>
      <c r="I56" s="22">
        <v>0</v>
      </c>
      <c r="J56" s="36"/>
      <c r="K56" s="36"/>
      <c r="L56" s="21"/>
      <c r="M56" s="21"/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24">
        <v>0</v>
      </c>
      <c r="T56" s="22">
        <f t="shared" si="14"/>
        <v>0</v>
      </c>
      <c r="U56" s="25" t="s">
        <v>24</v>
      </c>
      <c r="V56" s="22">
        <v>0</v>
      </c>
      <c r="W56" s="24">
        <f>V56/E56</f>
        <v>0</v>
      </c>
      <c r="X56" s="22">
        <v>0</v>
      </c>
      <c r="Y56" s="36"/>
      <c r="Z56" s="36"/>
      <c r="AA56" s="36"/>
      <c r="AB56" s="36"/>
      <c r="AC56" s="26"/>
      <c r="AJ56" s="48"/>
    </row>
    <row r="57" spans="1:36" s="47" customFormat="1" ht="36" customHeight="1" x14ac:dyDescent="0.3">
      <c r="A57" s="21">
        <v>8</v>
      </c>
      <c r="B57" s="31" t="s">
        <v>67</v>
      </c>
      <c r="C57" s="21">
        <v>86.02</v>
      </c>
      <c r="D57" s="22">
        <v>109</v>
      </c>
      <c r="E57" s="22">
        <v>109</v>
      </c>
      <c r="F57" s="23">
        <f t="shared" si="13"/>
        <v>1.2671471750755638</v>
      </c>
      <c r="G57" s="22">
        <v>0</v>
      </c>
      <c r="H57" s="24">
        <f t="shared" si="7"/>
        <v>0</v>
      </c>
      <c r="I57" s="22">
        <v>0</v>
      </c>
      <c r="J57" s="36"/>
      <c r="K57" s="36"/>
      <c r="L57" s="21"/>
      <c r="M57" s="21"/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24">
        <v>0</v>
      </c>
      <c r="T57" s="22">
        <f t="shared" si="14"/>
        <v>8</v>
      </c>
      <c r="U57" s="25" t="s">
        <v>48</v>
      </c>
      <c r="V57" s="22">
        <v>0</v>
      </c>
      <c r="W57" s="24">
        <f>V57/E57</f>
        <v>0</v>
      </c>
      <c r="X57" s="22">
        <v>0</v>
      </c>
      <c r="Y57" s="36"/>
      <c r="Z57" s="36"/>
      <c r="AA57" s="36"/>
      <c r="AB57" s="36"/>
      <c r="AC57" s="26"/>
      <c r="AJ57" s="48"/>
    </row>
    <row r="58" spans="1:36" s="47" customFormat="1" ht="30.75" customHeight="1" x14ac:dyDescent="0.3">
      <c r="A58" s="21">
        <v>9</v>
      </c>
      <c r="B58" s="31" t="s">
        <v>68</v>
      </c>
      <c r="C58" s="21">
        <v>66.31</v>
      </c>
      <c r="D58" s="22">
        <v>50</v>
      </c>
      <c r="E58" s="22">
        <v>50</v>
      </c>
      <c r="F58" s="23">
        <f t="shared" si="13"/>
        <v>0.75403408234052172</v>
      </c>
      <c r="G58" s="22">
        <v>2</v>
      </c>
      <c r="H58" s="24">
        <f t="shared" si="7"/>
        <v>0.04</v>
      </c>
      <c r="I58" s="22">
        <v>0</v>
      </c>
      <c r="J58" s="36"/>
      <c r="K58" s="36"/>
      <c r="L58" s="21"/>
      <c r="M58" s="21"/>
      <c r="N58" s="36">
        <v>1</v>
      </c>
      <c r="O58" s="36">
        <v>0</v>
      </c>
      <c r="P58" s="36">
        <v>0</v>
      </c>
      <c r="Q58" s="36">
        <v>1</v>
      </c>
      <c r="R58" s="36">
        <v>0</v>
      </c>
      <c r="S58" s="24">
        <f t="shared" si="6"/>
        <v>0.5</v>
      </c>
      <c r="T58" s="22">
        <f t="shared" si="14"/>
        <v>2</v>
      </c>
      <c r="U58" s="25" t="s">
        <v>24</v>
      </c>
      <c r="V58" s="22">
        <v>2</v>
      </c>
      <c r="W58" s="24">
        <f>V58/E58</f>
        <v>0.04</v>
      </c>
      <c r="X58" s="22">
        <v>0</v>
      </c>
      <c r="Y58" s="36"/>
      <c r="Z58" s="36"/>
      <c r="AA58" s="36"/>
      <c r="AB58" s="36"/>
      <c r="AC58" s="26"/>
      <c r="AJ58" s="48"/>
    </row>
    <row r="59" spans="1:36" s="47" customFormat="1" ht="24.75" customHeight="1" x14ac:dyDescent="0.3">
      <c r="A59" s="220">
        <v>10</v>
      </c>
      <c r="B59" s="28" t="s">
        <v>69</v>
      </c>
      <c r="C59" s="21"/>
      <c r="D59" s="22"/>
      <c r="E59" s="22"/>
      <c r="F59" s="22"/>
      <c r="G59" s="22"/>
      <c r="H59" s="24"/>
      <c r="I59" s="22"/>
      <c r="J59" s="36"/>
      <c r="K59" s="36"/>
      <c r="L59" s="21"/>
      <c r="M59" s="21"/>
      <c r="N59" s="36"/>
      <c r="O59" s="36"/>
      <c r="P59" s="36"/>
      <c r="Q59" s="36"/>
      <c r="R59" s="36"/>
      <c r="S59" s="24"/>
      <c r="T59" s="22"/>
      <c r="U59" s="25"/>
      <c r="V59" s="22"/>
      <c r="W59" s="24"/>
      <c r="X59" s="22"/>
      <c r="Y59" s="36"/>
      <c r="Z59" s="36"/>
      <c r="AA59" s="36"/>
      <c r="AB59" s="36"/>
      <c r="AC59" s="26"/>
      <c r="AJ59" s="48"/>
    </row>
    <row r="60" spans="1:36" s="47" customFormat="1" ht="32.25" customHeight="1" x14ac:dyDescent="0.3">
      <c r="A60" s="222"/>
      <c r="B60" s="28" t="s">
        <v>70</v>
      </c>
      <c r="C60" s="21">
        <v>76.13</v>
      </c>
      <c r="D60" s="22">
        <v>75</v>
      </c>
      <c r="E60" s="22">
        <v>75</v>
      </c>
      <c r="F60" s="23">
        <f>E60/C60</f>
        <v>0.98515696834362276</v>
      </c>
      <c r="G60" s="22">
        <v>3</v>
      </c>
      <c r="H60" s="24">
        <f t="shared" si="7"/>
        <v>0.04</v>
      </c>
      <c r="I60" s="22">
        <v>0</v>
      </c>
      <c r="J60" s="36"/>
      <c r="K60" s="36"/>
      <c r="L60" s="21"/>
      <c r="M60" s="21"/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24">
        <f t="shared" si="6"/>
        <v>0</v>
      </c>
      <c r="T60" s="22">
        <f>ROUNDDOWN(E60*U60,0)</f>
        <v>3</v>
      </c>
      <c r="U60" s="25" t="s">
        <v>24</v>
      </c>
      <c r="V60" s="22">
        <v>3</v>
      </c>
      <c r="W60" s="24">
        <f>V60/E60</f>
        <v>0.04</v>
      </c>
      <c r="X60" s="22">
        <v>0</v>
      </c>
      <c r="Y60" s="36"/>
      <c r="Z60" s="36"/>
      <c r="AA60" s="36"/>
      <c r="AB60" s="36"/>
      <c r="AC60" s="26"/>
      <c r="AJ60" s="48"/>
    </row>
    <row r="61" spans="1:36" s="47" customFormat="1" ht="25.5" customHeight="1" x14ac:dyDescent="0.3">
      <c r="A61" s="220">
        <v>11</v>
      </c>
      <c r="B61" s="28" t="s">
        <v>71</v>
      </c>
      <c r="C61" s="28"/>
      <c r="D61" s="22"/>
      <c r="E61" s="22"/>
      <c r="F61" s="22"/>
      <c r="G61" s="22"/>
      <c r="H61" s="24"/>
      <c r="I61" s="22"/>
      <c r="J61" s="36"/>
      <c r="K61" s="36"/>
      <c r="L61" s="21"/>
      <c r="M61" s="21"/>
      <c r="N61" s="36"/>
      <c r="O61" s="36"/>
      <c r="P61" s="36"/>
      <c r="Q61" s="36"/>
      <c r="R61" s="36"/>
      <c r="S61" s="24"/>
      <c r="T61" s="22"/>
      <c r="U61" s="25"/>
      <c r="V61" s="22"/>
      <c r="W61" s="24"/>
      <c r="X61" s="22"/>
      <c r="Y61" s="36"/>
      <c r="Z61" s="36"/>
      <c r="AA61" s="36"/>
      <c r="AB61" s="36"/>
      <c r="AC61" s="26"/>
      <c r="AJ61" s="48"/>
    </row>
    <row r="62" spans="1:36" s="47" customFormat="1" ht="25.5" customHeight="1" x14ac:dyDescent="0.3">
      <c r="A62" s="221"/>
      <c r="B62" s="28" t="s">
        <v>72</v>
      </c>
      <c r="C62" s="21">
        <v>61.79</v>
      </c>
      <c r="D62" s="22">
        <v>63</v>
      </c>
      <c r="E62" s="22">
        <v>63</v>
      </c>
      <c r="F62" s="23">
        <f t="shared" ref="F62:F72" si="15">E62/C62</f>
        <v>1.0195824567082052</v>
      </c>
      <c r="G62" s="22">
        <v>5</v>
      </c>
      <c r="H62" s="24">
        <f t="shared" si="7"/>
        <v>7.9365079365079361E-2</v>
      </c>
      <c r="I62" s="22">
        <v>0</v>
      </c>
      <c r="J62" s="36"/>
      <c r="K62" s="36"/>
      <c r="L62" s="21"/>
      <c r="M62" s="21"/>
      <c r="N62" s="36">
        <v>1</v>
      </c>
      <c r="O62" s="36">
        <v>0</v>
      </c>
      <c r="P62" s="36">
        <v>0</v>
      </c>
      <c r="Q62" s="36">
        <v>1</v>
      </c>
      <c r="R62" s="36">
        <v>0</v>
      </c>
      <c r="S62" s="24">
        <f t="shared" si="6"/>
        <v>0.2</v>
      </c>
      <c r="T62" s="22">
        <f t="shared" ref="T62:T72" si="16">ROUNDDOWN(E62*U62,0)</f>
        <v>5</v>
      </c>
      <c r="U62" s="25" t="s">
        <v>48</v>
      </c>
      <c r="V62" s="22">
        <v>5</v>
      </c>
      <c r="W62" s="24">
        <f t="shared" ref="W62:W69" si="17">V62/E62</f>
        <v>7.9365079365079361E-2</v>
      </c>
      <c r="X62" s="22">
        <v>0</v>
      </c>
      <c r="Y62" s="36"/>
      <c r="Z62" s="36"/>
      <c r="AA62" s="36"/>
      <c r="AB62" s="36"/>
      <c r="AC62" s="26"/>
      <c r="AJ62" s="48"/>
    </row>
    <row r="63" spans="1:36" s="47" customFormat="1" ht="18" customHeight="1" x14ac:dyDescent="0.3">
      <c r="A63" s="221"/>
      <c r="B63" s="28" t="s">
        <v>73</v>
      </c>
      <c r="C63" s="21">
        <v>65.37</v>
      </c>
      <c r="D63" s="22">
        <v>136</v>
      </c>
      <c r="E63" s="22">
        <v>136</v>
      </c>
      <c r="F63" s="23">
        <f t="shared" si="15"/>
        <v>2.0804650451277342</v>
      </c>
      <c r="G63" s="22">
        <v>10</v>
      </c>
      <c r="H63" s="24">
        <f t="shared" si="7"/>
        <v>7.3529411764705885E-2</v>
      </c>
      <c r="I63" s="22">
        <v>0</v>
      </c>
      <c r="J63" s="36"/>
      <c r="K63" s="36"/>
      <c r="L63" s="21"/>
      <c r="M63" s="21"/>
      <c r="N63" s="36">
        <v>1</v>
      </c>
      <c r="O63" s="36">
        <v>0</v>
      </c>
      <c r="P63" s="36">
        <v>0</v>
      </c>
      <c r="Q63" s="36">
        <v>0</v>
      </c>
      <c r="R63" s="36">
        <v>1</v>
      </c>
      <c r="S63" s="24">
        <f t="shared" si="6"/>
        <v>0.1</v>
      </c>
      <c r="T63" s="22">
        <f t="shared" si="16"/>
        <v>10</v>
      </c>
      <c r="U63" s="25" t="s">
        <v>48</v>
      </c>
      <c r="V63" s="22">
        <v>10</v>
      </c>
      <c r="W63" s="24">
        <f t="shared" si="17"/>
        <v>7.3529411764705885E-2</v>
      </c>
      <c r="X63" s="22">
        <v>0</v>
      </c>
      <c r="Y63" s="36"/>
      <c r="Z63" s="36"/>
      <c r="AA63" s="36"/>
      <c r="AB63" s="36"/>
      <c r="AC63" s="26"/>
      <c r="AJ63" s="48"/>
    </row>
    <row r="64" spans="1:36" s="47" customFormat="1" ht="24" customHeight="1" x14ac:dyDescent="0.3">
      <c r="A64" s="222"/>
      <c r="B64" s="28" t="s">
        <v>74</v>
      </c>
      <c r="C64" s="21">
        <v>78.400000000000006</v>
      </c>
      <c r="D64" s="22">
        <v>76</v>
      </c>
      <c r="E64" s="22">
        <v>76</v>
      </c>
      <c r="F64" s="23">
        <f t="shared" si="15"/>
        <v>0.96938775510204078</v>
      </c>
      <c r="G64" s="22">
        <v>3</v>
      </c>
      <c r="H64" s="24">
        <f t="shared" si="7"/>
        <v>3.9473684210526314E-2</v>
      </c>
      <c r="I64" s="22">
        <v>0</v>
      </c>
      <c r="J64" s="36"/>
      <c r="K64" s="36"/>
      <c r="L64" s="21"/>
      <c r="M64" s="21"/>
      <c r="N64" s="36">
        <v>1</v>
      </c>
      <c r="O64" s="36">
        <v>0</v>
      </c>
      <c r="P64" s="36">
        <v>0</v>
      </c>
      <c r="Q64" s="36">
        <v>1</v>
      </c>
      <c r="R64" s="36">
        <v>0</v>
      </c>
      <c r="S64" s="24">
        <f t="shared" si="6"/>
        <v>0.33333333333333331</v>
      </c>
      <c r="T64" s="22">
        <f t="shared" si="16"/>
        <v>3</v>
      </c>
      <c r="U64" s="25">
        <v>0.05</v>
      </c>
      <c r="V64" s="22">
        <v>3</v>
      </c>
      <c r="W64" s="24">
        <f t="shared" si="17"/>
        <v>3.9473684210526314E-2</v>
      </c>
      <c r="X64" s="22">
        <v>0</v>
      </c>
      <c r="Y64" s="36"/>
      <c r="Z64" s="36"/>
      <c r="AA64" s="36"/>
      <c r="AB64" s="36"/>
      <c r="AC64" s="26"/>
      <c r="AJ64" s="48"/>
    </row>
    <row r="65" spans="1:36" s="47" customFormat="1" ht="32.25" customHeight="1" x14ac:dyDescent="0.3">
      <c r="A65" s="21">
        <v>12</v>
      </c>
      <c r="B65" s="31" t="s">
        <v>75</v>
      </c>
      <c r="C65" s="21">
        <v>134.03</v>
      </c>
      <c r="D65" s="22">
        <v>374</v>
      </c>
      <c r="E65" s="22">
        <v>374</v>
      </c>
      <c r="F65" s="23">
        <f t="shared" si="15"/>
        <v>2.7904200552115199</v>
      </c>
      <c r="G65" s="22">
        <v>8</v>
      </c>
      <c r="H65" s="24">
        <f t="shared" si="7"/>
        <v>2.1390374331550801E-2</v>
      </c>
      <c r="I65" s="22">
        <v>0</v>
      </c>
      <c r="J65" s="36"/>
      <c r="K65" s="36"/>
      <c r="L65" s="21"/>
      <c r="M65" s="21"/>
      <c r="N65" s="36">
        <v>6</v>
      </c>
      <c r="O65" s="36">
        <v>0</v>
      </c>
      <c r="P65" s="36">
        <v>0</v>
      </c>
      <c r="Q65" s="36">
        <v>4</v>
      </c>
      <c r="R65" s="36">
        <v>2</v>
      </c>
      <c r="S65" s="24">
        <f t="shared" si="6"/>
        <v>0.75</v>
      </c>
      <c r="T65" s="22">
        <f t="shared" si="16"/>
        <v>29</v>
      </c>
      <c r="U65" s="25" t="s">
        <v>48</v>
      </c>
      <c r="V65" s="22">
        <v>8</v>
      </c>
      <c r="W65" s="24">
        <f t="shared" si="17"/>
        <v>2.1390374331550801E-2</v>
      </c>
      <c r="X65" s="22">
        <v>0</v>
      </c>
      <c r="Y65" s="36"/>
      <c r="Z65" s="36"/>
      <c r="AA65" s="36"/>
      <c r="AB65" s="36"/>
      <c r="AC65" s="26"/>
      <c r="AJ65" s="48"/>
    </row>
    <row r="66" spans="1:36" s="47" customFormat="1" ht="21" customHeight="1" x14ac:dyDescent="0.3">
      <c r="A66" s="21">
        <v>13</v>
      </c>
      <c r="B66" s="28" t="s">
        <v>76</v>
      </c>
      <c r="C66" s="21">
        <v>72.23</v>
      </c>
      <c r="D66" s="22">
        <v>62</v>
      </c>
      <c r="E66" s="22">
        <v>62</v>
      </c>
      <c r="F66" s="23">
        <f t="shared" si="15"/>
        <v>0.85836909871244627</v>
      </c>
      <c r="G66" s="22">
        <v>2</v>
      </c>
      <c r="H66" s="24">
        <f t="shared" si="7"/>
        <v>3.2258064516129031E-2</v>
      </c>
      <c r="I66" s="22">
        <v>0</v>
      </c>
      <c r="J66" s="36"/>
      <c r="K66" s="36"/>
      <c r="L66" s="21"/>
      <c r="M66" s="21"/>
      <c r="N66" s="36">
        <v>1</v>
      </c>
      <c r="O66" s="36">
        <v>0</v>
      </c>
      <c r="P66" s="36">
        <v>0</v>
      </c>
      <c r="Q66" s="36">
        <v>0</v>
      </c>
      <c r="R66" s="36">
        <v>1</v>
      </c>
      <c r="S66" s="24">
        <f t="shared" si="6"/>
        <v>0.5</v>
      </c>
      <c r="T66" s="22">
        <f t="shared" si="16"/>
        <v>4</v>
      </c>
      <c r="U66" s="25" t="s">
        <v>48</v>
      </c>
      <c r="V66" s="22">
        <v>2</v>
      </c>
      <c r="W66" s="24">
        <f t="shared" si="17"/>
        <v>3.2258064516129031E-2</v>
      </c>
      <c r="X66" s="22">
        <v>0</v>
      </c>
      <c r="Y66" s="36"/>
      <c r="Z66" s="36"/>
      <c r="AA66" s="36"/>
      <c r="AB66" s="36"/>
      <c r="AC66" s="26"/>
      <c r="AJ66" s="48"/>
    </row>
    <row r="67" spans="1:36" s="47" customFormat="1" ht="24" customHeight="1" x14ac:dyDescent="0.3">
      <c r="A67" s="21">
        <v>14</v>
      </c>
      <c r="B67" s="28" t="s">
        <v>77</v>
      </c>
      <c r="C67" s="21">
        <v>162.51</v>
      </c>
      <c r="D67" s="22">
        <v>172</v>
      </c>
      <c r="E67" s="22">
        <v>172</v>
      </c>
      <c r="F67" s="23">
        <f t="shared" si="15"/>
        <v>1.0583964063749924</v>
      </c>
      <c r="G67" s="22">
        <v>3</v>
      </c>
      <c r="H67" s="24">
        <f t="shared" si="7"/>
        <v>1.7441860465116279E-2</v>
      </c>
      <c r="I67" s="22">
        <v>0</v>
      </c>
      <c r="J67" s="36"/>
      <c r="K67" s="36"/>
      <c r="L67" s="21"/>
      <c r="M67" s="21"/>
      <c r="N67" s="36">
        <v>2</v>
      </c>
      <c r="O67" s="36">
        <v>0</v>
      </c>
      <c r="P67" s="36">
        <v>0</v>
      </c>
      <c r="Q67" s="36">
        <v>1</v>
      </c>
      <c r="R67" s="36">
        <v>1</v>
      </c>
      <c r="S67" s="24">
        <f t="shared" si="6"/>
        <v>0.66666666666666663</v>
      </c>
      <c r="T67" s="22">
        <f t="shared" si="16"/>
        <v>13</v>
      </c>
      <c r="U67" s="25" t="s">
        <v>48</v>
      </c>
      <c r="V67" s="22">
        <v>3</v>
      </c>
      <c r="W67" s="24">
        <f t="shared" si="17"/>
        <v>1.7441860465116279E-2</v>
      </c>
      <c r="X67" s="22">
        <v>0</v>
      </c>
      <c r="Y67" s="36"/>
      <c r="Z67" s="36"/>
      <c r="AA67" s="36"/>
      <c r="AB67" s="36"/>
      <c r="AC67" s="26"/>
      <c r="AJ67" s="48"/>
    </row>
    <row r="68" spans="1:36" ht="30.75" customHeight="1" x14ac:dyDescent="0.3">
      <c r="A68" s="21">
        <v>15</v>
      </c>
      <c r="B68" s="28" t="s">
        <v>78</v>
      </c>
      <c r="C68" s="21">
        <v>86.94</v>
      </c>
      <c r="D68" s="22">
        <v>168</v>
      </c>
      <c r="E68" s="22">
        <v>168</v>
      </c>
      <c r="F68" s="23">
        <f t="shared" si="15"/>
        <v>1.9323671497584543</v>
      </c>
      <c r="G68" s="22">
        <v>13</v>
      </c>
      <c r="H68" s="24">
        <f t="shared" si="7"/>
        <v>7.7380952380952384E-2</v>
      </c>
      <c r="I68" s="22">
        <v>0</v>
      </c>
      <c r="J68" s="36">
        <v>0</v>
      </c>
      <c r="K68" s="36">
        <v>0</v>
      </c>
      <c r="L68" s="36">
        <v>10</v>
      </c>
      <c r="M68" s="36">
        <v>3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4">
        <v>0</v>
      </c>
      <c r="T68" s="22">
        <f t="shared" si="16"/>
        <v>13</v>
      </c>
      <c r="U68" s="25" t="s">
        <v>48</v>
      </c>
      <c r="V68" s="22">
        <v>13</v>
      </c>
      <c r="W68" s="24">
        <f t="shared" si="17"/>
        <v>7.7380952380952384E-2</v>
      </c>
      <c r="X68" s="22">
        <v>0</v>
      </c>
      <c r="Y68" s="22">
        <v>0</v>
      </c>
      <c r="Z68" s="22">
        <v>0</v>
      </c>
      <c r="AA68" s="22">
        <v>10</v>
      </c>
      <c r="AB68" s="22">
        <v>3</v>
      </c>
      <c r="AC68" s="11"/>
      <c r="AJ68" s="35"/>
    </row>
    <row r="69" spans="1:36" ht="33.75" customHeight="1" x14ac:dyDescent="0.3">
      <c r="A69" s="21">
        <v>16</v>
      </c>
      <c r="B69" s="28" t="s">
        <v>79</v>
      </c>
      <c r="C69" s="21">
        <v>14.57</v>
      </c>
      <c r="D69" s="22">
        <v>30</v>
      </c>
      <c r="E69" s="22">
        <v>30</v>
      </c>
      <c r="F69" s="23">
        <f t="shared" si="15"/>
        <v>2.0590253946465338</v>
      </c>
      <c r="G69" s="22">
        <v>1</v>
      </c>
      <c r="H69" s="24">
        <f t="shared" si="7"/>
        <v>3.3333333333333333E-2</v>
      </c>
      <c r="I69" s="22">
        <v>0</v>
      </c>
      <c r="J69" s="36">
        <v>0</v>
      </c>
      <c r="K69" s="36">
        <v>0</v>
      </c>
      <c r="L69" s="36">
        <v>0</v>
      </c>
      <c r="M69" s="36">
        <v>1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4">
        <v>0</v>
      </c>
      <c r="T69" s="22">
        <f t="shared" si="16"/>
        <v>2</v>
      </c>
      <c r="U69" s="25" t="s">
        <v>48</v>
      </c>
      <c r="V69" s="22">
        <v>1</v>
      </c>
      <c r="W69" s="24">
        <f t="shared" si="17"/>
        <v>3.3333333333333333E-2</v>
      </c>
      <c r="X69" s="22">
        <v>0</v>
      </c>
      <c r="Y69" s="22">
        <v>0</v>
      </c>
      <c r="Z69" s="22">
        <v>0</v>
      </c>
      <c r="AA69" s="22">
        <v>0</v>
      </c>
      <c r="AB69" s="22">
        <v>1</v>
      </c>
      <c r="AC69" s="11"/>
      <c r="AJ69" s="35"/>
    </row>
    <row r="70" spans="1:36" ht="30.75" customHeight="1" x14ac:dyDescent="0.3">
      <c r="A70" s="21">
        <v>17</v>
      </c>
      <c r="B70" s="28" t="s">
        <v>80</v>
      </c>
      <c r="C70" s="21">
        <v>15.02</v>
      </c>
      <c r="D70" s="22">
        <v>0</v>
      </c>
      <c r="E70" s="22">
        <v>0</v>
      </c>
      <c r="F70" s="23">
        <f t="shared" si="15"/>
        <v>0</v>
      </c>
      <c r="G70" s="22">
        <v>0</v>
      </c>
      <c r="H70" s="24"/>
      <c r="I70" s="22">
        <v>0</v>
      </c>
      <c r="J70" s="36">
        <v>0</v>
      </c>
      <c r="K70" s="36">
        <v>0</v>
      </c>
      <c r="L70" s="36">
        <v>0</v>
      </c>
      <c r="M70" s="36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4">
        <v>0</v>
      </c>
      <c r="T70" s="22">
        <f t="shared" si="16"/>
        <v>0</v>
      </c>
      <c r="U70" s="25" t="s">
        <v>24</v>
      </c>
      <c r="V70" s="22">
        <v>0</v>
      </c>
      <c r="W70" s="24"/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11"/>
      <c r="AJ70" s="35"/>
    </row>
    <row r="71" spans="1:36" ht="36" customHeight="1" x14ac:dyDescent="0.3">
      <c r="A71" s="21">
        <v>18</v>
      </c>
      <c r="B71" s="28" t="s">
        <v>81</v>
      </c>
      <c r="C71" s="21">
        <v>46.79</v>
      </c>
      <c r="D71" s="22">
        <v>0</v>
      </c>
      <c r="E71" s="22">
        <v>0</v>
      </c>
      <c r="F71" s="23">
        <f t="shared" si="15"/>
        <v>0</v>
      </c>
      <c r="G71" s="22">
        <v>0</v>
      </c>
      <c r="H71" s="24"/>
      <c r="I71" s="22">
        <v>0</v>
      </c>
      <c r="J71" s="36">
        <v>0</v>
      </c>
      <c r="K71" s="36">
        <v>0</v>
      </c>
      <c r="L71" s="36">
        <v>0</v>
      </c>
      <c r="M71" s="36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4">
        <v>0</v>
      </c>
      <c r="T71" s="22">
        <f t="shared" si="16"/>
        <v>0</v>
      </c>
      <c r="U71" s="25" t="s">
        <v>24</v>
      </c>
      <c r="V71" s="22">
        <v>0</v>
      </c>
      <c r="W71" s="24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11"/>
      <c r="AJ71" s="35"/>
    </row>
    <row r="72" spans="1:36" ht="28.5" customHeight="1" x14ac:dyDescent="0.3">
      <c r="A72" s="21">
        <v>19</v>
      </c>
      <c r="B72" s="28" t="s">
        <v>82</v>
      </c>
      <c r="C72" s="21">
        <v>9.3000000000000007</v>
      </c>
      <c r="D72" s="22">
        <v>37</v>
      </c>
      <c r="E72" s="22">
        <v>37</v>
      </c>
      <c r="F72" s="23">
        <f t="shared" si="15"/>
        <v>3.9784946236559136</v>
      </c>
      <c r="G72" s="22">
        <v>4</v>
      </c>
      <c r="H72" s="24">
        <f t="shared" si="7"/>
        <v>0.10810810810810811</v>
      </c>
      <c r="I72" s="22">
        <v>0</v>
      </c>
      <c r="J72" s="36">
        <v>0</v>
      </c>
      <c r="K72" s="36">
        <v>0</v>
      </c>
      <c r="L72" s="36">
        <v>3</v>
      </c>
      <c r="M72" s="36">
        <v>1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4">
        <v>0</v>
      </c>
      <c r="T72" s="22">
        <f t="shared" si="16"/>
        <v>4</v>
      </c>
      <c r="U72" s="25" t="s">
        <v>36</v>
      </c>
      <c r="V72" s="22">
        <v>4</v>
      </c>
      <c r="W72" s="24">
        <f>V72/E72</f>
        <v>0.10810810810810811</v>
      </c>
      <c r="X72" s="22">
        <v>0</v>
      </c>
      <c r="Y72" s="22">
        <v>0</v>
      </c>
      <c r="Z72" s="22">
        <v>0</v>
      </c>
      <c r="AA72" s="22">
        <v>3</v>
      </c>
      <c r="AB72" s="22">
        <v>1</v>
      </c>
      <c r="AC72" s="11"/>
      <c r="AJ72" s="35"/>
    </row>
    <row r="73" spans="1:36" ht="98.25" customHeight="1" x14ac:dyDescent="0.3">
      <c r="A73" s="21">
        <v>20</v>
      </c>
      <c r="B73" s="28" t="s">
        <v>30</v>
      </c>
      <c r="C73" s="28"/>
      <c r="D73" s="22"/>
      <c r="E73" s="22"/>
      <c r="F73" s="22"/>
      <c r="G73" s="22"/>
      <c r="H73" s="24"/>
      <c r="I73" s="22"/>
      <c r="J73" s="36"/>
      <c r="K73" s="36"/>
      <c r="L73" s="36"/>
      <c r="M73" s="36"/>
      <c r="N73" s="36">
        <v>0</v>
      </c>
      <c r="O73" s="36"/>
      <c r="P73" s="36"/>
      <c r="Q73" s="36"/>
      <c r="R73" s="36"/>
      <c r="S73" s="24"/>
      <c r="T73" s="22"/>
      <c r="U73" s="25"/>
      <c r="V73" s="22"/>
      <c r="W73" s="24"/>
      <c r="X73" s="22"/>
      <c r="Y73" s="36"/>
      <c r="Z73" s="36"/>
      <c r="AA73" s="36"/>
      <c r="AB73" s="36"/>
      <c r="AC73" s="11"/>
      <c r="AJ73" s="35"/>
    </row>
    <row r="74" spans="1:36" s="51" customFormat="1" ht="31.5" customHeight="1" x14ac:dyDescent="0.25">
      <c r="A74" s="223" t="s">
        <v>83</v>
      </c>
      <c r="B74" s="223"/>
      <c r="C74" s="49">
        <f>SUM(C47:C73)</f>
        <v>5754.5700000000006</v>
      </c>
      <c r="D74" s="38">
        <f>SUM(D47:D73)</f>
        <v>4221</v>
      </c>
      <c r="E74" s="38">
        <f>SUM(E47:E73)</f>
        <v>4221</v>
      </c>
      <c r="F74" s="39">
        <f>E74/C74</f>
        <v>0.73350398031477582</v>
      </c>
      <c r="G74" s="38">
        <f>SUM(G47:G73)</f>
        <v>140</v>
      </c>
      <c r="H74" s="24">
        <f t="shared" si="7"/>
        <v>3.316749585406302E-2</v>
      </c>
      <c r="I74" s="38">
        <f t="shared" ref="I74:R74" si="18">SUM(I47:I73)</f>
        <v>0</v>
      </c>
      <c r="J74" s="38">
        <f t="shared" si="18"/>
        <v>0</v>
      </c>
      <c r="K74" s="38">
        <f t="shared" si="18"/>
        <v>0</v>
      </c>
      <c r="L74" s="38">
        <f t="shared" si="18"/>
        <v>13</v>
      </c>
      <c r="M74" s="38">
        <f t="shared" si="18"/>
        <v>5</v>
      </c>
      <c r="N74" s="38">
        <f t="shared" si="18"/>
        <v>39</v>
      </c>
      <c r="O74" s="38">
        <f t="shared" si="18"/>
        <v>0</v>
      </c>
      <c r="P74" s="38">
        <f t="shared" si="18"/>
        <v>0</v>
      </c>
      <c r="Q74" s="38">
        <f t="shared" si="18"/>
        <v>27</v>
      </c>
      <c r="R74" s="38">
        <f t="shared" si="18"/>
        <v>12</v>
      </c>
      <c r="S74" s="40">
        <f t="shared" si="6"/>
        <v>0.27857142857142858</v>
      </c>
      <c r="T74" s="38">
        <f>SUM(T47:T73)</f>
        <v>239</v>
      </c>
      <c r="U74" s="41" t="s">
        <v>24</v>
      </c>
      <c r="V74" s="38">
        <f>SUM(V47:V73)</f>
        <v>140</v>
      </c>
      <c r="W74" s="40">
        <f>V74/E74</f>
        <v>3.316749585406302E-2</v>
      </c>
      <c r="X74" s="38">
        <f>SUM(X47:X73)</f>
        <v>0</v>
      </c>
      <c r="Y74" s="38">
        <f>SUM(Y47:Y73)</f>
        <v>0</v>
      </c>
      <c r="Z74" s="38">
        <f>SUM(Z47:Z73)</f>
        <v>0</v>
      </c>
      <c r="AA74" s="38">
        <f>SUM(AA47:AA73)</f>
        <v>13</v>
      </c>
      <c r="AB74" s="38">
        <f>SUM(AB47:AB73)</f>
        <v>5</v>
      </c>
      <c r="AC74" s="50"/>
      <c r="AJ74" s="52"/>
    </row>
    <row r="75" spans="1:36" ht="25.5" customHeight="1" x14ac:dyDescent="0.3">
      <c r="A75" s="227" t="s">
        <v>84</v>
      </c>
      <c r="B75" s="227"/>
      <c r="C75" s="12"/>
      <c r="D75" s="22"/>
      <c r="E75" s="22"/>
      <c r="F75" s="22"/>
      <c r="G75" s="22"/>
      <c r="H75" s="24"/>
      <c r="I75" s="22"/>
      <c r="J75" s="36"/>
      <c r="K75" s="36"/>
      <c r="L75" s="22"/>
      <c r="M75" s="22"/>
      <c r="N75" s="36"/>
      <c r="O75" s="36"/>
      <c r="P75" s="36"/>
      <c r="Q75" s="36"/>
      <c r="R75" s="36"/>
      <c r="S75" s="24"/>
      <c r="T75" s="22"/>
      <c r="U75" s="25"/>
      <c r="V75" s="22"/>
      <c r="W75" s="24"/>
      <c r="X75" s="22"/>
      <c r="Y75" s="36"/>
      <c r="Z75" s="36"/>
      <c r="AA75" s="36"/>
      <c r="AB75" s="36"/>
      <c r="AC75" s="11"/>
      <c r="AJ75" s="35"/>
    </row>
    <row r="76" spans="1:36" s="47" customFormat="1" ht="27" customHeight="1" x14ac:dyDescent="0.3">
      <c r="A76" s="21">
        <v>1</v>
      </c>
      <c r="B76" s="28" t="s">
        <v>85</v>
      </c>
      <c r="C76" s="21">
        <v>28.95</v>
      </c>
      <c r="D76" s="22">
        <v>195</v>
      </c>
      <c r="E76" s="22">
        <v>195</v>
      </c>
      <c r="F76" s="23">
        <f>E76/C76</f>
        <v>6.7357512953367875</v>
      </c>
      <c r="G76" s="22">
        <v>19</v>
      </c>
      <c r="H76" s="24">
        <f t="shared" si="7"/>
        <v>9.7435897435897437E-2</v>
      </c>
      <c r="I76" s="22">
        <v>0</v>
      </c>
      <c r="J76" s="36"/>
      <c r="K76" s="36"/>
      <c r="L76" s="21"/>
      <c r="M76" s="21"/>
      <c r="N76" s="36">
        <v>8</v>
      </c>
      <c r="O76" s="36">
        <v>0</v>
      </c>
      <c r="P76" s="36">
        <v>0</v>
      </c>
      <c r="Q76" s="36">
        <v>6</v>
      </c>
      <c r="R76" s="36">
        <v>2</v>
      </c>
      <c r="S76" s="24">
        <f t="shared" si="6"/>
        <v>0.42105263157894735</v>
      </c>
      <c r="T76" s="22">
        <f>ROUNDDOWN(E76*U76,0)</f>
        <v>29</v>
      </c>
      <c r="U76" s="25" t="s">
        <v>86</v>
      </c>
      <c r="V76" s="22">
        <v>19</v>
      </c>
      <c r="W76" s="24">
        <f>V76/E76</f>
        <v>9.7435897435897437E-2</v>
      </c>
      <c r="X76" s="22">
        <v>0</v>
      </c>
      <c r="Y76" s="36"/>
      <c r="Z76" s="36"/>
      <c r="AA76" s="36"/>
      <c r="AB76" s="36"/>
      <c r="AC76" s="26"/>
      <c r="AJ76" s="48"/>
    </row>
    <row r="77" spans="1:36" s="47" customFormat="1" ht="22.5" customHeight="1" x14ac:dyDescent="0.3">
      <c r="A77" s="21">
        <v>2</v>
      </c>
      <c r="B77" s="28" t="s">
        <v>87</v>
      </c>
      <c r="C77" s="21">
        <v>25.16</v>
      </c>
      <c r="D77" s="22">
        <v>193</v>
      </c>
      <c r="E77" s="22">
        <v>193</v>
      </c>
      <c r="F77" s="23">
        <f>E77/C77</f>
        <v>7.6709062003179653</v>
      </c>
      <c r="G77" s="22">
        <v>16</v>
      </c>
      <c r="H77" s="24">
        <f t="shared" si="7"/>
        <v>8.2901554404145081E-2</v>
      </c>
      <c r="I77" s="22">
        <v>0</v>
      </c>
      <c r="J77" s="36"/>
      <c r="K77" s="36"/>
      <c r="L77" s="21"/>
      <c r="M77" s="21"/>
      <c r="N77" s="36">
        <v>6</v>
      </c>
      <c r="O77" s="36">
        <v>0</v>
      </c>
      <c r="P77" s="36">
        <v>0</v>
      </c>
      <c r="Q77" s="36">
        <v>5</v>
      </c>
      <c r="R77" s="36">
        <v>1</v>
      </c>
      <c r="S77" s="24">
        <f t="shared" si="6"/>
        <v>0.375</v>
      </c>
      <c r="T77" s="22">
        <f>ROUNDDOWN(E77*U77,0)</f>
        <v>28</v>
      </c>
      <c r="U77" s="25" t="s">
        <v>86</v>
      </c>
      <c r="V77" s="22">
        <v>16</v>
      </c>
      <c r="W77" s="24">
        <f>V77/E77</f>
        <v>8.2901554404145081E-2</v>
      </c>
      <c r="X77" s="22">
        <v>0</v>
      </c>
      <c r="Y77" s="36"/>
      <c r="Z77" s="36"/>
      <c r="AA77" s="36"/>
      <c r="AB77" s="36"/>
      <c r="AC77" s="26"/>
      <c r="AJ77" s="48"/>
    </row>
    <row r="78" spans="1:36" ht="26.25" customHeight="1" x14ac:dyDescent="0.3">
      <c r="A78" s="220">
        <v>3</v>
      </c>
      <c r="B78" s="28" t="s">
        <v>88</v>
      </c>
      <c r="C78" s="21"/>
      <c r="D78" s="22"/>
      <c r="E78" s="22"/>
      <c r="F78" s="23"/>
      <c r="G78" s="22"/>
      <c r="H78" s="24"/>
      <c r="I78" s="22"/>
      <c r="J78" s="36"/>
      <c r="K78" s="36"/>
      <c r="L78" s="21"/>
      <c r="M78" s="21"/>
      <c r="N78" s="36"/>
      <c r="O78" s="36"/>
      <c r="P78" s="36"/>
      <c r="Q78" s="36"/>
      <c r="R78" s="36"/>
      <c r="S78" s="24"/>
      <c r="T78" s="22"/>
      <c r="U78" s="25"/>
      <c r="V78" s="22"/>
      <c r="W78" s="24"/>
      <c r="X78" s="22"/>
      <c r="Y78" s="36"/>
      <c r="Z78" s="36"/>
      <c r="AA78" s="36"/>
      <c r="AB78" s="36"/>
      <c r="AC78" s="11"/>
      <c r="AJ78" s="35"/>
    </row>
    <row r="79" spans="1:36" s="47" customFormat="1" ht="34.5" customHeight="1" x14ac:dyDescent="0.3">
      <c r="A79" s="222"/>
      <c r="B79" s="28" t="s">
        <v>89</v>
      </c>
      <c r="C79" s="21">
        <v>353.71</v>
      </c>
      <c r="D79" s="22">
        <v>1761</v>
      </c>
      <c r="E79" s="22">
        <v>1761</v>
      </c>
      <c r="F79" s="23">
        <f>E79/C79</f>
        <v>4.9786548302281535</v>
      </c>
      <c r="G79" s="22">
        <v>88</v>
      </c>
      <c r="H79" s="24">
        <f t="shared" si="7"/>
        <v>4.9971607041453717E-2</v>
      </c>
      <c r="I79" s="22">
        <v>0</v>
      </c>
      <c r="J79" s="36"/>
      <c r="K79" s="36"/>
      <c r="L79" s="21"/>
      <c r="M79" s="21"/>
      <c r="N79" s="36">
        <v>45</v>
      </c>
      <c r="O79" s="36">
        <v>2</v>
      </c>
      <c r="P79" s="36">
        <v>0</v>
      </c>
      <c r="Q79" s="36">
        <v>34</v>
      </c>
      <c r="R79" s="36">
        <v>9</v>
      </c>
      <c r="S79" s="24">
        <f t="shared" si="6"/>
        <v>0.51136363636363635</v>
      </c>
      <c r="T79" s="22">
        <f>ROUNDDOWN(E79*U79,0)</f>
        <v>211</v>
      </c>
      <c r="U79" s="25" t="s">
        <v>36</v>
      </c>
      <c r="V79" s="22">
        <v>88</v>
      </c>
      <c r="W79" s="24">
        <f>V79/E79</f>
        <v>4.9971607041453717E-2</v>
      </c>
      <c r="X79" s="22">
        <v>0</v>
      </c>
      <c r="Y79" s="36"/>
      <c r="Z79" s="36"/>
      <c r="AA79" s="36"/>
      <c r="AB79" s="36"/>
      <c r="AC79" s="26"/>
      <c r="AJ79" s="48"/>
    </row>
    <row r="80" spans="1:36" s="51" customFormat="1" ht="34.5" customHeight="1" x14ac:dyDescent="0.25">
      <c r="A80" s="223" t="s">
        <v>90</v>
      </c>
      <c r="B80" s="223"/>
      <c r="C80" s="49">
        <f>SUM(C76:C79)</f>
        <v>407.82</v>
      </c>
      <c r="D80" s="38">
        <f>SUM(D76:D79)</f>
        <v>2149</v>
      </c>
      <c r="E80" s="38">
        <f>SUM(E76:E79)</f>
        <v>2149</v>
      </c>
      <c r="F80" s="39">
        <f>E80/C80</f>
        <v>5.2694816340542401</v>
      </c>
      <c r="G80" s="38">
        <f>SUM(G76:G79)</f>
        <v>123</v>
      </c>
      <c r="H80" s="24">
        <f t="shared" si="7"/>
        <v>5.7235923685435085E-2</v>
      </c>
      <c r="I80" s="38">
        <f t="shared" ref="I80" si="19">SUM(I76:I79)</f>
        <v>0</v>
      </c>
      <c r="J80" s="38">
        <v>0</v>
      </c>
      <c r="K80" s="38">
        <v>0</v>
      </c>
      <c r="L80" s="38">
        <f t="shared" ref="L80:R80" si="20">SUM(L76:L79)</f>
        <v>0</v>
      </c>
      <c r="M80" s="38">
        <f t="shared" si="20"/>
        <v>0</v>
      </c>
      <c r="N80" s="38">
        <f t="shared" si="20"/>
        <v>59</v>
      </c>
      <c r="O80" s="38">
        <f t="shared" si="20"/>
        <v>2</v>
      </c>
      <c r="P80" s="38">
        <f t="shared" si="20"/>
        <v>0</v>
      </c>
      <c r="Q80" s="38">
        <f t="shared" si="20"/>
        <v>45</v>
      </c>
      <c r="R80" s="38">
        <f t="shared" si="20"/>
        <v>12</v>
      </c>
      <c r="S80" s="40">
        <f t="shared" si="6"/>
        <v>0.47967479674796748</v>
      </c>
      <c r="T80" s="38">
        <f>SUM(T76:T79)</f>
        <v>268</v>
      </c>
      <c r="U80" s="41" t="s">
        <v>36</v>
      </c>
      <c r="V80" s="38">
        <f>SUM(V76:V79)</f>
        <v>123</v>
      </c>
      <c r="W80" s="40">
        <f>V80/E80</f>
        <v>5.7235923685435085E-2</v>
      </c>
      <c r="X80" s="38">
        <f t="shared" ref="X80:AB80" si="21">SUM(X76:X79)</f>
        <v>0</v>
      </c>
      <c r="Y80" s="38">
        <f t="shared" si="21"/>
        <v>0</v>
      </c>
      <c r="Z80" s="38">
        <f t="shared" si="21"/>
        <v>0</v>
      </c>
      <c r="AA80" s="38">
        <f t="shared" si="21"/>
        <v>0</v>
      </c>
      <c r="AB80" s="38">
        <f t="shared" si="21"/>
        <v>0</v>
      </c>
      <c r="AC80" s="50"/>
      <c r="AJ80" s="52"/>
    </row>
    <row r="81" spans="1:36" ht="19.149999999999999" customHeight="1" x14ac:dyDescent="0.3">
      <c r="A81" s="227" t="s">
        <v>91</v>
      </c>
      <c r="B81" s="227"/>
      <c r="C81" s="12"/>
      <c r="D81" s="22"/>
      <c r="E81" s="22"/>
      <c r="F81" s="22"/>
      <c r="G81" s="22"/>
      <c r="H81" s="24"/>
      <c r="I81" s="22"/>
      <c r="J81" s="36"/>
      <c r="K81" s="36"/>
      <c r="L81" s="22"/>
      <c r="M81" s="22"/>
      <c r="N81" s="36"/>
      <c r="O81" s="36"/>
      <c r="P81" s="36"/>
      <c r="Q81" s="36"/>
      <c r="R81" s="36"/>
      <c r="S81" s="24"/>
      <c r="T81" s="22"/>
      <c r="U81" s="25"/>
      <c r="V81" s="22"/>
      <c r="W81" s="24"/>
      <c r="X81" s="22"/>
      <c r="Y81" s="36"/>
      <c r="Z81" s="36"/>
      <c r="AA81" s="36"/>
      <c r="AB81" s="36"/>
      <c r="AC81" s="11"/>
      <c r="AJ81" s="35"/>
    </row>
    <row r="82" spans="1:36" ht="24" customHeight="1" x14ac:dyDescent="0.3">
      <c r="A82" s="220">
        <v>1</v>
      </c>
      <c r="B82" s="17" t="s">
        <v>92</v>
      </c>
      <c r="C82" s="17"/>
      <c r="D82" s="22"/>
      <c r="E82" s="22"/>
      <c r="F82" s="22"/>
      <c r="G82" s="22"/>
      <c r="H82" s="24"/>
      <c r="I82" s="22"/>
      <c r="J82" s="36"/>
      <c r="K82" s="36"/>
      <c r="L82" s="21"/>
      <c r="M82" s="21"/>
      <c r="N82" s="36"/>
      <c r="O82" s="36"/>
      <c r="P82" s="36"/>
      <c r="Q82" s="36"/>
      <c r="R82" s="36"/>
      <c r="S82" s="24"/>
      <c r="T82" s="22"/>
      <c r="U82" s="25"/>
      <c r="V82" s="22"/>
      <c r="W82" s="24"/>
      <c r="X82" s="22"/>
      <c r="Y82" s="36"/>
      <c r="Z82" s="36"/>
      <c r="AA82" s="36"/>
      <c r="AB82" s="36"/>
      <c r="AC82" s="11"/>
      <c r="AJ82" s="35"/>
    </row>
    <row r="83" spans="1:36" s="47" customFormat="1" ht="38.25" customHeight="1" x14ac:dyDescent="0.3">
      <c r="A83" s="221"/>
      <c r="B83" s="28" t="s">
        <v>93</v>
      </c>
      <c r="C83" s="21">
        <v>2015.36</v>
      </c>
      <c r="D83" s="22">
        <v>2043</v>
      </c>
      <c r="E83" s="22">
        <v>2043</v>
      </c>
      <c r="F83" s="23">
        <f>E83/C83</f>
        <v>1.01371467132423</v>
      </c>
      <c r="G83" s="22">
        <v>40</v>
      </c>
      <c r="H83" s="24">
        <f t="shared" si="7"/>
        <v>1.957905041605482E-2</v>
      </c>
      <c r="I83" s="22">
        <v>5</v>
      </c>
      <c r="J83" s="36">
        <v>0</v>
      </c>
      <c r="K83" s="36">
        <v>0</v>
      </c>
      <c r="L83" s="21">
        <v>4</v>
      </c>
      <c r="M83" s="21">
        <v>1</v>
      </c>
      <c r="N83" s="36">
        <v>17</v>
      </c>
      <c r="O83" s="36">
        <v>0</v>
      </c>
      <c r="P83" s="36">
        <v>0</v>
      </c>
      <c r="Q83" s="36">
        <v>14</v>
      </c>
      <c r="R83" s="36">
        <v>3</v>
      </c>
      <c r="S83" s="24">
        <f t="shared" ref="S83:S145" si="22">N83/G83</f>
        <v>0.42499999999999999</v>
      </c>
      <c r="T83" s="22">
        <f>ROUNDDOWN(E83*U83,0)</f>
        <v>163</v>
      </c>
      <c r="U83" s="25" t="s">
        <v>48</v>
      </c>
      <c r="V83" s="22">
        <v>40</v>
      </c>
      <c r="W83" s="24">
        <f>V83/E83</f>
        <v>1.957905041605482E-2</v>
      </c>
      <c r="X83" s="22">
        <v>0</v>
      </c>
      <c r="Y83" s="36"/>
      <c r="Z83" s="36"/>
      <c r="AA83" s="36"/>
      <c r="AB83" s="36"/>
      <c r="AC83" s="26"/>
      <c r="AJ83" s="48"/>
    </row>
    <row r="84" spans="1:36" s="47" customFormat="1" ht="31.5" customHeight="1" x14ac:dyDescent="0.3">
      <c r="A84" s="222"/>
      <c r="B84" s="28" t="s">
        <v>94</v>
      </c>
      <c r="C84" s="21">
        <v>74.36</v>
      </c>
      <c r="D84" s="22">
        <v>97</v>
      </c>
      <c r="E84" s="22">
        <v>97</v>
      </c>
      <c r="F84" s="23">
        <f>E84/C84</f>
        <v>1.3044647660032276</v>
      </c>
      <c r="G84" s="22">
        <v>7</v>
      </c>
      <c r="H84" s="24">
        <f t="shared" si="7"/>
        <v>7.2164948453608241E-2</v>
      </c>
      <c r="I84" s="22">
        <v>0</v>
      </c>
      <c r="J84" s="36"/>
      <c r="K84" s="36"/>
      <c r="L84" s="21"/>
      <c r="M84" s="21"/>
      <c r="N84" s="36">
        <v>3</v>
      </c>
      <c r="O84" s="36">
        <v>0</v>
      </c>
      <c r="P84" s="36">
        <v>0</v>
      </c>
      <c r="Q84" s="36">
        <v>3</v>
      </c>
      <c r="R84" s="36">
        <v>0</v>
      </c>
      <c r="S84" s="24">
        <f t="shared" si="22"/>
        <v>0.42857142857142855</v>
      </c>
      <c r="T84" s="22">
        <f>ROUNDDOWN(E84*U84,0)</f>
        <v>7</v>
      </c>
      <c r="U84" s="25" t="s">
        <v>48</v>
      </c>
      <c r="V84" s="22">
        <v>7</v>
      </c>
      <c r="W84" s="24">
        <f>V84/E84</f>
        <v>7.2164948453608241E-2</v>
      </c>
      <c r="X84" s="22">
        <v>0</v>
      </c>
      <c r="Y84" s="36"/>
      <c r="Z84" s="36"/>
      <c r="AA84" s="36"/>
      <c r="AB84" s="36"/>
      <c r="AC84" s="26"/>
      <c r="AJ84" s="48"/>
    </row>
    <row r="85" spans="1:36" s="47" customFormat="1" ht="24.75" customHeight="1" x14ac:dyDescent="0.3">
      <c r="A85" s="21">
        <v>2</v>
      </c>
      <c r="B85" s="28" t="s">
        <v>95</v>
      </c>
      <c r="C85" s="21">
        <v>20.85</v>
      </c>
      <c r="D85" s="22">
        <v>4</v>
      </c>
      <c r="E85" s="22">
        <v>4</v>
      </c>
      <c r="F85" s="23">
        <f>E85/C85</f>
        <v>0.19184652278177458</v>
      </c>
      <c r="G85" s="22">
        <v>0</v>
      </c>
      <c r="H85" s="24">
        <f t="shared" si="7"/>
        <v>0</v>
      </c>
      <c r="I85" s="22">
        <v>0</v>
      </c>
      <c r="J85" s="36"/>
      <c r="K85" s="36"/>
      <c r="L85" s="36"/>
      <c r="M85" s="36"/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24">
        <v>0</v>
      </c>
      <c r="T85" s="22">
        <f>ROUNDDOWN(E85*U85,0)</f>
        <v>0</v>
      </c>
      <c r="U85" s="25">
        <v>0</v>
      </c>
      <c r="V85" s="22">
        <v>0</v>
      </c>
      <c r="W85" s="24">
        <f>V85/E85</f>
        <v>0</v>
      </c>
      <c r="X85" s="22">
        <v>0</v>
      </c>
      <c r="Y85" s="36"/>
      <c r="Z85" s="36"/>
      <c r="AA85" s="36"/>
      <c r="AB85" s="36"/>
      <c r="AC85" s="26"/>
      <c r="AJ85" s="48"/>
    </row>
    <row r="86" spans="1:36" s="47" customFormat="1" ht="24.75" customHeight="1" x14ac:dyDescent="0.3">
      <c r="A86" s="220">
        <v>3</v>
      </c>
      <c r="B86" s="28" t="s">
        <v>96</v>
      </c>
      <c r="C86" s="21"/>
      <c r="D86" s="22"/>
      <c r="E86" s="22"/>
      <c r="F86" s="22"/>
      <c r="G86" s="22"/>
      <c r="H86" s="24"/>
      <c r="I86" s="22"/>
      <c r="J86" s="36"/>
      <c r="K86" s="36"/>
      <c r="L86" s="21"/>
      <c r="M86" s="21"/>
      <c r="N86" s="36"/>
      <c r="O86" s="36"/>
      <c r="P86" s="36"/>
      <c r="Q86" s="36"/>
      <c r="R86" s="36"/>
      <c r="S86" s="24"/>
      <c r="T86" s="22"/>
      <c r="U86" s="25"/>
      <c r="V86" s="22"/>
      <c r="W86" s="24"/>
      <c r="X86" s="22"/>
      <c r="Y86" s="36"/>
      <c r="Z86" s="36"/>
      <c r="AA86" s="36"/>
      <c r="AB86" s="36"/>
      <c r="AC86" s="26"/>
      <c r="AJ86" s="48"/>
    </row>
    <row r="87" spans="1:36" s="47" customFormat="1" ht="21.75" customHeight="1" x14ac:dyDescent="0.3">
      <c r="A87" s="221"/>
      <c r="B87" s="28" t="s">
        <v>97</v>
      </c>
      <c r="C87" s="21">
        <v>175.25</v>
      </c>
      <c r="D87" s="22">
        <v>74</v>
      </c>
      <c r="E87" s="22">
        <v>74</v>
      </c>
      <c r="F87" s="23">
        <f>E87/C87</f>
        <v>0.42225392296718972</v>
      </c>
      <c r="G87" s="22">
        <v>2</v>
      </c>
      <c r="H87" s="24">
        <f t="shared" ref="H87:H148" si="23">G87/D87</f>
        <v>2.7027027027027029E-2</v>
      </c>
      <c r="I87" s="22">
        <v>0</v>
      </c>
      <c r="J87" s="36"/>
      <c r="K87" s="36"/>
      <c r="L87" s="21"/>
      <c r="M87" s="21"/>
      <c r="N87" s="36">
        <v>1</v>
      </c>
      <c r="O87" s="36">
        <v>0</v>
      </c>
      <c r="P87" s="36">
        <v>0</v>
      </c>
      <c r="Q87" s="36">
        <v>1</v>
      </c>
      <c r="R87" s="36">
        <v>0</v>
      </c>
      <c r="S87" s="24">
        <f t="shared" ref="S87" si="24">N87/G87</f>
        <v>0.5</v>
      </c>
      <c r="T87" s="22">
        <f>ROUNDDOWN(E87*U87,0)</f>
        <v>3</v>
      </c>
      <c r="U87" s="25" t="s">
        <v>24</v>
      </c>
      <c r="V87" s="22">
        <v>2</v>
      </c>
      <c r="W87" s="24">
        <f>V87/E87</f>
        <v>2.7027027027027029E-2</v>
      </c>
      <c r="X87" s="22">
        <v>0</v>
      </c>
      <c r="Y87" s="36"/>
      <c r="Z87" s="36"/>
      <c r="AA87" s="36"/>
      <c r="AB87" s="36"/>
      <c r="AC87" s="26"/>
      <c r="AJ87" s="48"/>
    </row>
    <row r="88" spans="1:36" s="47" customFormat="1" ht="25.5" customHeight="1" x14ac:dyDescent="0.3">
      <c r="A88" s="222"/>
      <c r="B88" s="28" t="s">
        <v>98</v>
      </c>
      <c r="C88" s="21">
        <v>121.07</v>
      </c>
      <c r="D88" s="22">
        <v>72</v>
      </c>
      <c r="E88" s="22">
        <v>72</v>
      </c>
      <c r="F88" s="23">
        <f>E88/C88</f>
        <v>0.59469728256380605</v>
      </c>
      <c r="G88" s="22">
        <v>2</v>
      </c>
      <c r="H88" s="24">
        <f t="shared" si="23"/>
        <v>2.7777777777777776E-2</v>
      </c>
      <c r="I88" s="22">
        <v>0</v>
      </c>
      <c r="J88" s="36"/>
      <c r="K88" s="36"/>
      <c r="L88" s="21"/>
      <c r="M88" s="21"/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24">
        <v>0</v>
      </c>
      <c r="T88" s="22">
        <f>ROUNDDOWN(E88*U88,0)</f>
        <v>3</v>
      </c>
      <c r="U88" s="25" t="s">
        <v>24</v>
      </c>
      <c r="V88" s="22">
        <v>2</v>
      </c>
      <c r="W88" s="24">
        <f>V88/E88</f>
        <v>2.7777777777777776E-2</v>
      </c>
      <c r="X88" s="22">
        <v>0</v>
      </c>
      <c r="Y88" s="36"/>
      <c r="Z88" s="36"/>
      <c r="AA88" s="36"/>
      <c r="AB88" s="36"/>
      <c r="AC88" s="26"/>
      <c r="AJ88" s="48"/>
    </row>
    <row r="89" spans="1:36" s="47" customFormat="1" ht="99" customHeight="1" x14ac:dyDescent="0.3">
      <c r="A89" s="21">
        <v>4</v>
      </c>
      <c r="B89" s="28" t="s">
        <v>30</v>
      </c>
      <c r="C89" s="28"/>
      <c r="D89" s="22"/>
      <c r="E89" s="22"/>
      <c r="F89" s="22"/>
      <c r="G89" s="22"/>
      <c r="H89" s="24"/>
      <c r="I89" s="22"/>
      <c r="J89" s="36"/>
      <c r="K89" s="36"/>
      <c r="L89" s="21"/>
      <c r="M89" s="21"/>
      <c r="N89" s="36"/>
      <c r="O89" s="36"/>
      <c r="P89" s="36"/>
      <c r="Q89" s="36"/>
      <c r="R89" s="36"/>
      <c r="S89" s="24"/>
      <c r="T89" s="22"/>
      <c r="U89" s="25"/>
      <c r="V89" s="22"/>
      <c r="W89" s="24"/>
      <c r="X89" s="22"/>
      <c r="Y89" s="36"/>
      <c r="Z89" s="36"/>
      <c r="AA89" s="36"/>
      <c r="AB89" s="36"/>
      <c r="AC89" s="11"/>
      <c r="AJ89" s="48"/>
    </row>
    <row r="90" spans="1:36" s="51" customFormat="1" ht="33" customHeight="1" x14ac:dyDescent="0.25">
      <c r="A90" s="223" t="s">
        <v>99</v>
      </c>
      <c r="B90" s="223"/>
      <c r="C90" s="49">
        <f>SUM(C83:C89)</f>
        <v>2406.89</v>
      </c>
      <c r="D90" s="38">
        <f>SUM(D83:D88)</f>
        <v>2290</v>
      </c>
      <c r="E90" s="38">
        <f>SUM(E83:E88)</f>
        <v>2290</v>
      </c>
      <c r="F90" s="39">
        <f>E90/C90</f>
        <v>0.95143525462318601</v>
      </c>
      <c r="G90" s="38">
        <f>SUM(G83:G88)</f>
        <v>51</v>
      </c>
      <c r="H90" s="24">
        <f t="shared" si="23"/>
        <v>2.2270742358078601E-2</v>
      </c>
      <c r="I90" s="38">
        <f>SUM(I83:I88)</f>
        <v>5</v>
      </c>
      <c r="J90" s="38">
        <f>SUM(J83:J88)</f>
        <v>0</v>
      </c>
      <c r="K90" s="38">
        <f>SUM(K83:K88)</f>
        <v>0</v>
      </c>
      <c r="L90" s="38">
        <f>SUM(L83:L88)</f>
        <v>4</v>
      </c>
      <c r="M90" s="38">
        <f>SUM(M83:M88)</f>
        <v>1</v>
      </c>
      <c r="N90" s="38">
        <f>SUM(N83:N89)</f>
        <v>21</v>
      </c>
      <c r="O90" s="38">
        <f>SUM(O83:O89)</f>
        <v>0</v>
      </c>
      <c r="P90" s="38">
        <f>SUM(P83:P89)</f>
        <v>0</v>
      </c>
      <c r="Q90" s="38">
        <f>SUM(Q83:Q89)</f>
        <v>18</v>
      </c>
      <c r="R90" s="38">
        <f>SUM(R83:R89)</f>
        <v>3</v>
      </c>
      <c r="S90" s="40">
        <f t="shared" si="22"/>
        <v>0.41176470588235292</v>
      </c>
      <c r="T90" s="38">
        <f>SUM(T83:T89)</f>
        <v>176</v>
      </c>
      <c r="U90" s="41" t="s">
        <v>24</v>
      </c>
      <c r="V90" s="38">
        <f>SUM(V83:V88)</f>
        <v>51</v>
      </c>
      <c r="W90" s="40">
        <f>V90/E90</f>
        <v>2.2270742358078601E-2</v>
      </c>
      <c r="X90" s="38">
        <f>SUM(X83:X88)</f>
        <v>0</v>
      </c>
      <c r="Y90" s="38">
        <f>SUM(Y83:Y88)</f>
        <v>0</v>
      </c>
      <c r="Z90" s="38">
        <f>SUM(Z83:Z88)</f>
        <v>0</v>
      </c>
      <c r="AA90" s="38">
        <f>SUM(AA83:AA88)</f>
        <v>0</v>
      </c>
      <c r="AB90" s="38">
        <f>SUM(AB83:AB88)</f>
        <v>0</v>
      </c>
      <c r="AC90" s="50"/>
      <c r="AJ90" s="52"/>
    </row>
    <row r="91" spans="1:36" ht="24" customHeight="1" x14ac:dyDescent="0.3">
      <c r="A91" s="227" t="s">
        <v>100</v>
      </c>
      <c r="B91" s="227"/>
      <c r="C91" s="12"/>
      <c r="D91" s="22"/>
      <c r="E91" s="22"/>
      <c r="F91" s="22"/>
      <c r="G91" s="22"/>
      <c r="H91" s="24"/>
      <c r="I91" s="22"/>
      <c r="J91" s="36"/>
      <c r="K91" s="36"/>
      <c r="L91" s="22"/>
      <c r="M91" s="22"/>
      <c r="N91" s="36"/>
      <c r="O91" s="36"/>
      <c r="P91" s="36"/>
      <c r="Q91" s="36"/>
      <c r="R91" s="36"/>
      <c r="S91" s="24"/>
      <c r="T91" s="22"/>
      <c r="U91" s="25"/>
      <c r="V91" s="22"/>
      <c r="W91" s="24"/>
      <c r="X91" s="22"/>
      <c r="Y91" s="36"/>
      <c r="Z91" s="36"/>
      <c r="AA91" s="36"/>
      <c r="AB91" s="36"/>
      <c r="AC91" s="11"/>
      <c r="AJ91" s="35"/>
    </row>
    <row r="92" spans="1:36" s="20" customFormat="1" ht="27" customHeight="1" x14ac:dyDescent="0.3">
      <c r="A92" s="220">
        <v>1</v>
      </c>
      <c r="B92" s="28" t="s">
        <v>101</v>
      </c>
      <c r="C92" s="28"/>
      <c r="D92" s="22"/>
      <c r="E92" s="22"/>
      <c r="F92" s="22"/>
      <c r="G92" s="22"/>
      <c r="H92" s="24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4"/>
      <c r="T92" s="22"/>
      <c r="U92" s="25"/>
      <c r="V92" s="22"/>
      <c r="W92" s="24"/>
      <c r="X92" s="22"/>
      <c r="Y92" s="22"/>
      <c r="Z92" s="22"/>
      <c r="AA92" s="22"/>
      <c r="AB92" s="22"/>
      <c r="AC92" s="26"/>
      <c r="AJ92" s="27"/>
    </row>
    <row r="93" spans="1:36" s="20" customFormat="1" ht="38.25" customHeight="1" x14ac:dyDescent="0.3">
      <c r="A93" s="222"/>
      <c r="B93" s="28" t="s">
        <v>102</v>
      </c>
      <c r="C93" s="21">
        <v>22.32</v>
      </c>
      <c r="D93" s="22">
        <v>136</v>
      </c>
      <c r="E93" s="22">
        <v>136</v>
      </c>
      <c r="F93" s="23">
        <f>E93/C93</f>
        <v>6.0931899641577063</v>
      </c>
      <c r="G93" s="22">
        <v>20</v>
      </c>
      <c r="H93" s="24">
        <f t="shared" si="23"/>
        <v>0.14705882352941177</v>
      </c>
      <c r="I93" s="22">
        <v>0</v>
      </c>
      <c r="J93" s="22"/>
      <c r="K93" s="22"/>
      <c r="L93" s="21"/>
      <c r="M93" s="21"/>
      <c r="N93" s="22">
        <v>8</v>
      </c>
      <c r="O93" s="22">
        <v>0</v>
      </c>
      <c r="P93" s="22">
        <v>0</v>
      </c>
      <c r="Q93" s="22">
        <v>6</v>
      </c>
      <c r="R93" s="22">
        <v>2</v>
      </c>
      <c r="S93" s="24">
        <f t="shared" si="22"/>
        <v>0.4</v>
      </c>
      <c r="T93" s="22">
        <f>ROUNDDOWN(E93*U93,0)</f>
        <v>20</v>
      </c>
      <c r="U93" s="25" t="s">
        <v>86</v>
      </c>
      <c r="V93" s="22">
        <v>20</v>
      </c>
      <c r="W93" s="24">
        <f>V93/E93</f>
        <v>0.14705882352941177</v>
      </c>
      <c r="X93" s="22">
        <v>0</v>
      </c>
      <c r="Y93" s="22"/>
      <c r="Z93" s="22"/>
      <c r="AA93" s="22"/>
      <c r="AB93" s="22"/>
      <c r="AC93" s="26"/>
      <c r="AJ93" s="27"/>
    </row>
    <row r="94" spans="1:36" ht="21.75" customHeight="1" x14ac:dyDescent="0.3">
      <c r="A94" s="220">
        <v>2</v>
      </c>
      <c r="B94" s="28" t="s">
        <v>103</v>
      </c>
      <c r="C94" s="21"/>
      <c r="D94" s="22"/>
      <c r="E94" s="22"/>
      <c r="F94" s="22"/>
      <c r="G94" s="22"/>
      <c r="H94" s="24"/>
      <c r="I94" s="22"/>
      <c r="J94" s="36"/>
      <c r="K94" s="36"/>
      <c r="L94" s="21"/>
      <c r="M94" s="21"/>
      <c r="N94" s="36"/>
      <c r="O94" s="36"/>
      <c r="P94" s="36"/>
      <c r="Q94" s="36"/>
      <c r="R94" s="36"/>
      <c r="S94" s="24"/>
      <c r="T94" s="22"/>
      <c r="U94" s="25"/>
      <c r="V94" s="22"/>
      <c r="W94" s="24"/>
      <c r="X94" s="22"/>
      <c r="Y94" s="36"/>
      <c r="Z94" s="36"/>
      <c r="AA94" s="36"/>
      <c r="AB94" s="36"/>
      <c r="AC94" s="11"/>
      <c r="AJ94" s="35"/>
    </row>
    <row r="95" spans="1:36" s="20" customFormat="1" ht="26.25" customHeight="1" x14ac:dyDescent="0.3">
      <c r="A95" s="222"/>
      <c r="B95" s="28" t="s">
        <v>104</v>
      </c>
      <c r="C95" s="21">
        <v>145.66999999999999</v>
      </c>
      <c r="D95" s="22">
        <v>702</v>
      </c>
      <c r="E95" s="22">
        <v>702</v>
      </c>
      <c r="F95" s="23">
        <f>E95/C95</f>
        <v>4.8191116908079907</v>
      </c>
      <c r="G95" s="22">
        <v>84</v>
      </c>
      <c r="H95" s="24">
        <f t="shared" si="23"/>
        <v>0.11965811965811966</v>
      </c>
      <c r="I95" s="22">
        <v>0</v>
      </c>
      <c r="J95" s="22"/>
      <c r="K95" s="22"/>
      <c r="L95" s="21"/>
      <c r="M95" s="21"/>
      <c r="N95" s="22">
        <v>3</v>
      </c>
      <c r="O95" s="22">
        <v>1</v>
      </c>
      <c r="P95" s="22">
        <v>0</v>
      </c>
      <c r="Q95" s="22">
        <v>2</v>
      </c>
      <c r="R95" s="22">
        <v>0</v>
      </c>
      <c r="S95" s="24">
        <f t="shared" si="22"/>
        <v>3.5714285714285712E-2</v>
      </c>
      <c r="T95" s="22">
        <f>ROUNDDOWN(E95*U95,0)</f>
        <v>84</v>
      </c>
      <c r="U95" s="25" t="s">
        <v>36</v>
      </c>
      <c r="V95" s="22">
        <v>84</v>
      </c>
      <c r="W95" s="24">
        <f>V95/E95</f>
        <v>0.11965811965811966</v>
      </c>
      <c r="X95" s="22">
        <v>0</v>
      </c>
      <c r="Y95" s="22"/>
      <c r="Z95" s="22"/>
      <c r="AA95" s="22"/>
      <c r="AB95" s="22"/>
      <c r="AC95" s="26"/>
      <c r="AJ95" s="27"/>
    </row>
    <row r="96" spans="1:36" s="47" customFormat="1" ht="26.25" customHeight="1" x14ac:dyDescent="0.3">
      <c r="A96" s="220">
        <v>3</v>
      </c>
      <c r="B96" s="28" t="s">
        <v>105</v>
      </c>
      <c r="C96" s="21"/>
      <c r="D96" s="22"/>
      <c r="E96" s="22"/>
      <c r="F96" s="22"/>
      <c r="G96" s="22"/>
      <c r="H96" s="24"/>
      <c r="I96" s="22"/>
      <c r="J96" s="36"/>
      <c r="K96" s="36"/>
      <c r="L96" s="21"/>
      <c r="M96" s="21"/>
      <c r="N96" s="36"/>
      <c r="O96" s="36"/>
      <c r="P96" s="36"/>
      <c r="Q96" s="36"/>
      <c r="R96" s="36"/>
      <c r="S96" s="24"/>
      <c r="T96" s="22"/>
      <c r="U96" s="25"/>
      <c r="V96" s="22"/>
      <c r="W96" s="24"/>
      <c r="X96" s="22"/>
      <c r="Y96" s="36"/>
      <c r="Z96" s="36"/>
      <c r="AA96" s="36"/>
      <c r="AB96" s="36"/>
      <c r="AC96" s="26"/>
      <c r="AJ96" s="48"/>
    </row>
    <row r="97" spans="1:36" s="20" customFormat="1" ht="24.75" customHeight="1" x14ac:dyDescent="0.3">
      <c r="A97" s="222"/>
      <c r="B97" s="28" t="s">
        <v>106</v>
      </c>
      <c r="C97" s="21">
        <v>200.1</v>
      </c>
      <c r="D97" s="22">
        <v>956</v>
      </c>
      <c r="E97" s="22">
        <v>956</v>
      </c>
      <c r="F97" s="23">
        <f>E97/C97</f>
        <v>4.777611194402799</v>
      </c>
      <c r="G97" s="22">
        <v>114</v>
      </c>
      <c r="H97" s="24">
        <f t="shared" si="23"/>
        <v>0.1192468619246862</v>
      </c>
      <c r="I97" s="22">
        <v>0</v>
      </c>
      <c r="J97" s="22"/>
      <c r="K97" s="22"/>
      <c r="L97" s="21"/>
      <c r="M97" s="21"/>
      <c r="N97" s="22">
        <v>9</v>
      </c>
      <c r="O97" s="22">
        <v>0</v>
      </c>
      <c r="P97" s="22">
        <v>0</v>
      </c>
      <c r="Q97" s="22">
        <v>9</v>
      </c>
      <c r="R97" s="22">
        <v>0</v>
      </c>
      <c r="S97" s="24">
        <f t="shared" si="22"/>
        <v>7.8947368421052627E-2</v>
      </c>
      <c r="T97" s="22">
        <f>ROUNDDOWN(E97*U97,0)</f>
        <v>114</v>
      </c>
      <c r="U97" s="25" t="s">
        <v>36</v>
      </c>
      <c r="V97" s="22">
        <v>114</v>
      </c>
      <c r="W97" s="24">
        <f>V97/E97</f>
        <v>0.1192468619246862</v>
      </c>
      <c r="X97" s="22">
        <v>0</v>
      </c>
      <c r="Y97" s="22"/>
      <c r="Z97" s="22"/>
      <c r="AA97" s="22"/>
      <c r="AB97" s="22"/>
      <c r="AC97" s="26"/>
      <c r="AJ97" s="27"/>
    </row>
    <row r="98" spans="1:36" s="47" customFormat="1" ht="23.25" customHeight="1" x14ac:dyDescent="0.3">
      <c r="A98" s="220">
        <v>4</v>
      </c>
      <c r="B98" s="28" t="s">
        <v>107</v>
      </c>
      <c r="C98" s="21"/>
      <c r="D98" s="22"/>
      <c r="E98" s="22"/>
      <c r="F98" s="22"/>
      <c r="G98" s="22"/>
      <c r="H98" s="24"/>
      <c r="I98" s="22"/>
      <c r="J98" s="36"/>
      <c r="K98" s="36"/>
      <c r="L98" s="21"/>
      <c r="M98" s="21"/>
      <c r="N98" s="36"/>
      <c r="O98" s="36"/>
      <c r="P98" s="36"/>
      <c r="Q98" s="36"/>
      <c r="R98" s="36"/>
      <c r="S98" s="24"/>
      <c r="T98" s="22"/>
      <c r="U98" s="25"/>
      <c r="V98" s="22"/>
      <c r="W98" s="24"/>
      <c r="X98" s="22"/>
      <c r="Y98" s="36"/>
      <c r="Z98" s="36"/>
      <c r="AA98" s="36"/>
      <c r="AB98" s="36"/>
      <c r="AC98" s="26"/>
      <c r="AJ98" s="48"/>
    </row>
    <row r="99" spans="1:36" s="20" customFormat="1" ht="25.5" customHeight="1" x14ac:dyDescent="0.3">
      <c r="A99" s="222"/>
      <c r="B99" s="28" t="s">
        <v>108</v>
      </c>
      <c r="C99" s="21">
        <v>64.16</v>
      </c>
      <c r="D99" s="22">
        <v>359</v>
      </c>
      <c r="E99" s="22">
        <v>359</v>
      </c>
      <c r="F99" s="23">
        <f>E99/C99</f>
        <v>5.5953865336658355</v>
      </c>
      <c r="G99" s="22">
        <v>43</v>
      </c>
      <c r="H99" s="24">
        <f t="shared" si="23"/>
        <v>0.11977715877437325</v>
      </c>
      <c r="I99" s="22">
        <v>0</v>
      </c>
      <c r="J99" s="22"/>
      <c r="K99" s="22"/>
      <c r="L99" s="21"/>
      <c r="M99" s="21"/>
      <c r="N99" s="22">
        <v>2</v>
      </c>
      <c r="O99" s="22">
        <v>0</v>
      </c>
      <c r="P99" s="22">
        <v>0</v>
      </c>
      <c r="Q99" s="22">
        <v>2</v>
      </c>
      <c r="R99" s="22">
        <v>0</v>
      </c>
      <c r="S99" s="24">
        <f t="shared" si="22"/>
        <v>4.6511627906976744E-2</v>
      </c>
      <c r="T99" s="22">
        <f>ROUNDDOWN(E99*U99,0)</f>
        <v>43</v>
      </c>
      <c r="U99" s="25" t="s">
        <v>36</v>
      </c>
      <c r="V99" s="22">
        <v>43</v>
      </c>
      <c r="W99" s="24">
        <f>V99/E99</f>
        <v>0.11977715877437325</v>
      </c>
      <c r="X99" s="22">
        <v>0</v>
      </c>
      <c r="Y99" s="22"/>
      <c r="Z99" s="22"/>
      <c r="AA99" s="22"/>
      <c r="AB99" s="22"/>
      <c r="AC99" s="26"/>
      <c r="AJ99" s="27"/>
    </row>
    <row r="100" spans="1:36" s="20" customFormat="1" ht="26.25" customHeight="1" x14ac:dyDescent="0.3">
      <c r="A100" s="21">
        <v>5</v>
      </c>
      <c r="B100" s="28" t="s">
        <v>109</v>
      </c>
      <c r="C100" s="21">
        <v>359.59</v>
      </c>
      <c r="D100" s="22">
        <v>499</v>
      </c>
      <c r="E100" s="22">
        <v>499</v>
      </c>
      <c r="F100" s="23">
        <f>E100/C100</f>
        <v>1.3876915375844714</v>
      </c>
      <c r="G100" s="22">
        <v>39</v>
      </c>
      <c r="H100" s="24">
        <f t="shared" si="23"/>
        <v>7.8156312625250496E-2</v>
      </c>
      <c r="I100" s="22">
        <v>0</v>
      </c>
      <c r="J100" s="22"/>
      <c r="K100" s="22"/>
      <c r="L100" s="21"/>
      <c r="M100" s="21"/>
      <c r="N100" s="22">
        <v>5</v>
      </c>
      <c r="O100" s="22">
        <v>0</v>
      </c>
      <c r="P100" s="22">
        <v>0</v>
      </c>
      <c r="Q100" s="22">
        <v>4</v>
      </c>
      <c r="R100" s="22">
        <v>1</v>
      </c>
      <c r="S100" s="24">
        <f t="shared" si="22"/>
        <v>0.12820512820512819</v>
      </c>
      <c r="T100" s="22">
        <f>ROUNDDOWN(E100*U100,0)</f>
        <v>39</v>
      </c>
      <c r="U100" s="25" t="s">
        <v>48</v>
      </c>
      <c r="V100" s="22">
        <v>39</v>
      </c>
      <c r="W100" s="24">
        <f>V100/E100</f>
        <v>7.8156312625250496E-2</v>
      </c>
      <c r="X100" s="22">
        <v>0</v>
      </c>
      <c r="Y100" s="22"/>
      <c r="Z100" s="22"/>
      <c r="AA100" s="22"/>
      <c r="AB100" s="22"/>
      <c r="AC100" s="26"/>
      <c r="AJ100" s="27"/>
    </row>
    <row r="101" spans="1:36" s="20" customFormat="1" ht="25.5" customHeight="1" x14ac:dyDescent="0.3">
      <c r="A101" s="220">
        <v>6</v>
      </c>
      <c r="B101" s="28" t="s">
        <v>110</v>
      </c>
      <c r="C101" s="21"/>
      <c r="D101" s="22"/>
      <c r="E101" s="22"/>
      <c r="F101" s="22"/>
      <c r="G101" s="22"/>
      <c r="H101" s="24"/>
      <c r="I101" s="22"/>
      <c r="J101" s="22"/>
      <c r="K101" s="22"/>
      <c r="L101" s="21"/>
      <c r="M101" s="21"/>
      <c r="N101" s="22"/>
      <c r="O101" s="22"/>
      <c r="P101" s="22"/>
      <c r="Q101" s="22"/>
      <c r="R101" s="22"/>
      <c r="S101" s="24"/>
      <c r="T101" s="22"/>
      <c r="U101" s="25"/>
      <c r="V101" s="22"/>
      <c r="W101" s="24"/>
      <c r="X101" s="22"/>
      <c r="Y101" s="22"/>
      <c r="Z101" s="22"/>
      <c r="AA101" s="22"/>
      <c r="AB101" s="22"/>
      <c r="AC101" s="26"/>
      <c r="AJ101" s="27"/>
    </row>
    <row r="102" spans="1:36" s="20" customFormat="1" ht="22.5" customHeight="1" x14ac:dyDescent="0.3">
      <c r="A102" s="221"/>
      <c r="B102" s="28" t="s">
        <v>97</v>
      </c>
      <c r="C102" s="21">
        <v>376.48</v>
      </c>
      <c r="D102" s="22">
        <v>1671</v>
      </c>
      <c r="E102" s="22">
        <v>1671</v>
      </c>
      <c r="F102" s="23">
        <f>E102/C102</f>
        <v>4.4384827879303019</v>
      </c>
      <c r="G102" s="22">
        <v>200</v>
      </c>
      <c r="H102" s="24">
        <f t="shared" si="23"/>
        <v>0.11968880909634949</v>
      </c>
      <c r="I102" s="22">
        <v>0</v>
      </c>
      <c r="J102" s="22"/>
      <c r="K102" s="22"/>
      <c r="L102" s="21"/>
      <c r="M102" s="21"/>
      <c r="N102" s="22">
        <v>20</v>
      </c>
      <c r="O102" s="22">
        <v>0</v>
      </c>
      <c r="P102" s="22">
        <v>0</v>
      </c>
      <c r="Q102" s="22">
        <v>15</v>
      </c>
      <c r="R102" s="22">
        <v>5</v>
      </c>
      <c r="S102" s="24">
        <f t="shared" si="22"/>
        <v>0.1</v>
      </c>
      <c r="T102" s="22">
        <f>ROUNDDOWN(E102*U102,0)</f>
        <v>200</v>
      </c>
      <c r="U102" s="25" t="s">
        <v>36</v>
      </c>
      <c r="V102" s="22">
        <v>200</v>
      </c>
      <c r="W102" s="24">
        <f>V102/E102</f>
        <v>0.11968880909634949</v>
      </c>
      <c r="X102" s="22">
        <v>0</v>
      </c>
      <c r="Y102" s="22"/>
      <c r="Z102" s="22"/>
      <c r="AA102" s="22"/>
      <c r="AB102" s="22"/>
      <c r="AC102" s="26"/>
      <c r="AJ102" s="27"/>
    </row>
    <row r="103" spans="1:36" s="20" customFormat="1" ht="24.75" customHeight="1" x14ac:dyDescent="0.3">
      <c r="A103" s="222"/>
      <c r="B103" s="28" t="s">
        <v>98</v>
      </c>
      <c r="C103" s="21">
        <v>23.6</v>
      </c>
      <c r="D103" s="22">
        <v>88</v>
      </c>
      <c r="E103" s="22">
        <v>88</v>
      </c>
      <c r="F103" s="23">
        <f>E103/C103</f>
        <v>3.7288135593220337</v>
      </c>
      <c r="G103" s="22">
        <v>10</v>
      </c>
      <c r="H103" s="24">
        <f t="shared" si="23"/>
        <v>0.11363636363636363</v>
      </c>
      <c r="I103" s="22">
        <v>0</v>
      </c>
      <c r="J103" s="22"/>
      <c r="K103" s="22"/>
      <c r="L103" s="21"/>
      <c r="M103" s="21"/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4">
        <f t="shared" si="22"/>
        <v>0</v>
      </c>
      <c r="T103" s="22">
        <f>ROUNDDOWN(E103*U103,0)</f>
        <v>10</v>
      </c>
      <c r="U103" s="25" t="s">
        <v>36</v>
      </c>
      <c r="V103" s="22">
        <v>10</v>
      </c>
      <c r="W103" s="24">
        <f>V103/E103</f>
        <v>0.11363636363636363</v>
      </c>
      <c r="X103" s="22">
        <v>0</v>
      </c>
      <c r="Y103" s="22"/>
      <c r="Z103" s="22"/>
      <c r="AA103" s="22"/>
      <c r="AB103" s="22"/>
      <c r="AC103" s="26"/>
      <c r="AJ103" s="27"/>
    </row>
    <row r="104" spans="1:36" s="20" customFormat="1" ht="25.5" customHeight="1" x14ac:dyDescent="0.3">
      <c r="A104" s="220">
        <v>7</v>
      </c>
      <c r="B104" s="28" t="s">
        <v>111</v>
      </c>
      <c r="C104" s="21"/>
      <c r="D104" s="22"/>
      <c r="E104" s="22"/>
      <c r="F104" s="22"/>
      <c r="G104" s="22"/>
      <c r="H104" s="24"/>
      <c r="I104" s="22"/>
      <c r="J104" s="22"/>
      <c r="K104" s="22"/>
      <c r="L104" s="21"/>
      <c r="M104" s="21"/>
      <c r="N104" s="22"/>
      <c r="O104" s="22"/>
      <c r="P104" s="22"/>
      <c r="Q104" s="22"/>
      <c r="R104" s="22"/>
      <c r="S104" s="24"/>
      <c r="T104" s="22"/>
      <c r="U104" s="25"/>
      <c r="V104" s="22"/>
      <c r="W104" s="24"/>
      <c r="X104" s="22"/>
      <c r="Y104" s="22"/>
      <c r="Z104" s="22"/>
      <c r="AA104" s="22"/>
      <c r="AB104" s="22"/>
      <c r="AC104" s="26"/>
      <c r="AJ104" s="27"/>
    </row>
    <row r="105" spans="1:36" s="20" customFormat="1" ht="36.75" customHeight="1" x14ac:dyDescent="0.3">
      <c r="A105" s="222"/>
      <c r="B105" s="28" t="s">
        <v>35</v>
      </c>
      <c r="C105" s="21">
        <v>141.91</v>
      </c>
      <c r="D105" s="22">
        <v>538</v>
      </c>
      <c r="E105" s="22">
        <v>538</v>
      </c>
      <c r="F105" s="23">
        <f>E105/C105</f>
        <v>3.7911352265520399</v>
      </c>
      <c r="G105" s="22">
        <v>50</v>
      </c>
      <c r="H105" s="24">
        <f t="shared" si="23"/>
        <v>9.2936802973977689E-2</v>
      </c>
      <c r="I105" s="22">
        <v>0</v>
      </c>
      <c r="J105" s="22"/>
      <c r="K105" s="22"/>
      <c r="L105" s="21"/>
      <c r="M105" s="21"/>
      <c r="N105" s="22">
        <v>25</v>
      </c>
      <c r="O105" s="22">
        <v>1</v>
      </c>
      <c r="P105" s="22">
        <v>0</v>
      </c>
      <c r="Q105" s="22">
        <v>23</v>
      </c>
      <c r="R105" s="22">
        <v>1</v>
      </c>
      <c r="S105" s="24">
        <f t="shared" si="22"/>
        <v>0.5</v>
      </c>
      <c r="T105" s="22">
        <f>ROUNDDOWN(E105*U105,0)</f>
        <v>64</v>
      </c>
      <c r="U105" s="25" t="s">
        <v>36</v>
      </c>
      <c r="V105" s="22">
        <v>50</v>
      </c>
      <c r="W105" s="24">
        <f>V105/E105</f>
        <v>9.2936802973977689E-2</v>
      </c>
      <c r="X105" s="22">
        <v>0</v>
      </c>
      <c r="Y105" s="22"/>
      <c r="Z105" s="22"/>
      <c r="AA105" s="22"/>
      <c r="AB105" s="22"/>
      <c r="AC105" s="26"/>
      <c r="AJ105" s="27"/>
    </row>
    <row r="106" spans="1:36" s="20" customFormat="1" ht="35.25" customHeight="1" x14ac:dyDescent="0.3">
      <c r="A106" s="21">
        <v>8</v>
      </c>
      <c r="B106" s="31" t="s">
        <v>112</v>
      </c>
      <c r="C106" s="21">
        <v>16.45</v>
      </c>
      <c r="D106" s="22">
        <v>22</v>
      </c>
      <c r="E106" s="22">
        <v>22</v>
      </c>
      <c r="F106" s="23">
        <f>E106/C106</f>
        <v>1.337386018237082</v>
      </c>
      <c r="G106" s="22">
        <v>1</v>
      </c>
      <c r="H106" s="24">
        <f t="shared" si="23"/>
        <v>4.5454545454545456E-2</v>
      </c>
      <c r="I106" s="22">
        <v>0</v>
      </c>
      <c r="J106" s="22"/>
      <c r="K106" s="22"/>
      <c r="L106" s="21"/>
      <c r="M106" s="21"/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4">
        <f t="shared" si="22"/>
        <v>0</v>
      </c>
      <c r="T106" s="22">
        <f>ROUNDDOWN(E106*U106,0)</f>
        <v>1</v>
      </c>
      <c r="U106" s="25" t="s">
        <v>48</v>
      </c>
      <c r="V106" s="22">
        <v>1</v>
      </c>
      <c r="W106" s="24">
        <f>V106/E106</f>
        <v>4.5454545454545456E-2</v>
      </c>
      <c r="X106" s="22">
        <v>0</v>
      </c>
      <c r="Y106" s="22"/>
      <c r="Z106" s="22"/>
      <c r="AA106" s="22"/>
      <c r="AB106" s="22"/>
      <c r="AC106" s="26"/>
      <c r="AJ106" s="27"/>
    </row>
    <row r="107" spans="1:36" s="47" customFormat="1" ht="31.5" customHeight="1" x14ac:dyDescent="0.3">
      <c r="A107" s="21">
        <v>9</v>
      </c>
      <c r="B107" s="28" t="s">
        <v>113</v>
      </c>
      <c r="C107" s="21">
        <v>19.21</v>
      </c>
      <c r="D107" s="22">
        <v>90</v>
      </c>
      <c r="E107" s="22">
        <v>90</v>
      </c>
      <c r="F107" s="23">
        <f>E107/C107</f>
        <v>4.6850598646538257</v>
      </c>
      <c r="G107" s="22">
        <v>7</v>
      </c>
      <c r="H107" s="24">
        <f t="shared" si="23"/>
        <v>7.7777777777777779E-2</v>
      </c>
      <c r="I107" s="22">
        <v>0</v>
      </c>
      <c r="J107" s="36"/>
      <c r="K107" s="36"/>
      <c r="L107" s="21"/>
      <c r="M107" s="21"/>
      <c r="N107" s="36">
        <v>3</v>
      </c>
      <c r="O107" s="36">
        <v>0</v>
      </c>
      <c r="P107" s="36">
        <v>0</v>
      </c>
      <c r="Q107" s="36">
        <v>2</v>
      </c>
      <c r="R107" s="36">
        <v>1</v>
      </c>
      <c r="S107" s="24">
        <f t="shared" si="22"/>
        <v>0.42857142857142855</v>
      </c>
      <c r="T107" s="22">
        <f>ROUNDDOWN(E107*U107,0)</f>
        <v>10</v>
      </c>
      <c r="U107" s="25" t="s">
        <v>36</v>
      </c>
      <c r="V107" s="22">
        <v>7</v>
      </c>
      <c r="W107" s="24">
        <f>V107/E107</f>
        <v>7.7777777777777779E-2</v>
      </c>
      <c r="X107" s="22">
        <v>0</v>
      </c>
      <c r="Y107" s="36"/>
      <c r="Z107" s="36"/>
      <c r="AA107" s="36"/>
      <c r="AB107" s="36"/>
      <c r="AC107" s="26"/>
      <c r="AJ107" s="48"/>
    </row>
    <row r="108" spans="1:36" s="20" customFormat="1" ht="40.5" customHeight="1" x14ac:dyDescent="0.3">
      <c r="A108" s="21">
        <v>10</v>
      </c>
      <c r="B108" s="28" t="s">
        <v>114</v>
      </c>
      <c r="C108" s="21">
        <v>66.27</v>
      </c>
      <c r="D108" s="22">
        <v>230</v>
      </c>
      <c r="E108" s="22">
        <v>230</v>
      </c>
      <c r="F108" s="23">
        <f>E108/C108</f>
        <v>3.4706503696997135</v>
      </c>
      <c r="G108" s="22">
        <v>24</v>
      </c>
      <c r="H108" s="24">
        <f t="shared" si="23"/>
        <v>0.10434782608695652</v>
      </c>
      <c r="I108" s="22">
        <v>0</v>
      </c>
      <c r="J108" s="22"/>
      <c r="K108" s="22"/>
      <c r="L108" s="21"/>
      <c r="M108" s="21"/>
      <c r="N108" s="22">
        <v>10</v>
      </c>
      <c r="O108" s="22">
        <v>0</v>
      </c>
      <c r="P108" s="22">
        <v>0</v>
      </c>
      <c r="Q108" s="22">
        <v>6</v>
      </c>
      <c r="R108" s="22">
        <v>4</v>
      </c>
      <c r="S108" s="24">
        <f t="shared" si="22"/>
        <v>0.41666666666666669</v>
      </c>
      <c r="T108" s="22">
        <f>ROUNDDOWN(E108*U108,0)</f>
        <v>27</v>
      </c>
      <c r="U108" s="25" t="s">
        <v>36</v>
      </c>
      <c r="V108" s="22">
        <v>24</v>
      </c>
      <c r="W108" s="24">
        <f>V108/E108</f>
        <v>0.10434782608695652</v>
      </c>
      <c r="X108" s="22">
        <v>0</v>
      </c>
      <c r="Y108" s="22"/>
      <c r="Z108" s="22"/>
      <c r="AA108" s="22"/>
      <c r="AB108" s="22"/>
      <c r="AC108" s="26"/>
      <c r="AJ108" s="27"/>
    </row>
    <row r="109" spans="1:36" s="20" customFormat="1" ht="26.25" customHeight="1" x14ac:dyDescent="0.3">
      <c r="A109" s="220">
        <v>11</v>
      </c>
      <c r="B109" s="28" t="s">
        <v>115</v>
      </c>
      <c r="C109" s="28"/>
      <c r="D109" s="22"/>
      <c r="E109" s="22"/>
      <c r="F109" s="22"/>
      <c r="G109" s="22"/>
      <c r="H109" s="24"/>
      <c r="I109" s="22"/>
      <c r="J109" s="22"/>
      <c r="K109" s="22"/>
      <c r="L109" s="21"/>
      <c r="M109" s="21"/>
      <c r="N109" s="22"/>
      <c r="O109" s="22"/>
      <c r="P109" s="22"/>
      <c r="Q109" s="22"/>
      <c r="R109" s="22"/>
      <c r="S109" s="24"/>
      <c r="T109" s="22"/>
      <c r="U109" s="25"/>
      <c r="V109" s="22"/>
      <c r="W109" s="24"/>
      <c r="X109" s="22"/>
      <c r="Y109" s="22"/>
      <c r="Z109" s="22"/>
      <c r="AA109" s="22"/>
      <c r="AB109" s="22"/>
      <c r="AC109" s="26"/>
      <c r="AJ109" s="27"/>
    </row>
    <row r="110" spans="1:36" s="20" customFormat="1" ht="34.5" customHeight="1" x14ac:dyDescent="0.3">
      <c r="A110" s="221"/>
      <c r="B110" s="28" t="s">
        <v>116</v>
      </c>
      <c r="C110" s="21">
        <v>193.94</v>
      </c>
      <c r="D110" s="22">
        <v>276</v>
      </c>
      <c r="E110" s="22">
        <v>276</v>
      </c>
      <c r="F110" s="23">
        <f>E110/C110</f>
        <v>1.4231205527482726</v>
      </c>
      <c r="G110" s="22">
        <v>22</v>
      </c>
      <c r="H110" s="24">
        <f t="shared" si="23"/>
        <v>7.9710144927536225E-2</v>
      </c>
      <c r="I110" s="22">
        <v>0</v>
      </c>
      <c r="J110" s="22"/>
      <c r="K110" s="22"/>
      <c r="L110" s="21"/>
      <c r="M110" s="21"/>
      <c r="N110" s="22">
        <v>7</v>
      </c>
      <c r="O110" s="22">
        <v>1</v>
      </c>
      <c r="P110" s="22">
        <v>0</v>
      </c>
      <c r="Q110" s="22">
        <v>4</v>
      </c>
      <c r="R110" s="22">
        <v>2</v>
      </c>
      <c r="S110" s="24">
        <f t="shared" si="22"/>
        <v>0.31818181818181818</v>
      </c>
      <c r="T110" s="22">
        <f>ROUNDDOWN(E110*U110,0)</f>
        <v>22</v>
      </c>
      <c r="U110" s="25" t="s">
        <v>48</v>
      </c>
      <c r="V110" s="22">
        <v>22</v>
      </c>
      <c r="W110" s="24">
        <f>V110/E110</f>
        <v>7.9710144927536225E-2</v>
      </c>
      <c r="X110" s="22">
        <v>0</v>
      </c>
      <c r="Y110" s="22"/>
      <c r="Z110" s="22"/>
      <c r="AA110" s="22"/>
      <c r="AB110" s="22"/>
      <c r="AC110" s="26"/>
      <c r="AJ110" s="27"/>
    </row>
    <row r="111" spans="1:36" s="20" customFormat="1" ht="24" customHeight="1" x14ac:dyDescent="0.3">
      <c r="A111" s="222"/>
      <c r="B111" s="28" t="s">
        <v>117</v>
      </c>
      <c r="C111" s="21">
        <v>283.94</v>
      </c>
      <c r="D111" s="22">
        <v>602</v>
      </c>
      <c r="E111" s="22">
        <v>602</v>
      </c>
      <c r="F111" s="23">
        <f>E111/C111</f>
        <v>2.1201662323025992</v>
      </c>
      <c r="G111" s="22">
        <v>48</v>
      </c>
      <c r="H111" s="24">
        <f t="shared" si="23"/>
        <v>7.9734219269102985E-2</v>
      </c>
      <c r="I111" s="22">
        <v>0</v>
      </c>
      <c r="J111" s="22"/>
      <c r="K111" s="22"/>
      <c r="L111" s="21"/>
      <c r="M111" s="21"/>
      <c r="N111" s="22">
        <v>15</v>
      </c>
      <c r="O111" s="22">
        <v>2</v>
      </c>
      <c r="P111" s="22">
        <v>0</v>
      </c>
      <c r="Q111" s="22">
        <v>10</v>
      </c>
      <c r="R111" s="22">
        <v>3</v>
      </c>
      <c r="S111" s="24">
        <f t="shared" si="22"/>
        <v>0.3125</v>
      </c>
      <c r="T111" s="22">
        <f>ROUNDDOWN(E111*U111,0)</f>
        <v>48</v>
      </c>
      <c r="U111" s="25" t="s">
        <v>48</v>
      </c>
      <c r="V111" s="22">
        <v>48</v>
      </c>
      <c r="W111" s="24">
        <f>V111/E111</f>
        <v>7.9734219269102985E-2</v>
      </c>
      <c r="X111" s="22">
        <v>0</v>
      </c>
      <c r="Y111" s="22"/>
      <c r="Z111" s="22"/>
      <c r="AA111" s="22"/>
      <c r="AB111" s="22"/>
      <c r="AC111" s="26"/>
      <c r="AJ111" s="27"/>
    </row>
    <row r="112" spans="1:36" s="20" customFormat="1" ht="28.5" customHeight="1" x14ac:dyDescent="0.3">
      <c r="A112" s="220">
        <v>12</v>
      </c>
      <c r="B112" s="28" t="s">
        <v>118</v>
      </c>
      <c r="C112" s="21"/>
      <c r="D112" s="22"/>
      <c r="E112" s="22"/>
      <c r="F112" s="22"/>
      <c r="G112" s="22"/>
      <c r="H112" s="24"/>
      <c r="I112" s="22"/>
      <c r="J112" s="22"/>
      <c r="K112" s="22"/>
      <c r="L112" s="21"/>
      <c r="M112" s="21"/>
      <c r="N112" s="22"/>
      <c r="O112" s="22"/>
      <c r="P112" s="22"/>
      <c r="Q112" s="22"/>
      <c r="R112" s="22"/>
      <c r="S112" s="24"/>
      <c r="T112" s="22"/>
      <c r="U112" s="25"/>
      <c r="V112" s="22"/>
      <c r="W112" s="24"/>
      <c r="X112" s="22"/>
      <c r="Y112" s="22"/>
      <c r="Z112" s="22"/>
      <c r="AA112" s="22"/>
      <c r="AB112" s="22"/>
      <c r="AC112" s="26"/>
      <c r="AJ112" s="27"/>
    </row>
    <row r="113" spans="1:36" s="20" customFormat="1" ht="29.25" customHeight="1" x14ac:dyDescent="0.3">
      <c r="A113" s="222"/>
      <c r="B113" s="28" t="s">
        <v>35</v>
      </c>
      <c r="C113" s="21">
        <v>63.69</v>
      </c>
      <c r="D113" s="22">
        <v>133</v>
      </c>
      <c r="E113" s="22">
        <v>133</v>
      </c>
      <c r="F113" s="23">
        <f>E113/C113</f>
        <v>2.0882399120741089</v>
      </c>
      <c r="G113" s="22">
        <v>10</v>
      </c>
      <c r="H113" s="24">
        <f t="shared" si="23"/>
        <v>7.5187969924812026E-2</v>
      </c>
      <c r="I113" s="22">
        <v>0</v>
      </c>
      <c r="J113" s="22"/>
      <c r="K113" s="22"/>
      <c r="L113" s="21"/>
      <c r="M113" s="21"/>
      <c r="N113" s="22">
        <v>4</v>
      </c>
      <c r="O113" s="22">
        <v>0</v>
      </c>
      <c r="P113" s="22">
        <v>0</v>
      </c>
      <c r="Q113" s="22">
        <v>3</v>
      </c>
      <c r="R113" s="22">
        <v>1</v>
      </c>
      <c r="S113" s="24">
        <f t="shared" si="22"/>
        <v>0.4</v>
      </c>
      <c r="T113" s="22">
        <f>ROUNDDOWN(E113*U113,0)</f>
        <v>10</v>
      </c>
      <c r="U113" s="25" t="s">
        <v>48</v>
      </c>
      <c r="V113" s="22">
        <v>10</v>
      </c>
      <c r="W113" s="24">
        <f>V113/E113</f>
        <v>7.5187969924812026E-2</v>
      </c>
      <c r="X113" s="22">
        <v>0</v>
      </c>
      <c r="Y113" s="22"/>
      <c r="Z113" s="22"/>
      <c r="AA113" s="22"/>
      <c r="AB113" s="22"/>
      <c r="AC113" s="26"/>
      <c r="AJ113" s="27"/>
    </row>
    <row r="114" spans="1:36" s="47" customFormat="1" ht="17.45" customHeight="1" x14ac:dyDescent="0.3">
      <c r="A114" s="220">
        <v>13</v>
      </c>
      <c r="B114" s="28" t="s">
        <v>119</v>
      </c>
      <c r="C114" s="21"/>
      <c r="D114" s="22"/>
      <c r="E114" s="22"/>
      <c r="F114" s="22"/>
      <c r="G114" s="22"/>
      <c r="H114" s="24"/>
      <c r="I114" s="22"/>
      <c r="J114" s="36"/>
      <c r="K114" s="36"/>
      <c r="L114" s="21"/>
      <c r="M114" s="21"/>
      <c r="N114" s="36"/>
      <c r="O114" s="36"/>
      <c r="P114" s="36"/>
      <c r="Q114" s="36"/>
      <c r="R114" s="36"/>
      <c r="S114" s="24"/>
      <c r="T114" s="22"/>
      <c r="U114" s="25"/>
      <c r="V114" s="22"/>
      <c r="W114" s="24"/>
      <c r="X114" s="22"/>
      <c r="Y114" s="36"/>
      <c r="Z114" s="36"/>
      <c r="AA114" s="36"/>
      <c r="AB114" s="36"/>
      <c r="AC114" s="26"/>
      <c r="AJ114" s="48"/>
    </row>
    <row r="115" spans="1:36" s="47" customFormat="1" ht="31.15" customHeight="1" x14ac:dyDescent="0.3">
      <c r="A115" s="221"/>
      <c r="B115" s="28" t="s">
        <v>120</v>
      </c>
      <c r="C115" s="21">
        <v>194.53</v>
      </c>
      <c r="D115" s="22">
        <v>1101</v>
      </c>
      <c r="E115" s="22">
        <v>1101</v>
      </c>
      <c r="F115" s="23">
        <f>E115/C115</f>
        <v>5.6597954043078191</v>
      </c>
      <c r="G115" s="22">
        <v>132</v>
      </c>
      <c r="H115" s="24">
        <f t="shared" si="23"/>
        <v>0.11989100817438691</v>
      </c>
      <c r="I115" s="22">
        <v>0</v>
      </c>
      <c r="J115" s="36"/>
      <c r="K115" s="36"/>
      <c r="L115" s="21"/>
      <c r="M115" s="21"/>
      <c r="N115" s="36">
        <v>20</v>
      </c>
      <c r="O115" s="36">
        <v>2</v>
      </c>
      <c r="P115" s="36">
        <v>0</v>
      </c>
      <c r="Q115" s="36">
        <v>18</v>
      </c>
      <c r="R115" s="36">
        <v>0</v>
      </c>
      <c r="S115" s="24">
        <f t="shared" si="22"/>
        <v>0.15151515151515152</v>
      </c>
      <c r="T115" s="22">
        <f>ROUNDDOWN(E115*U115,0)</f>
        <v>132</v>
      </c>
      <c r="U115" s="25" t="s">
        <v>36</v>
      </c>
      <c r="V115" s="22">
        <v>132</v>
      </c>
      <c r="W115" s="24">
        <f>V115/E115</f>
        <v>0.11989100817438691</v>
      </c>
      <c r="X115" s="22">
        <v>0</v>
      </c>
      <c r="Y115" s="36"/>
      <c r="Z115" s="36"/>
      <c r="AA115" s="36"/>
      <c r="AB115" s="36"/>
      <c r="AC115" s="26"/>
      <c r="AJ115" s="48"/>
    </row>
    <row r="116" spans="1:36" s="20" customFormat="1" ht="18" customHeight="1" x14ac:dyDescent="0.3">
      <c r="A116" s="222"/>
      <c r="B116" s="28" t="s">
        <v>121</v>
      </c>
      <c r="C116" s="21">
        <v>143.76</v>
      </c>
      <c r="D116" s="22">
        <v>510</v>
      </c>
      <c r="E116" s="22">
        <v>510</v>
      </c>
      <c r="F116" s="23">
        <f>E116/C116</f>
        <v>3.5475792988313857</v>
      </c>
      <c r="G116" s="22">
        <v>61</v>
      </c>
      <c r="H116" s="24">
        <f t="shared" si="23"/>
        <v>0.11960784313725491</v>
      </c>
      <c r="I116" s="22">
        <v>0</v>
      </c>
      <c r="J116" s="22"/>
      <c r="K116" s="22"/>
      <c r="L116" s="21"/>
      <c r="M116" s="21"/>
      <c r="N116" s="22">
        <v>8</v>
      </c>
      <c r="O116" s="22">
        <v>0</v>
      </c>
      <c r="P116" s="22">
        <v>0</v>
      </c>
      <c r="Q116" s="22">
        <v>8</v>
      </c>
      <c r="R116" s="22">
        <v>0</v>
      </c>
      <c r="S116" s="24">
        <f t="shared" si="22"/>
        <v>0.13114754098360656</v>
      </c>
      <c r="T116" s="22">
        <f>ROUNDDOWN(E116*U116,0)</f>
        <v>61</v>
      </c>
      <c r="U116" s="25" t="s">
        <v>36</v>
      </c>
      <c r="V116" s="22">
        <v>61</v>
      </c>
      <c r="W116" s="24">
        <f>V116/E116</f>
        <v>0.11960784313725491</v>
      </c>
      <c r="X116" s="22">
        <v>0</v>
      </c>
      <c r="Y116" s="22"/>
      <c r="Z116" s="22"/>
      <c r="AA116" s="22"/>
      <c r="AB116" s="22"/>
      <c r="AC116" s="26"/>
      <c r="AJ116" s="27"/>
    </row>
    <row r="117" spans="1:36" s="20" customFormat="1" ht="18" customHeight="1" x14ac:dyDescent="0.3">
      <c r="A117" s="21">
        <v>14</v>
      </c>
      <c r="B117" s="28" t="s">
        <v>122</v>
      </c>
      <c r="C117" s="21">
        <v>45.65</v>
      </c>
      <c r="D117" s="22">
        <v>318</v>
      </c>
      <c r="E117" s="22">
        <v>318</v>
      </c>
      <c r="F117" s="23">
        <f>E117/C117</f>
        <v>6.9660460021905806</v>
      </c>
      <c r="G117" s="22">
        <v>27</v>
      </c>
      <c r="H117" s="24">
        <f t="shared" si="23"/>
        <v>8.4905660377358486E-2</v>
      </c>
      <c r="I117" s="22">
        <v>0</v>
      </c>
      <c r="J117" s="22"/>
      <c r="K117" s="22"/>
      <c r="L117" s="21"/>
      <c r="M117" s="21"/>
      <c r="N117" s="22">
        <v>9</v>
      </c>
      <c r="O117" s="22">
        <v>1</v>
      </c>
      <c r="P117" s="22">
        <v>0</v>
      </c>
      <c r="Q117" s="22">
        <v>5</v>
      </c>
      <c r="R117" s="22">
        <v>3</v>
      </c>
      <c r="S117" s="24">
        <f t="shared" si="22"/>
        <v>0.33333333333333331</v>
      </c>
      <c r="T117" s="22">
        <f>ROUNDDOWN(E117*U117,0)</f>
        <v>47</v>
      </c>
      <c r="U117" s="25" t="s">
        <v>86</v>
      </c>
      <c r="V117" s="22">
        <v>27</v>
      </c>
      <c r="W117" s="24">
        <f>V117/E117</f>
        <v>8.4905660377358486E-2</v>
      </c>
      <c r="X117" s="22">
        <v>0</v>
      </c>
      <c r="Y117" s="22"/>
      <c r="Z117" s="22"/>
      <c r="AA117" s="22"/>
      <c r="AB117" s="22"/>
      <c r="AC117" s="26"/>
      <c r="AJ117" s="27"/>
    </row>
    <row r="118" spans="1:36" s="47" customFormat="1" ht="15.6" customHeight="1" x14ac:dyDescent="0.3">
      <c r="A118" s="220">
        <v>15</v>
      </c>
      <c r="B118" s="28" t="s">
        <v>123</v>
      </c>
      <c r="C118" s="21"/>
      <c r="D118" s="22"/>
      <c r="E118" s="22"/>
      <c r="F118" s="23"/>
      <c r="G118" s="22"/>
      <c r="H118" s="24"/>
      <c r="I118" s="22"/>
      <c r="J118" s="36"/>
      <c r="K118" s="36"/>
      <c r="L118" s="21"/>
      <c r="M118" s="21"/>
      <c r="N118" s="36"/>
      <c r="O118" s="36"/>
      <c r="P118" s="36"/>
      <c r="Q118" s="36"/>
      <c r="R118" s="36"/>
      <c r="S118" s="24"/>
      <c r="T118" s="22"/>
      <c r="U118" s="25"/>
      <c r="V118" s="22"/>
      <c r="W118" s="24"/>
      <c r="X118" s="22"/>
      <c r="Y118" s="36"/>
      <c r="Z118" s="36"/>
      <c r="AA118" s="36"/>
      <c r="AB118" s="36"/>
      <c r="AC118" s="26"/>
      <c r="AJ118" s="48"/>
    </row>
    <row r="119" spans="1:36" s="47" customFormat="1" x14ac:dyDescent="0.3">
      <c r="A119" s="221"/>
      <c r="B119" s="28" t="s">
        <v>124</v>
      </c>
      <c r="C119" s="21">
        <v>63.25</v>
      </c>
      <c r="D119" s="22">
        <v>245</v>
      </c>
      <c r="E119" s="22">
        <v>245</v>
      </c>
      <c r="F119" s="23">
        <f>E119/C119</f>
        <v>3.8735177865612647</v>
      </c>
      <c r="G119" s="22">
        <v>29</v>
      </c>
      <c r="H119" s="24">
        <f t="shared" si="23"/>
        <v>0.11836734693877551</v>
      </c>
      <c r="I119" s="22">
        <v>0</v>
      </c>
      <c r="J119" s="36"/>
      <c r="K119" s="36"/>
      <c r="L119" s="21"/>
      <c r="M119" s="21"/>
      <c r="N119" s="36">
        <v>8</v>
      </c>
      <c r="O119" s="36">
        <v>0</v>
      </c>
      <c r="P119" s="36">
        <v>0</v>
      </c>
      <c r="Q119" s="36">
        <v>8</v>
      </c>
      <c r="R119" s="36">
        <v>0</v>
      </c>
      <c r="S119" s="24">
        <f t="shared" si="22"/>
        <v>0.27586206896551724</v>
      </c>
      <c r="T119" s="22">
        <f>ROUNDDOWN(E119*U119,0)</f>
        <v>29</v>
      </c>
      <c r="U119" s="25" t="s">
        <v>36</v>
      </c>
      <c r="V119" s="22">
        <v>29</v>
      </c>
      <c r="W119" s="24">
        <f>V119/E119</f>
        <v>0.11836734693877551</v>
      </c>
      <c r="X119" s="22">
        <v>0</v>
      </c>
      <c r="Y119" s="36"/>
      <c r="Z119" s="36"/>
      <c r="AA119" s="36"/>
      <c r="AB119" s="36"/>
      <c r="AC119" s="26"/>
      <c r="AJ119" s="48"/>
    </row>
    <row r="120" spans="1:36" s="47" customFormat="1" ht="18.75" customHeight="1" x14ac:dyDescent="0.3">
      <c r="A120" s="222"/>
      <c r="B120" s="28" t="s">
        <v>125</v>
      </c>
      <c r="C120" s="21">
        <v>178.68</v>
      </c>
      <c r="D120" s="22">
        <v>784</v>
      </c>
      <c r="E120" s="22">
        <v>784</v>
      </c>
      <c r="F120" s="23">
        <f>E120/C120</f>
        <v>4.3877322587866576</v>
      </c>
      <c r="G120" s="22">
        <v>94</v>
      </c>
      <c r="H120" s="24">
        <f t="shared" si="23"/>
        <v>0.11989795918367346</v>
      </c>
      <c r="I120" s="22">
        <v>0</v>
      </c>
      <c r="J120" s="36"/>
      <c r="K120" s="36"/>
      <c r="L120" s="21"/>
      <c r="M120" s="21"/>
      <c r="N120" s="36">
        <v>16</v>
      </c>
      <c r="O120" s="36">
        <v>0</v>
      </c>
      <c r="P120" s="36">
        <v>0</v>
      </c>
      <c r="Q120" s="36">
        <v>16</v>
      </c>
      <c r="R120" s="36">
        <v>0</v>
      </c>
      <c r="S120" s="24">
        <f t="shared" si="22"/>
        <v>0.1702127659574468</v>
      </c>
      <c r="T120" s="22">
        <f>ROUNDDOWN(E120*U120,0)</f>
        <v>94</v>
      </c>
      <c r="U120" s="25" t="s">
        <v>36</v>
      </c>
      <c r="V120" s="22">
        <v>94</v>
      </c>
      <c r="W120" s="24">
        <f>V120/E120</f>
        <v>0.11989795918367346</v>
      </c>
      <c r="X120" s="22">
        <v>0</v>
      </c>
      <c r="Y120" s="36"/>
      <c r="Z120" s="36"/>
      <c r="AA120" s="36"/>
      <c r="AB120" s="36"/>
      <c r="AC120" s="26"/>
      <c r="AJ120" s="48"/>
    </row>
    <row r="121" spans="1:36" s="47" customFormat="1" x14ac:dyDescent="0.3">
      <c r="A121" s="220">
        <v>16</v>
      </c>
      <c r="B121" s="28" t="s">
        <v>126</v>
      </c>
      <c r="C121" s="28"/>
      <c r="D121" s="22"/>
      <c r="E121" s="22"/>
      <c r="F121" s="22"/>
      <c r="G121" s="22"/>
      <c r="H121" s="24"/>
      <c r="I121" s="22"/>
      <c r="J121" s="36"/>
      <c r="K121" s="36"/>
      <c r="L121" s="21"/>
      <c r="M121" s="21"/>
      <c r="N121" s="36"/>
      <c r="O121" s="36"/>
      <c r="P121" s="36"/>
      <c r="Q121" s="36"/>
      <c r="R121" s="36"/>
      <c r="S121" s="24"/>
      <c r="T121" s="22"/>
      <c r="U121" s="25"/>
      <c r="V121" s="22"/>
      <c r="W121" s="24"/>
      <c r="X121" s="22"/>
      <c r="Y121" s="36"/>
      <c r="Z121" s="36"/>
      <c r="AA121" s="36"/>
      <c r="AB121" s="36"/>
      <c r="AC121" s="26"/>
      <c r="AJ121" s="48"/>
    </row>
    <row r="122" spans="1:36" s="47" customFormat="1" x14ac:dyDescent="0.3">
      <c r="A122" s="222"/>
      <c r="B122" s="28" t="s">
        <v>127</v>
      </c>
      <c r="C122" s="21">
        <v>59.66</v>
      </c>
      <c r="D122" s="22">
        <v>127</v>
      </c>
      <c r="E122" s="22">
        <v>127</v>
      </c>
      <c r="F122" s="23">
        <f>E122/C122</f>
        <v>2.1287294669795509</v>
      </c>
      <c r="G122" s="22">
        <v>6</v>
      </c>
      <c r="H122" s="24">
        <f t="shared" si="23"/>
        <v>4.7244094488188976E-2</v>
      </c>
      <c r="I122" s="22">
        <v>0</v>
      </c>
      <c r="J122" s="36"/>
      <c r="K122" s="36"/>
      <c r="L122" s="21"/>
      <c r="M122" s="21"/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24">
        <v>0</v>
      </c>
      <c r="T122" s="22">
        <f>ROUNDDOWN(E122*U122,0)</f>
        <v>10</v>
      </c>
      <c r="U122" s="25" t="s">
        <v>48</v>
      </c>
      <c r="V122" s="22">
        <v>6</v>
      </c>
      <c r="W122" s="24">
        <f>V122/E122</f>
        <v>4.7244094488188976E-2</v>
      </c>
      <c r="X122" s="22">
        <v>0</v>
      </c>
      <c r="Y122" s="36"/>
      <c r="Z122" s="36"/>
      <c r="AA122" s="36"/>
      <c r="AB122" s="36"/>
      <c r="AC122" s="26"/>
      <c r="AJ122" s="48"/>
    </row>
    <row r="123" spans="1:36" s="47" customFormat="1" ht="24" customHeight="1" x14ac:dyDescent="0.3">
      <c r="A123" s="21">
        <v>17</v>
      </c>
      <c r="B123" s="28" t="s">
        <v>128</v>
      </c>
      <c r="C123" s="21">
        <v>14.08</v>
      </c>
      <c r="D123" s="22">
        <v>17</v>
      </c>
      <c r="E123" s="22">
        <v>17</v>
      </c>
      <c r="F123" s="23">
        <f>E123/C123</f>
        <v>1.2073863636363635</v>
      </c>
      <c r="G123" s="22">
        <v>1</v>
      </c>
      <c r="H123" s="24">
        <f t="shared" si="23"/>
        <v>5.8823529411764705E-2</v>
      </c>
      <c r="I123" s="22">
        <v>0</v>
      </c>
      <c r="J123" s="36">
        <v>0</v>
      </c>
      <c r="K123" s="36">
        <v>0</v>
      </c>
      <c r="L123" s="22">
        <v>0</v>
      </c>
      <c r="M123" s="22">
        <v>1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4">
        <v>0</v>
      </c>
      <c r="T123" s="22">
        <f>ROUNDDOWN(E123*U123,0)</f>
        <v>1</v>
      </c>
      <c r="U123" s="25" t="s">
        <v>48</v>
      </c>
      <c r="V123" s="22">
        <v>1</v>
      </c>
      <c r="W123" s="24">
        <f>V123/E123</f>
        <v>5.8823529411764705E-2</v>
      </c>
      <c r="X123" s="22">
        <v>0</v>
      </c>
      <c r="Y123" s="36">
        <v>0</v>
      </c>
      <c r="Z123" s="36">
        <v>0</v>
      </c>
      <c r="AA123" s="36">
        <v>0</v>
      </c>
      <c r="AB123" s="36">
        <v>1</v>
      </c>
      <c r="AC123" s="26"/>
      <c r="AJ123" s="48"/>
    </row>
    <row r="124" spans="1:36" s="47" customFormat="1" ht="17.45" customHeight="1" x14ac:dyDescent="0.3">
      <c r="A124" s="21">
        <v>18</v>
      </c>
      <c r="B124" s="28" t="s">
        <v>129</v>
      </c>
      <c r="C124" s="21">
        <v>68.180000000000007</v>
      </c>
      <c r="D124" s="22">
        <v>153</v>
      </c>
      <c r="E124" s="22">
        <v>153</v>
      </c>
      <c r="F124" s="23">
        <f>E124/C124</f>
        <v>2.2440598415957758</v>
      </c>
      <c r="G124" s="22">
        <v>12</v>
      </c>
      <c r="H124" s="24">
        <f t="shared" si="23"/>
        <v>7.8431372549019607E-2</v>
      </c>
      <c r="I124" s="22">
        <v>6</v>
      </c>
      <c r="J124" s="36">
        <v>0</v>
      </c>
      <c r="K124" s="36">
        <v>0</v>
      </c>
      <c r="L124" s="22">
        <v>8</v>
      </c>
      <c r="M124" s="22">
        <v>3</v>
      </c>
      <c r="N124" s="22">
        <v>4</v>
      </c>
      <c r="O124" s="22">
        <v>0</v>
      </c>
      <c r="P124" s="22">
        <v>0</v>
      </c>
      <c r="Q124" s="22">
        <v>3</v>
      </c>
      <c r="R124" s="22">
        <v>1</v>
      </c>
      <c r="S124" s="24">
        <f t="shared" si="22"/>
        <v>0.33333333333333331</v>
      </c>
      <c r="T124" s="22">
        <f>ROUNDDOWN(E124*U124,0)</f>
        <v>12</v>
      </c>
      <c r="U124" s="25" t="s">
        <v>48</v>
      </c>
      <c r="V124" s="22">
        <v>12</v>
      </c>
      <c r="W124" s="24">
        <f>V124/E124</f>
        <v>7.8431372549019607E-2</v>
      </c>
      <c r="X124" s="22"/>
      <c r="Y124" s="36">
        <v>0</v>
      </c>
      <c r="Z124" s="36">
        <v>1</v>
      </c>
      <c r="AA124" s="36">
        <v>8</v>
      </c>
      <c r="AB124" s="36">
        <v>3</v>
      </c>
      <c r="AC124" s="26"/>
      <c r="AJ124" s="48"/>
    </row>
    <row r="125" spans="1:36" s="47" customFormat="1" ht="33.75" customHeight="1" x14ac:dyDescent="0.3">
      <c r="A125" s="21">
        <v>19</v>
      </c>
      <c r="B125" s="28" t="s">
        <v>130</v>
      </c>
      <c r="C125" s="21">
        <v>32.47</v>
      </c>
      <c r="D125" s="22">
        <v>67</v>
      </c>
      <c r="E125" s="22">
        <v>67</v>
      </c>
      <c r="F125" s="23">
        <f>E125/C125</f>
        <v>2.0634431783184479</v>
      </c>
      <c r="G125" s="22">
        <v>5</v>
      </c>
      <c r="H125" s="24">
        <f t="shared" si="23"/>
        <v>7.4626865671641784E-2</v>
      </c>
      <c r="I125" s="22">
        <v>0</v>
      </c>
      <c r="J125" s="36">
        <v>0</v>
      </c>
      <c r="K125" s="36">
        <v>0</v>
      </c>
      <c r="L125" s="22">
        <v>4</v>
      </c>
      <c r="M125" s="22">
        <v>1</v>
      </c>
      <c r="N125" s="22">
        <v>2</v>
      </c>
      <c r="O125" s="22">
        <v>0</v>
      </c>
      <c r="P125" s="22">
        <v>0</v>
      </c>
      <c r="Q125" s="22">
        <v>1</v>
      </c>
      <c r="R125" s="22">
        <v>1</v>
      </c>
      <c r="S125" s="24">
        <f t="shared" si="22"/>
        <v>0.4</v>
      </c>
      <c r="T125" s="22">
        <f>ROUNDDOWN(E125*U125,0)</f>
        <v>5</v>
      </c>
      <c r="U125" s="25" t="s">
        <v>48</v>
      </c>
      <c r="V125" s="22">
        <v>5</v>
      </c>
      <c r="W125" s="24">
        <f>V125/E125</f>
        <v>7.4626865671641784E-2</v>
      </c>
      <c r="X125" s="22">
        <v>0</v>
      </c>
      <c r="Y125" s="36">
        <v>0</v>
      </c>
      <c r="Z125" s="36">
        <v>0</v>
      </c>
      <c r="AA125" s="36">
        <v>4</v>
      </c>
      <c r="AB125" s="36">
        <v>1</v>
      </c>
      <c r="AC125" s="26"/>
      <c r="AJ125" s="48"/>
    </row>
    <row r="126" spans="1:36" ht="97.5" customHeight="1" x14ac:dyDescent="0.3">
      <c r="A126" s="21">
        <v>20</v>
      </c>
      <c r="B126" s="53" t="s">
        <v>30</v>
      </c>
      <c r="C126" s="53"/>
      <c r="D126" s="22"/>
      <c r="E126" s="22"/>
      <c r="F126" s="22"/>
      <c r="G126" s="22"/>
      <c r="H126" s="24"/>
      <c r="I126" s="22"/>
      <c r="J126" s="36"/>
      <c r="K126" s="36"/>
      <c r="L126" s="36"/>
      <c r="M126" s="36"/>
      <c r="N126" s="36"/>
      <c r="O126" s="36"/>
      <c r="P126" s="36"/>
      <c r="Q126" s="36"/>
      <c r="R126" s="36"/>
      <c r="S126" s="24"/>
      <c r="T126" s="22"/>
      <c r="U126" s="25"/>
      <c r="V126" s="22"/>
      <c r="W126" s="24"/>
      <c r="X126" s="22"/>
      <c r="Y126" s="36"/>
      <c r="Z126" s="36"/>
      <c r="AA126" s="36"/>
      <c r="AB126" s="36"/>
      <c r="AC126" s="11"/>
      <c r="AJ126" s="35"/>
    </row>
    <row r="127" spans="1:36" s="51" customFormat="1" ht="42" customHeight="1" x14ac:dyDescent="0.25">
      <c r="A127" s="234" t="s">
        <v>131</v>
      </c>
      <c r="B127" s="235"/>
      <c r="C127" s="37">
        <f>SUM(C93:C126)</f>
        <v>2777.5899999999992</v>
      </c>
      <c r="D127" s="38">
        <f>SUM(D93:D125)</f>
        <v>9624</v>
      </c>
      <c r="E127" s="38">
        <f>SUM(E93:E125)</f>
        <v>9624</v>
      </c>
      <c r="F127" s="39">
        <f>E127/C127</f>
        <v>3.4648742254976446</v>
      </c>
      <c r="G127" s="38">
        <f>SUM(G93:G126)</f>
        <v>1039</v>
      </c>
      <c r="H127" s="24">
        <f t="shared" si="23"/>
        <v>0.1079592684954281</v>
      </c>
      <c r="I127" s="38">
        <f>SUM(I93:I126)</f>
        <v>6</v>
      </c>
      <c r="J127" s="38">
        <v>0</v>
      </c>
      <c r="K127" s="38">
        <v>0</v>
      </c>
      <c r="L127" s="54">
        <f t="shared" ref="L127:R127" si="25">SUM(L93:L126)</f>
        <v>12</v>
      </c>
      <c r="M127" s="54">
        <f t="shared" si="25"/>
        <v>5</v>
      </c>
      <c r="N127" s="38">
        <f t="shared" si="25"/>
        <v>178</v>
      </c>
      <c r="O127" s="38">
        <f t="shared" si="25"/>
        <v>8</v>
      </c>
      <c r="P127" s="38">
        <f t="shared" si="25"/>
        <v>0</v>
      </c>
      <c r="Q127" s="38">
        <f t="shared" si="25"/>
        <v>145</v>
      </c>
      <c r="R127" s="38">
        <f t="shared" si="25"/>
        <v>25</v>
      </c>
      <c r="S127" s="40">
        <f t="shared" si="22"/>
        <v>0.17131857555341676</v>
      </c>
      <c r="T127" s="38">
        <f>SUM(T93:T126)</f>
        <v>1083</v>
      </c>
      <c r="U127" s="41" t="s">
        <v>36</v>
      </c>
      <c r="V127" s="38">
        <f>SUM(V93:V126)</f>
        <v>1039</v>
      </c>
      <c r="W127" s="40">
        <f>V127/E127</f>
        <v>0.1079592684954281</v>
      </c>
      <c r="X127" s="38">
        <f t="shared" ref="X127:AB127" si="26">SUM(X93:X126)</f>
        <v>0</v>
      </c>
      <c r="Y127" s="38">
        <f t="shared" si="26"/>
        <v>0</v>
      </c>
      <c r="Z127" s="38">
        <f t="shared" si="26"/>
        <v>1</v>
      </c>
      <c r="AA127" s="38">
        <f t="shared" si="26"/>
        <v>12</v>
      </c>
      <c r="AB127" s="38">
        <f t="shared" si="26"/>
        <v>5</v>
      </c>
      <c r="AC127" s="50"/>
      <c r="AJ127" s="52"/>
    </row>
    <row r="128" spans="1:36" ht="19.149999999999999" customHeight="1" x14ac:dyDescent="0.3">
      <c r="A128" s="227" t="s">
        <v>132</v>
      </c>
      <c r="B128" s="227"/>
      <c r="C128" s="12"/>
      <c r="D128" s="36"/>
      <c r="E128" s="36"/>
      <c r="F128" s="36"/>
      <c r="G128" s="22"/>
      <c r="H128" s="24"/>
      <c r="I128" s="22"/>
      <c r="J128" s="36"/>
      <c r="K128" s="36"/>
      <c r="L128" s="22"/>
      <c r="M128" s="22"/>
      <c r="N128" s="36"/>
      <c r="O128" s="36"/>
      <c r="P128" s="36"/>
      <c r="Q128" s="36"/>
      <c r="R128" s="36"/>
      <c r="S128" s="24"/>
      <c r="T128" s="22"/>
      <c r="U128" s="25"/>
      <c r="V128" s="22"/>
      <c r="W128" s="24"/>
      <c r="X128" s="22"/>
      <c r="Y128" s="36"/>
      <c r="Z128" s="36"/>
      <c r="AA128" s="36"/>
      <c r="AB128" s="36"/>
      <c r="AC128" s="11"/>
      <c r="AJ128" s="35"/>
    </row>
    <row r="129" spans="1:36" s="20" customFormat="1" x14ac:dyDescent="0.3">
      <c r="A129" s="21">
        <v>1</v>
      </c>
      <c r="B129" s="28" t="s">
        <v>133</v>
      </c>
      <c r="C129" s="21">
        <v>78.510000000000005</v>
      </c>
      <c r="D129" s="22">
        <v>42</v>
      </c>
      <c r="E129" s="22">
        <v>42</v>
      </c>
      <c r="F129" s="23">
        <f>E129/C129</f>
        <v>0.53496369889186091</v>
      </c>
      <c r="G129" s="22">
        <v>0</v>
      </c>
      <c r="H129" s="24">
        <f t="shared" si="23"/>
        <v>0</v>
      </c>
      <c r="I129" s="22">
        <v>0</v>
      </c>
      <c r="J129" s="22"/>
      <c r="K129" s="22"/>
      <c r="L129" s="22"/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4">
        <v>0</v>
      </c>
      <c r="T129" s="22">
        <f>ROUNDDOWN(E129*U129,0)</f>
        <v>2</v>
      </c>
      <c r="U129" s="25" t="s">
        <v>24</v>
      </c>
      <c r="V129" s="22">
        <v>0</v>
      </c>
      <c r="W129" s="24">
        <f>V129/E129</f>
        <v>0</v>
      </c>
      <c r="X129" s="22">
        <v>0</v>
      </c>
      <c r="Y129" s="22"/>
      <c r="Z129" s="22"/>
      <c r="AA129" s="22"/>
      <c r="AB129" s="22"/>
      <c r="AC129" s="26"/>
      <c r="AJ129" s="27"/>
    </row>
    <row r="130" spans="1:36" s="47" customFormat="1" x14ac:dyDescent="0.3">
      <c r="A130" s="220">
        <v>2</v>
      </c>
      <c r="B130" s="28" t="s">
        <v>134</v>
      </c>
      <c r="C130" s="21"/>
      <c r="D130" s="36"/>
      <c r="E130" s="36"/>
      <c r="F130" s="36"/>
      <c r="G130" s="22"/>
      <c r="H130" s="24"/>
      <c r="I130" s="22"/>
      <c r="J130" s="36"/>
      <c r="K130" s="36"/>
      <c r="L130" s="36"/>
      <c r="M130" s="36"/>
      <c r="N130" s="36"/>
      <c r="O130" s="36"/>
      <c r="P130" s="36"/>
      <c r="Q130" s="36"/>
      <c r="R130" s="36"/>
      <c r="S130" s="24"/>
      <c r="T130" s="22"/>
      <c r="U130" s="25"/>
      <c r="V130" s="22"/>
      <c r="W130" s="24"/>
      <c r="X130" s="22"/>
      <c r="Y130" s="36"/>
      <c r="Z130" s="36"/>
      <c r="AA130" s="36"/>
      <c r="AB130" s="36"/>
      <c r="AC130" s="26"/>
      <c r="AJ130" s="48"/>
    </row>
    <row r="131" spans="1:36" s="47" customFormat="1" ht="19.149999999999999" customHeight="1" x14ac:dyDescent="0.3">
      <c r="A131" s="222"/>
      <c r="B131" s="28" t="s">
        <v>135</v>
      </c>
      <c r="C131" s="21">
        <v>121.45</v>
      </c>
      <c r="D131" s="36">
        <v>143</v>
      </c>
      <c r="E131" s="36">
        <v>143</v>
      </c>
      <c r="F131" s="23">
        <f>E131/C131</f>
        <v>1.1774392754219842</v>
      </c>
      <c r="G131" s="22">
        <v>11</v>
      </c>
      <c r="H131" s="24">
        <f t="shared" si="23"/>
        <v>7.6923076923076927E-2</v>
      </c>
      <c r="I131" s="22">
        <v>0</v>
      </c>
      <c r="J131" s="36"/>
      <c r="K131" s="36"/>
      <c r="L131" s="21"/>
      <c r="M131" s="21"/>
      <c r="N131" s="36">
        <v>2</v>
      </c>
      <c r="O131" s="36">
        <v>0</v>
      </c>
      <c r="P131" s="36">
        <v>0</v>
      </c>
      <c r="Q131" s="36">
        <v>2</v>
      </c>
      <c r="R131" s="36">
        <v>0</v>
      </c>
      <c r="S131" s="24">
        <f t="shared" si="22"/>
        <v>0.18181818181818182</v>
      </c>
      <c r="T131" s="22">
        <f>ROUNDDOWN(E131*U131,0)</f>
        <v>11</v>
      </c>
      <c r="U131" s="25" t="s">
        <v>48</v>
      </c>
      <c r="V131" s="22">
        <v>11</v>
      </c>
      <c r="W131" s="24">
        <f>V131/E131</f>
        <v>7.6923076923076927E-2</v>
      </c>
      <c r="X131" s="22">
        <v>0</v>
      </c>
      <c r="Y131" s="36"/>
      <c r="Z131" s="36"/>
      <c r="AA131" s="36"/>
      <c r="AB131" s="36"/>
      <c r="AC131" s="26"/>
      <c r="AJ131" s="48"/>
    </row>
    <row r="132" spans="1:36" s="47" customFormat="1" ht="24.75" customHeight="1" x14ac:dyDescent="0.3">
      <c r="A132" s="220">
        <v>3</v>
      </c>
      <c r="B132" s="28" t="s">
        <v>136</v>
      </c>
      <c r="C132" s="21"/>
      <c r="D132" s="36"/>
      <c r="E132" s="36"/>
      <c r="F132" s="36"/>
      <c r="G132" s="22"/>
      <c r="H132" s="24"/>
      <c r="I132" s="22"/>
      <c r="J132" s="36"/>
      <c r="K132" s="36"/>
      <c r="L132" s="21"/>
      <c r="M132" s="21"/>
      <c r="N132" s="36"/>
      <c r="O132" s="36"/>
      <c r="P132" s="36"/>
      <c r="Q132" s="36"/>
      <c r="R132" s="36"/>
      <c r="S132" s="24"/>
      <c r="T132" s="22"/>
      <c r="U132" s="25"/>
      <c r="V132" s="22"/>
      <c r="W132" s="24"/>
      <c r="X132" s="22"/>
      <c r="Y132" s="36"/>
      <c r="Z132" s="36"/>
      <c r="AA132" s="36"/>
      <c r="AB132" s="36"/>
      <c r="AC132" s="26"/>
      <c r="AJ132" s="48"/>
    </row>
    <row r="133" spans="1:36" s="47" customFormat="1" ht="20.25" customHeight="1" x14ac:dyDescent="0.3">
      <c r="A133" s="222"/>
      <c r="B133" s="28" t="s">
        <v>137</v>
      </c>
      <c r="C133" s="21">
        <v>27.63</v>
      </c>
      <c r="D133" s="36">
        <v>59</v>
      </c>
      <c r="E133" s="36">
        <v>59</v>
      </c>
      <c r="F133" s="23">
        <f>E133/C133</f>
        <v>2.1353601158161419</v>
      </c>
      <c r="G133" s="22">
        <v>4</v>
      </c>
      <c r="H133" s="24">
        <f t="shared" si="23"/>
        <v>6.7796610169491525E-2</v>
      </c>
      <c r="I133" s="22">
        <v>0</v>
      </c>
      <c r="J133" s="36"/>
      <c r="K133" s="36"/>
      <c r="L133" s="21"/>
      <c r="M133" s="21"/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24">
        <f t="shared" si="22"/>
        <v>0</v>
      </c>
      <c r="T133" s="22">
        <f>ROUNDDOWN(E133*U133,0)</f>
        <v>4</v>
      </c>
      <c r="U133" s="25" t="s">
        <v>48</v>
      </c>
      <c r="V133" s="22">
        <v>4</v>
      </c>
      <c r="W133" s="24">
        <f>V133/E133</f>
        <v>6.7796610169491525E-2</v>
      </c>
      <c r="X133" s="22">
        <v>0</v>
      </c>
      <c r="Y133" s="36"/>
      <c r="Z133" s="36"/>
      <c r="AA133" s="36"/>
      <c r="AB133" s="36"/>
      <c r="AC133" s="26"/>
      <c r="AJ133" s="48"/>
    </row>
    <row r="134" spans="1:36" s="47" customFormat="1" ht="16.899999999999999" customHeight="1" x14ac:dyDescent="0.3">
      <c r="A134" s="220">
        <v>4</v>
      </c>
      <c r="B134" s="28" t="s">
        <v>138</v>
      </c>
      <c r="C134" s="28"/>
      <c r="D134" s="36"/>
      <c r="E134" s="36"/>
      <c r="F134" s="36"/>
      <c r="G134" s="22"/>
      <c r="H134" s="24"/>
      <c r="I134" s="22"/>
      <c r="J134" s="36"/>
      <c r="K134" s="36"/>
      <c r="L134" s="21"/>
      <c r="M134" s="21"/>
      <c r="N134" s="36"/>
      <c r="O134" s="36"/>
      <c r="P134" s="36"/>
      <c r="Q134" s="36"/>
      <c r="R134" s="36"/>
      <c r="S134" s="24"/>
      <c r="T134" s="22"/>
      <c r="U134" s="25"/>
      <c r="V134" s="22"/>
      <c r="W134" s="24"/>
      <c r="X134" s="22"/>
      <c r="Y134" s="36"/>
      <c r="Z134" s="36"/>
      <c r="AA134" s="36"/>
      <c r="AB134" s="36"/>
      <c r="AC134" s="26"/>
      <c r="AJ134" s="48"/>
    </row>
    <row r="135" spans="1:36" s="47" customFormat="1" ht="32.450000000000003" customHeight="1" x14ac:dyDescent="0.3">
      <c r="A135" s="222"/>
      <c r="B135" s="28" t="s">
        <v>139</v>
      </c>
      <c r="C135" s="21">
        <v>9.34</v>
      </c>
      <c r="D135" s="36">
        <v>0</v>
      </c>
      <c r="E135" s="36">
        <v>0</v>
      </c>
      <c r="F135" s="23">
        <f>E135/C135</f>
        <v>0</v>
      </c>
      <c r="G135" s="22">
        <v>0</v>
      </c>
      <c r="H135" s="24"/>
      <c r="I135" s="22">
        <v>0</v>
      </c>
      <c r="J135" s="36"/>
      <c r="K135" s="36"/>
      <c r="L135" s="36"/>
      <c r="M135" s="36"/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24">
        <v>0</v>
      </c>
      <c r="T135" s="22">
        <f>ROUNDDOWN(E135*U135,0)</f>
        <v>0</v>
      </c>
      <c r="U135" s="25">
        <v>0</v>
      </c>
      <c r="V135" s="22">
        <v>0</v>
      </c>
      <c r="W135" s="24">
        <v>0</v>
      </c>
      <c r="X135" s="22">
        <v>0</v>
      </c>
      <c r="Y135" s="36"/>
      <c r="Z135" s="36"/>
      <c r="AA135" s="36"/>
      <c r="AB135" s="36"/>
      <c r="AC135" s="26"/>
      <c r="AJ135" s="48"/>
    </row>
    <row r="136" spans="1:36" s="20" customFormat="1" ht="18.600000000000001" customHeight="1" x14ac:dyDescent="0.3">
      <c r="A136" s="220">
        <v>5</v>
      </c>
      <c r="B136" s="28" t="s">
        <v>140</v>
      </c>
      <c r="C136" s="28"/>
      <c r="D136" s="22"/>
      <c r="E136" s="22"/>
      <c r="F136" s="22"/>
      <c r="G136" s="22"/>
      <c r="H136" s="24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4"/>
      <c r="T136" s="22"/>
      <c r="U136" s="25"/>
      <c r="V136" s="22"/>
      <c r="W136" s="24"/>
      <c r="X136" s="22"/>
      <c r="Y136" s="22"/>
      <c r="Z136" s="22"/>
      <c r="AA136" s="22"/>
      <c r="AB136" s="22"/>
      <c r="AC136" s="26"/>
      <c r="AJ136" s="27"/>
    </row>
    <row r="137" spans="1:36" s="20" customFormat="1" ht="34.5" customHeight="1" x14ac:dyDescent="0.3">
      <c r="A137" s="221"/>
      <c r="B137" s="28" t="s">
        <v>93</v>
      </c>
      <c r="C137" s="21">
        <v>1235.28</v>
      </c>
      <c r="D137" s="22">
        <v>1598</v>
      </c>
      <c r="E137" s="22">
        <v>1598</v>
      </c>
      <c r="F137" s="23">
        <f>E137/C137</f>
        <v>1.293633832005699</v>
      </c>
      <c r="G137" s="22">
        <v>127</v>
      </c>
      <c r="H137" s="24">
        <f t="shared" si="23"/>
        <v>7.9474342928660832E-2</v>
      </c>
      <c r="I137" s="22">
        <v>25</v>
      </c>
      <c r="J137" s="22">
        <v>0</v>
      </c>
      <c r="K137" s="22">
        <v>0</v>
      </c>
      <c r="L137" s="21">
        <v>19</v>
      </c>
      <c r="M137" s="21">
        <v>6</v>
      </c>
      <c r="N137" s="22">
        <v>26</v>
      </c>
      <c r="O137" s="22">
        <v>5</v>
      </c>
      <c r="P137" s="22">
        <v>0</v>
      </c>
      <c r="Q137" s="22">
        <v>14</v>
      </c>
      <c r="R137" s="22">
        <v>7</v>
      </c>
      <c r="S137" s="24">
        <f t="shared" si="22"/>
        <v>0.20472440944881889</v>
      </c>
      <c r="T137" s="22">
        <f>ROUNDDOWN(E137*U137,0)</f>
        <v>127</v>
      </c>
      <c r="U137" s="25" t="s">
        <v>48</v>
      </c>
      <c r="V137" s="22">
        <v>127</v>
      </c>
      <c r="W137" s="24">
        <f>V137/E137</f>
        <v>7.9474342928660832E-2</v>
      </c>
      <c r="X137" s="22">
        <v>0</v>
      </c>
      <c r="Y137" s="22"/>
      <c r="Z137" s="22"/>
      <c r="AA137" s="22"/>
      <c r="AB137" s="22"/>
      <c r="AC137" s="26"/>
      <c r="AJ137" s="27"/>
    </row>
    <row r="138" spans="1:36" s="20" customFormat="1" ht="35.25" customHeight="1" x14ac:dyDescent="0.3">
      <c r="A138" s="221"/>
      <c r="B138" s="28" t="s">
        <v>94</v>
      </c>
      <c r="C138" s="21">
        <v>46.48</v>
      </c>
      <c r="D138" s="22">
        <v>58</v>
      </c>
      <c r="E138" s="22">
        <v>58</v>
      </c>
      <c r="F138" s="23">
        <f>E138/C138</f>
        <v>1.2478485370051635</v>
      </c>
      <c r="G138" s="22">
        <v>4</v>
      </c>
      <c r="H138" s="24">
        <f t="shared" si="23"/>
        <v>6.8965517241379309E-2</v>
      </c>
      <c r="I138" s="22">
        <v>0</v>
      </c>
      <c r="J138" s="22"/>
      <c r="K138" s="22"/>
      <c r="L138" s="21"/>
      <c r="M138" s="21"/>
      <c r="N138" s="22">
        <v>2</v>
      </c>
      <c r="O138" s="22">
        <v>0</v>
      </c>
      <c r="P138" s="22">
        <v>0</v>
      </c>
      <c r="Q138" s="22">
        <v>2</v>
      </c>
      <c r="R138" s="22">
        <v>0</v>
      </c>
      <c r="S138" s="24">
        <f t="shared" si="22"/>
        <v>0.5</v>
      </c>
      <c r="T138" s="22">
        <f>ROUNDDOWN(E138*U138,0)</f>
        <v>4</v>
      </c>
      <c r="U138" s="25" t="s">
        <v>48</v>
      </c>
      <c r="V138" s="22">
        <v>4</v>
      </c>
      <c r="W138" s="24">
        <f>V138/E138</f>
        <v>6.8965517241379309E-2</v>
      </c>
      <c r="X138" s="22">
        <v>0</v>
      </c>
      <c r="Y138" s="22"/>
      <c r="Z138" s="22"/>
      <c r="AA138" s="22"/>
      <c r="AB138" s="22"/>
      <c r="AC138" s="26"/>
      <c r="AJ138" s="27"/>
    </row>
    <row r="139" spans="1:36" s="20" customFormat="1" ht="33" customHeight="1" x14ac:dyDescent="0.3">
      <c r="A139" s="221"/>
      <c r="B139" s="28" t="s">
        <v>141</v>
      </c>
      <c r="C139" s="21">
        <v>135.83000000000001</v>
      </c>
      <c r="D139" s="22">
        <v>205</v>
      </c>
      <c r="E139" s="22">
        <v>205</v>
      </c>
      <c r="F139" s="23">
        <f>E139/C139</f>
        <v>1.5092394905396449</v>
      </c>
      <c r="G139" s="22">
        <v>16</v>
      </c>
      <c r="H139" s="24">
        <f t="shared" si="23"/>
        <v>7.8048780487804878E-2</v>
      </c>
      <c r="I139" s="22">
        <v>0</v>
      </c>
      <c r="J139" s="22"/>
      <c r="K139" s="22"/>
      <c r="L139" s="21"/>
      <c r="M139" s="21"/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4">
        <f t="shared" si="22"/>
        <v>0</v>
      </c>
      <c r="T139" s="22">
        <f>ROUNDDOWN(E139*U139,0)</f>
        <v>16</v>
      </c>
      <c r="U139" s="25" t="s">
        <v>48</v>
      </c>
      <c r="V139" s="22">
        <v>16</v>
      </c>
      <c r="W139" s="24">
        <f>V139/E139</f>
        <v>7.8048780487804878E-2</v>
      </c>
      <c r="X139" s="22">
        <v>0</v>
      </c>
      <c r="Y139" s="22"/>
      <c r="Z139" s="22"/>
      <c r="AA139" s="22"/>
      <c r="AB139" s="22"/>
      <c r="AC139" s="26"/>
      <c r="AJ139" s="27"/>
    </row>
    <row r="140" spans="1:36" s="20" customFormat="1" ht="30" customHeight="1" x14ac:dyDescent="0.3">
      <c r="A140" s="222"/>
      <c r="B140" s="28" t="s">
        <v>142</v>
      </c>
      <c r="C140" s="21">
        <v>39.729999999999997</v>
      </c>
      <c r="D140" s="22">
        <v>31</v>
      </c>
      <c r="E140" s="22">
        <v>31</v>
      </c>
      <c r="F140" s="23">
        <f>E140/C140</f>
        <v>0.78026680090611633</v>
      </c>
      <c r="G140" s="22">
        <v>1</v>
      </c>
      <c r="H140" s="24">
        <f t="shared" si="23"/>
        <v>3.2258064516129031E-2</v>
      </c>
      <c r="I140" s="22">
        <v>0</v>
      </c>
      <c r="J140" s="22"/>
      <c r="K140" s="22"/>
      <c r="L140" s="21"/>
      <c r="M140" s="21"/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4">
        <f t="shared" si="22"/>
        <v>0</v>
      </c>
      <c r="T140" s="22">
        <f>ROUNDDOWN(E140*U140,0)</f>
        <v>1</v>
      </c>
      <c r="U140" s="25" t="s">
        <v>24</v>
      </c>
      <c r="V140" s="22">
        <v>1</v>
      </c>
      <c r="W140" s="24">
        <f>V140/E140</f>
        <v>3.2258064516129031E-2</v>
      </c>
      <c r="X140" s="22">
        <v>0</v>
      </c>
      <c r="Y140" s="22"/>
      <c r="Z140" s="22"/>
      <c r="AA140" s="22"/>
      <c r="AB140" s="22"/>
      <c r="AC140" s="26"/>
      <c r="AJ140" s="27"/>
    </row>
    <row r="141" spans="1:36" s="47" customFormat="1" ht="40.5" customHeight="1" x14ac:dyDescent="0.3">
      <c r="A141" s="220">
        <v>6</v>
      </c>
      <c r="B141" s="28" t="s">
        <v>143</v>
      </c>
      <c r="C141" s="55"/>
      <c r="D141" s="22"/>
      <c r="E141" s="22"/>
      <c r="F141" s="22"/>
      <c r="G141" s="22"/>
      <c r="H141" s="24"/>
      <c r="I141" s="22"/>
      <c r="J141" s="22"/>
      <c r="K141" s="22"/>
      <c r="L141" s="21"/>
      <c r="M141" s="21"/>
      <c r="N141" s="36"/>
      <c r="O141" s="36"/>
      <c r="P141" s="36"/>
      <c r="Q141" s="36"/>
      <c r="R141" s="36"/>
      <c r="S141" s="24"/>
      <c r="T141" s="22"/>
      <c r="U141" s="25"/>
      <c r="V141" s="22"/>
      <c r="W141" s="24"/>
      <c r="X141" s="22"/>
      <c r="Y141" s="22"/>
      <c r="Z141" s="22"/>
      <c r="AA141" s="22"/>
      <c r="AB141" s="36"/>
      <c r="AC141" s="26"/>
      <c r="AJ141" s="48"/>
    </row>
    <row r="142" spans="1:36" s="47" customFormat="1" ht="26.25" customHeight="1" x14ac:dyDescent="0.3">
      <c r="A142" s="222"/>
      <c r="B142" s="28" t="s">
        <v>144</v>
      </c>
      <c r="C142" s="21">
        <v>229.9</v>
      </c>
      <c r="D142" s="36">
        <v>474</v>
      </c>
      <c r="E142" s="36">
        <v>474</v>
      </c>
      <c r="F142" s="23">
        <f>E142/C142</f>
        <v>2.0617659852109611</v>
      </c>
      <c r="G142" s="22">
        <v>37</v>
      </c>
      <c r="H142" s="24">
        <f t="shared" si="23"/>
        <v>7.805907172995781E-2</v>
      </c>
      <c r="I142" s="22">
        <v>0</v>
      </c>
      <c r="J142" s="36"/>
      <c r="K142" s="36"/>
      <c r="L142" s="21"/>
      <c r="M142" s="21"/>
      <c r="N142" s="36">
        <v>25</v>
      </c>
      <c r="O142" s="36">
        <v>3</v>
      </c>
      <c r="P142" s="36">
        <v>0</v>
      </c>
      <c r="Q142" s="36">
        <v>15</v>
      </c>
      <c r="R142" s="36">
        <v>7</v>
      </c>
      <c r="S142" s="24">
        <f t="shared" si="22"/>
        <v>0.67567567567567566</v>
      </c>
      <c r="T142" s="22">
        <f>ROUNDDOWN(E142*U142,0)</f>
        <v>37</v>
      </c>
      <c r="U142" s="25" t="s">
        <v>48</v>
      </c>
      <c r="V142" s="22">
        <v>37</v>
      </c>
      <c r="W142" s="24">
        <f>V142/E142</f>
        <v>7.805907172995781E-2</v>
      </c>
      <c r="X142" s="22">
        <v>0</v>
      </c>
      <c r="Y142" s="36"/>
      <c r="Z142" s="36"/>
      <c r="AA142" s="36"/>
      <c r="AB142" s="36"/>
      <c r="AC142" s="26"/>
      <c r="AJ142" s="48"/>
    </row>
    <row r="143" spans="1:36" s="47" customFormat="1" ht="25.5" customHeight="1" x14ac:dyDescent="0.3">
      <c r="A143" s="220">
        <v>7</v>
      </c>
      <c r="B143" s="28" t="s">
        <v>145</v>
      </c>
      <c r="C143" s="28"/>
      <c r="D143" s="36"/>
      <c r="E143" s="36"/>
      <c r="F143" s="36"/>
      <c r="G143" s="22"/>
      <c r="H143" s="24"/>
      <c r="I143" s="22"/>
      <c r="J143" s="36"/>
      <c r="K143" s="36"/>
      <c r="L143" s="21"/>
      <c r="M143" s="21"/>
      <c r="N143" s="36"/>
      <c r="O143" s="36"/>
      <c r="P143" s="36"/>
      <c r="Q143" s="36"/>
      <c r="R143" s="36"/>
      <c r="S143" s="24"/>
      <c r="T143" s="22"/>
      <c r="U143" s="25"/>
      <c r="V143" s="22"/>
      <c r="W143" s="24"/>
      <c r="X143" s="22"/>
      <c r="Y143" s="36"/>
      <c r="Z143" s="36"/>
      <c r="AA143" s="36"/>
      <c r="AB143" s="36"/>
      <c r="AC143" s="26"/>
      <c r="AJ143" s="48"/>
    </row>
    <row r="144" spans="1:36" s="47" customFormat="1" ht="26.25" customHeight="1" x14ac:dyDescent="0.3">
      <c r="A144" s="221"/>
      <c r="B144" s="28" t="s">
        <v>146</v>
      </c>
      <c r="C144" s="21">
        <v>72.7</v>
      </c>
      <c r="D144" s="36">
        <v>426</v>
      </c>
      <c r="E144" s="36">
        <v>426</v>
      </c>
      <c r="F144" s="23">
        <f>E144/C144</f>
        <v>5.8596973865199447</v>
      </c>
      <c r="G144" s="22">
        <v>42</v>
      </c>
      <c r="H144" s="24">
        <f t="shared" si="23"/>
        <v>9.8591549295774641E-2</v>
      </c>
      <c r="I144" s="22">
        <v>0</v>
      </c>
      <c r="J144" s="36"/>
      <c r="K144" s="36"/>
      <c r="L144" s="21"/>
      <c r="M144" s="21"/>
      <c r="N144" s="36">
        <v>9</v>
      </c>
      <c r="O144" s="36">
        <v>2</v>
      </c>
      <c r="P144" s="36">
        <v>0</v>
      </c>
      <c r="Q144" s="36">
        <v>7</v>
      </c>
      <c r="R144" s="36">
        <v>0</v>
      </c>
      <c r="S144" s="24">
        <f t="shared" si="22"/>
        <v>0.21428571428571427</v>
      </c>
      <c r="T144" s="22">
        <f>ROUNDDOWN(E144*U144,0)</f>
        <v>51</v>
      </c>
      <c r="U144" s="25" t="s">
        <v>36</v>
      </c>
      <c r="V144" s="22">
        <v>42</v>
      </c>
      <c r="W144" s="24">
        <f>V144/E144</f>
        <v>9.8591549295774641E-2</v>
      </c>
      <c r="X144" s="22">
        <v>0</v>
      </c>
      <c r="Y144" s="36"/>
      <c r="Z144" s="36"/>
      <c r="AA144" s="36"/>
      <c r="AB144" s="36"/>
      <c r="AC144" s="26"/>
      <c r="AJ144" s="48"/>
    </row>
    <row r="145" spans="1:36" s="47" customFormat="1" ht="26.25" customHeight="1" x14ac:dyDescent="0.3">
      <c r="A145" s="222"/>
      <c r="B145" s="28" t="s">
        <v>147</v>
      </c>
      <c r="C145" s="21">
        <v>36.79</v>
      </c>
      <c r="D145" s="36">
        <v>75</v>
      </c>
      <c r="E145" s="36">
        <v>75</v>
      </c>
      <c r="F145" s="23">
        <f>E145/C145</f>
        <v>2.038597444957869</v>
      </c>
      <c r="G145" s="22">
        <v>2</v>
      </c>
      <c r="H145" s="24">
        <f t="shared" si="23"/>
        <v>2.6666666666666668E-2</v>
      </c>
      <c r="I145" s="22">
        <v>0</v>
      </c>
      <c r="J145" s="36"/>
      <c r="K145" s="36"/>
      <c r="L145" s="21"/>
      <c r="M145" s="21"/>
      <c r="N145" s="36">
        <v>2</v>
      </c>
      <c r="O145" s="36">
        <v>0</v>
      </c>
      <c r="P145" s="36">
        <v>0</v>
      </c>
      <c r="Q145" s="36">
        <v>2</v>
      </c>
      <c r="R145" s="36">
        <v>0</v>
      </c>
      <c r="S145" s="24">
        <f t="shared" si="22"/>
        <v>1</v>
      </c>
      <c r="T145" s="22">
        <f>ROUNDDOWN(E145*U145,0)</f>
        <v>6</v>
      </c>
      <c r="U145" s="25" t="s">
        <v>48</v>
      </c>
      <c r="V145" s="22">
        <v>2</v>
      </c>
      <c r="W145" s="24">
        <f>V145/E145</f>
        <v>2.6666666666666668E-2</v>
      </c>
      <c r="X145" s="22">
        <v>0</v>
      </c>
      <c r="Y145" s="36"/>
      <c r="Z145" s="36"/>
      <c r="AA145" s="36"/>
      <c r="AB145" s="36"/>
      <c r="AC145" s="26"/>
      <c r="AJ145" s="48"/>
    </row>
    <row r="146" spans="1:36" ht="25.5" customHeight="1" x14ac:dyDescent="0.3">
      <c r="A146" s="220">
        <v>8</v>
      </c>
      <c r="B146" s="28" t="s">
        <v>148</v>
      </c>
      <c r="C146" s="21"/>
      <c r="D146" s="36"/>
      <c r="E146" s="36"/>
      <c r="F146" s="36"/>
      <c r="G146" s="22"/>
      <c r="H146" s="24"/>
      <c r="I146" s="22"/>
      <c r="J146" s="36"/>
      <c r="K146" s="36"/>
      <c r="L146" s="21"/>
      <c r="M146" s="21"/>
      <c r="N146" s="36"/>
      <c r="O146" s="36"/>
      <c r="P146" s="36"/>
      <c r="Q146" s="36"/>
      <c r="R146" s="36"/>
      <c r="S146" s="24"/>
      <c r="T146" s="22"/>
      <c r="U146" s="25"/>
      <c r="V146" s="22"/>
      <c r="W146" s="24"/>
      <c r="X146" s="22"/>
      <c r="Y146" s="36"/>
      <c r="Z146" s="36"/>
      <c r="AA146" s="36"/>
      <c r="AB146" s="36"/>
      <c r="AC146" s="11"/>
      <c r="AJ146" s="35"/>
    </row>
    <row r="147" spans="1:36" s="47" customFormat="1" ht="29.25" customHeight="1" x14ac:dyDescent="0.3">
      <c r="A147" s="222"/>
      <c r="B147" s="28" t="s">
        <v>149</v>
      </c>
      <c r="C147" s="21">
        <v>12.66</v>
      </c>
      <c r="D147" s="36">
        <v>35</v>
      </c>
      <c r="E147" s="36">
        <v>35</v>
      </c>
      <c r="F147" s="23">
        <f>E147/C147</f>
        <v>2.764612954186414</v>
      </c>
      <c r="G147" s="22">
        <v>2</v>
      </c>
      <c r="H147" s="24">
        <f t="shared" si="23"/>
        <v>5.7142857142857141E-2</v>
      </c>
      <c r="I147" s="22">
        <v>0</v>
      </c>
      <c r="J147" s="36"/>
      <c r="K147" s="36"/>
      <c r="L147" s="21"/>
      <c r="M147" s="21"/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24">
        <f t="shared" ref="S147:S215" si="27">N147/G147</f>
        <v>0</v>
      </c>
      <c r="T147" s="22">
        <f>ROUNDDOWN(E147*U147,0)</f>
        <v>2</v>
      </c>
      <c r="U147" s="25" t="s">
        <v>48</v>
      </c>
      <c r="V147" s="22">
        <v>2</v>
      </c>
      <c r="W147" s="24">
        <f>V147/E147</f>
        <v>5.7142857142857141E-2</v>
      </c>
      <c r="X147" s="22">
        <v>0</v>
      </c>
      <c r="Y147" s="36"/>
      <c r="Z147" s="36"/>
      <c r="AA147" s="36"/>
      <c r="AB147" s="36"/>
      <c r="AC147" s="26"/>
      <c r="AJ147" s="48"/>
    </row>
    <row r="148" spans="1:36" s="47" customFormat="1" ht="27.75" customHeight="1" x14ac:dyDescent="0.3">
      <c r="A148" s="21">
        <v>9</v>
      </c>
      <c r="B148" s="56" t="s">
        <v>150</v>
      </c>
      <c r="C148" s="21">
        <v>37.19</v>
      </c>
      <c r="D148" s="36">
        <v>70</v>
      </c>
      <c r="E148" s="36">
        <v>70</v>
      </c>
      <c r="F148" s="23">
        <f>E148/C148</f>
        <v>1.8822264049475668</v>
      </c>
      <c r="G148" s="22">
        <v>4</v>
      </c>
      <c r="H148" s="24">
        <f t="shared" si="23"/>
        <v>5.7142857142857141E-2</v>
      </c>
      <c r="I148" s="22">
        <v>0</v>
      </c>
      <c r="J148" s="36"/>
      <c r="K148" s="36"/>
      <c r="L148" s="21"/>
      <c r="M148" s="21"/>
      <c r="N148" s="36">
        <v>2</v>
      </c>
      <c r="O148" s="36">
        <v>0</v>
      </c>
      <c r="P148" s="36">
        <v>0</v>
      </c>
      <c r="Q148" s="36">
        <v>1</v>
      </c>
      <c r="R148" s="36">
        <v>1</v>
      </c>
      <c r="S148" s="24">
        <f t="shared" si="27"/>
        <v>0.5</v>
      </c>
      <c r="T148" s="22">
        <f>ROUNDDOWN(E148*U148,0)</f>
        <v>5</v>
      </c>
      <c r="U148" s="25" t="s">
        <v>48</v>
      </c>
      <c r="V148" s="22">
        <v>4</v>
      </c>
      <c r="W148" s="24">
        <f>V148/E148</f>
        <v>5.7142857142857141E-2</v>
      </c>
      <c r="X148" s="22">
        <v>0</v>
      </c>
      <c r="Y148" s="36"/>
      <c r="Z148" s="36"/>
      <c r="AA148" s="36"/>
      <c r="AB148" s="36"/>
      <c r="AC148" s="26"/>
      <c r="AJ148" s="48"/>
    </row>
    <row r="149" spans="1:36" s="47" customFormat="1" ht="26.25" customHeight="1" x14ac:dyDescent="0.3">
      <c r="A149" s="21">
        <v>10</v>
      </c>
      <c r="B149" s="56" t="s">
        <v>151</v>
      </c>
      <c r="C149" s="21">
        <v>72.05</v>
      </c>
      <c r="D149" s="36">
        <v>0</v>
      </c>
      <c r="E149" s="36">
        <v>0</v>
      </c>
      <c r="F149" s="23">
        <f>E149/C149</f>
        <v>0</v>
      </c>
      <c r="G149" s="22">
        <v>0</v>
      </c>
      <c r="H149" s="24"/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24">
        <v>0</v>
      </c>
      <c r="T149" s="22">
        <f>ROUNDDOWN(E149*U149,0)</f>
        <v>0</v>
      </c>
      <c r="U149" s="25" t="s">
        <v>24</v>
      </c>
      <c r="V149" s="22">
        <v>0</v>
      </c>
      <c r="W149" s="24">
        <v>0</v>
      </c>
      <c r="X149" s="22">
        <v>0</v>
      </c>
      <c r="Y149" s="36"/>
      <c r="Z149" s="36"/>
      <c r="AA149" s="36"/>
      <c r="AB149" s="36"/>
      <c r="AC149" s="26"/>
      <c r="AJ149" s="48"/>
    </row>
    <row r="150" spans="1:36" s="47" customFormat="1" ht="34.15" customHeight="1" x14ac:dyDescent="0.3">
      <c r="A150" s="21">
        <v>11</v>
      </c>
      <c r="B150" s="56" t="s">
        <v>152</v>
      </c>
      <c r="C150" s="21">
        <v>111.64</v>
      </c>
      <c r="D150" s="36">
        <v>260</v>
      </c>
      <c r="E150" s="36">
        <v>260</v>
      </c>
      <c r="F150" s="23">
        <f>E150/C150</f>
        <v>2.3289143676101753</v>
      </c>
      <c r="G150" s="22">
        <v>20</v>
      </c>
      <c r="H150" s="24">
        <f t="shared" ref="H150:H212" si="28">G150/D150</f>
        <v>7.6923076923076927E-2</v>
      </c>
      <c r="I150" s="22">
        <v>0</v>
      </c>
      <c r="J150" s="22">
        <v>2</v>
      </c>
      <c r="K150" s="22">
        <v>1</v>
      </c>
      <c r="L150" s="22">
        <v>13</v>
      </c>
      <c r="M150" s="22">
        <v>4</v>
      </c>
      <c r="N150" s="36">
        <v>7</v>
      </c>
      <c r="O150" s="36">
        <v>0</v>
      </c>
      <c r="P150" s="36">
        <v>0</v>
      </c>
      <c r="Q150" s="36">
        <v>5</v>
      </c>
      <c r="R150" s="36">
        <v>2</v>
      </c>
      <c r="S150" s="24">
        <f t="shared" si="27"/>
        <v>0.35</v>
      </c>
      <c r="T150" s="22">
        <f>ROUNDDOWN(E150*U150,0)</f>
        <v>20</v>
      </c>
      <c r="U150" s="25" t="s">
        <v>48</v>
      </c>
      <c r="V150" s="22">
        <v>20</v>
      </c>
      <c r="W150" s="24">
        <f>V150/E150</f>
        <v>7.6923076923076927E-2</v>
      </c>
      <c r="X150" s="22">
        <v>0</v>
      </c>
      <c r="Y150" s="36">
        <v>0</v>
      </c>
      <c r="Z150" s="36">
        <v>3</v>
      </c>
      <c r="AA150" s="36">
        <v>13</v>
      </c>
      <c r="AB150" s="36">
        <v>4</v>
      </c>
      <c r="AC150" s="26"/>
      <c r="AJ150" s="48"/>
    </row>
    <row r="151" spans="1:36" ht="101.25" customHeight="1" x14ac:dyDescent="0.3">
      <c r="A151" s="21">
        <v>12</v>
      </c>
      <c r="B151" s="28" t="s">
        <v>30</v>
      </c>
      <c r="C151" s="28"/>
      <c r="D151" s="36"/>
      <c r="E151" s="36"/>
      <c r="F151" s="36"/>
      <c r="G151" s="22"/>
      <c r="H151" s="24"/>
      <c r="I151" s="22"/>
      <c r="J151" s="36"/>
      <c r="K151" s="36"/>
      <c r="L151" s="36"/>
      <c r="M151" s="36"/>
      <c r="N151" s="36"/>
      <c r="O151" s="36"/>
      <c r="P151" s="36"/>
      <c r="Q151" s="36"/>
      <c r="R151" s="36"/>
      <c r="S151" s="24"/>
      <c r="T151" s="22"/>
      <c r="U151" s="25"/>
      <c r="V151" s="22"/>
      <c r="W151" s="24"/>
      <c r="X151" s="22"/>
      <c r="Y151" s="36"/>
      <c r="Z151" s="36"/>
      <c r="AA151" s="36"/>
      <c r="AB151" s="36"/>
      <c r="AC151" s="11"/>
      <c r="AJ151" s="35"/>
    </row>
    <row r="152" spans="1:36" s="51" customFormat="1" ht="32.1" customHeight="1" x14ac:dyDescent="0.25">
      <c r="A152" s="223" t="s">
        <v>153</v>
      </c>
      <c r="B152" s="223"/>
      <c r="C152" s="49">
        <f>SUM(C129:C151)</f>
        <v>2267.1800000000003</v>
      </c>
      <c r="D152" s="38">
        <f>SUM(D129:D150)</f>
        <v>3476</v>
      </c>
      <c r="E152" s="38">
        <f>SUM(E129:E150)</f>
        <v>3476</v>
      </c>
      <c r="F152" s="39">
        <f>E152/C152</f>
        <v>1.5331821910920171</v>
      </c>
      <c r="G152" s="38">
        <f>SUM(G129:G150)</f>
        <v>270</v>
      </c>
      <c r="H152" s="24">
        <f t="shared" si="28"/>
        <v>7.7675489067894135E-2</v>
      </c>
      <c r="I152" s="38">
        <f>SUM(I129:I150)</f>
        <v>25</v>
      </c>
      <c r="J152" s="38">
        <f>SUM(J129:J150)</f>
        <v>2</v>
      </c>
      <c r="K152" s="38">
        <f>SUM(K129:K150)</f>
        <v>1</v>
      </c>
      <c r="L152" s="38">
        <f>SUM(L129:L150)</f>
        <v>32</v>
      </c>
      <c r="M152" s="38">
        <f>SUM(M129:M150)</f>
        <v>10</v>
      </c>
      <c r="N152" s="38">
        <f>SUM(N129:N151)</f>
        <v>75</v>
      </c>
      <c r="O152" s="38">
        <f>SUM(O129:O151)</f>
        <v>10</v>
      </c>
      <c r="P152" s="38">
        <f>SUM(P129:P151)</f>
        <v>0</v>
      </c>
      <c r="Q152" s="38">
        <f>SUM(Q129:Q151)</f>
        <v>48</v>
      </c>
      <c r="R152" s="38">
        <f>SUM(R129:R151)</f>
        <v>17</v>
      </c>
      <c r="S152" s="40">
        <f t="shared" si="27"/>
        <v>0.27777777777777779</v>
      </c>
      <c r="T152" s="38">
        <f>SUM(T129:T150)</f>
        <v>286</v>
      </c>
      <c r="U152" s="41" t="s">
        <v>48</v>
      </c>
      <c r="V152" s="38">
        <f>SUM(V129:V150)</f>
        <v>270</v>
      </c>
      <c r="W152" s="40">
        <f>V152/E152</f>
        <v>7.7675489067894135E-2</v>
      </c>
      <c r="X152" s="38">
        <f>SUM(X129:X150)</f>
        <v>0</v>
      </c>
      <c r="Y152" s="38">
        <f>SUM(Y129:Y150)</f>
        <v>0</v>
      </c>
      <c r="Z152" s="38">
        <f>SUM(Z129:Z150)</f>
        <v>3</v>
      </c>
      <c r="AA152" s="38">
        <f>SUM(AA129:AA150)</f>
        <v>13</v>
      </c>
      <c r="AB152" s="38">
        <f>SUM(AB129:AB150)</f>
        <v>4</v>
      </c>
      <c r="AC152" s="50"/>
      <c r="AJ152" s="52"/>
    </row>
    <row r="153" spans="1:36" s="2" customFormat="1" ht="27.75" customHeight="1" x14ac:dyDescent="0.25">
      <c r="A153" s="230" t="s">
        <v>154</v>
      </c>
      <c r="B153" s="231"/>
      <c r="C153" s="46"/>
      <c r="D153" s="22"/>
      <c r="E153" s="22"/>
      <c r="F153" s="22"/>
      <c r="G153" s="22"/>
      <c r="H153" s="24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4"/>
      <c r="T153" s="22"/>
      <c r="U153" s="25"/>
      <c r="V153" s="22"/>
      <c r="W153" s="24"/>
      <c r="X153" s="22"/>
      <c r="Y153" s="22"/>
      <c r="Z153" s="22"/>
      <c r="AA153" s="22"/>
      <c r="AB153" s="22"/>
      <c r="AC153" s="11"/>
      <c r="AJ153" s="57"/>
    </row>
    <row r="154" spans="1:36" s="51" customFormat="1" ht="24.75" customHeight="1" x14ac:dyDescent="0.25">
      <c r="A154" s="220">
        <v>1</v>
      </c>
      <c r="B154" s="58" t="s">
        <v>155</v>
      </c>
      <c r="C154" s="58"/>
      <c r="D154" s="22"/>
      <c r="E154" s="22"/>
      <c r="F154" s="22"/>
      <c r="G154" s="22"/>
      <c r="H154" s="24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4"/>
      <c r="T154" s="22"/>
      <c r="U154" s="25"/>
      <c r="V154" s="22"/>
      <c r="W154" s="24"/>
      <c r="X154" s="22"/>
      <c r="Y154" s="22"/>
      <c r="Z154" s="22"/>
      <c r="AA154" s="22"/>
      <c r="AB154" s="22"/>
      <c r="AC154" s="50"/>
      <c r="AJ154" s="52"/>
    </row>
    <row r="155" spans="1:36" s="2" customFormat="1" ht="21.75" customHeight="1" x14ac:dyDescent="0.25">
      <c r="A155" s="222"/>
      <c r="B155" s="58" t="s">
        <v>156</v>
      </c>
      <c r="C155" s="21">
        <v>40.58</v>
      </c>
      <c r="D155" s="22">
        <v>0</v>
      </c>
      <c r="E155" s="22">
        <v>0</v>
      </c>
      <c r="F155" s="23">
        <f>E155/C155</f>
        <v>0</v>
      </c>
      <c r="G155" s="22">
        <v>0</v>
      </c>
      <c r="H155" s="24"/>
      <c r="I155" s="22">
        <v>0</v>
      </c>
      <c r="J155" s="22"/>
      <c r="K155" s="22"/>
      <c r="L155" s="22"/>
      <c r="M155" s="22"/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4">
        <v>0</v>
      </c>
      <c r="T155" s="22">
        <f>ROUNDDOWN(E155*U155,0)</f>
        <v>0</v>
      </c>
      <c r="U155" s="25">
        <v>0</v>
      </c>
      <c r="V155" s="22">
        <v>0</v>
      </c>
      <c r="W155" s="24">
        <v>0</v>
      </c>
      <c r="X155" s="22">
        <v>0</v>
      </c>
      <c r="Y155" s="22"/>
      <c r="Z155" s="22"/>
      <c r="AA155" s="22"/>
      <c r="AB155" s="22"/>
      <c r="AC155" s="11"/>
      <c r="AJ155" s="57"/>
    </row>
    <row r="156" spans="1:36" s="2" customFormat="1" ht="20.45" customHeight="1" x14ac:dyDescent="0.25">
      <c r="A156" s="220">
        <v>2</v>
      </c>
      <c r="B156" s="58" t="s">
        <v>157</v>
      </c>
      <c r="C156" s="58"/>
      <c r="D156" s="22"/>
      <c r="E156" s="22"/>
      <c r="F156" s="22"/>
      <c r="G156" s="22"/>
      <c r="H156" s="24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4"/>
      <c r="T156" s="22"/>
      <c r="U156" s="25"/>
      <c r="V156" s="22"/>
      <c r="W156" s="24"/>
      <c r="X156" s="22"/>
      <c r="Y156" s="22"/>
      <c r="Z156" s="22"/>
      <c r="AA156" s="22"/>
      <c r="AB156" s="22"/>
      <c r="AC156" s="11"/>
      <c r="AJ156" s="57"/>
    </row>
    <row r="157" spans="1:36" s="2" customFormat="1" ht="30" customHeight="1" x14ac:dyDescent="0.25">
      <c r="A157" s="222"/>
      <c r="B157" s="58" t="s">
        <v>158</v>
      </c>
      <c r="C157" s="21">
        <v>132.1</v>
      </c>
      <c r="D157" s="22">
        <v>0</v>
      </c>
      <c r="E157" s="22">
        <v>0</v>
      </c>
      <c r="F157" s="23">
        <f>E157/C157</f>
        <v>0</v>
      </c>
      <c r="G157" s="22">
        <v>0</v>
      </c>
      <c r="H157" s="24"/>
      <c r="I157" s="22">
        <v>0</v>
      </c>
      <c r="J157" s="22"/>
      <c r="K157" s="22"/>
      <c r="L157" s="22"/>
      <c r="M157" s="22"/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4">
        <v>0</v>
      </c>
      <c r="T157" s="22">
        <f>ROUNDDOWN(E157*U157,0)</f>
        <v>0</v>
      </c>
      <c r="U157" s="25">
        <v>0</v>
      </c>
      <c r="V157" s="22">
        <v>0</v>
      </c>
      <c r="W157" s="24">
        <v>0</v>
      </c>
      <c r="X157" s="22">
        <v>0</v>
      </c>
      <c r="Y157" s="22"/>
      <c r="Z157" s="22"/>
      <c r="AA157" s="22"/>
      <c r="AB157" s="22"/>
      <c r="AC157" s="11"/>
      <c r="AJ157" s="57"/>
    </row>
    <row r="158" spans="1:36" s="51" customFormat="1" ht="30" customHeight="1" x14ac:dyDescent="0.25">
      <c r="A158" s="224" t="s">
        <v>159</v>
      </c>
      <c r="B158" s="225"/>
      <c r="C158" s="37">
        <f>SUM(C155:C157)</f>
        <v>172.68</v>
      </c>
      <c r="D158" s="38">
        <f>SUM(D155:D157)</f>
        <v>0</v>
      </c>
      <c r="E158" s="38">
        <f>SUM(E155:E157)</f>
        <v>0</v>
      </c>
      <c r="F158" s="39">
        <f>E158/C158</f>
        <v>0</v>
      </c>
      <c r="G158" s="38">
        <f>SUM(G155:G157)</f>
        <v>0</v>
      </c>
      <c r="H158" s="24"/>
      <c r="I158" s="38">
        <f t="shared" ref="I158:R158" si="29">SUM(I155:I157)</f>
        <v>0</v>
      </c>
      <c r="J158" s="38">
        <f t="shared" si="29"/>
        <v>0</v>
      </c>
      <c r="K158" s="38">
        <f t="shared" si="29"/>
        <v>0</v>
      </c>
      <c r="L158" s="38">
        <f t="shared" si="29"/>
        <v>0</v>
      </c>
      <c r="M158" s="38">
        <f t="shared" si="29"/>
        <v>0</v>
      </c>
      <c r="N158" s="38">
        <f t="shared" si="29"/>
        <v>0</v>
      </c>
      <c r="O158" s="38">
        <f t="shared" si="29"/>
        <v>0</v>
      </c>
      <c r="P158" s="38">
        <f t="shared" si="29"/>
        <v>0</v>
      </c>
      <c r="Q158" s="38">
        <f t="shared" si="29"/>
        <v>0</v>
      </c>
      <c r="R158" s="38">
        <f t="shared" si="29"/>
        <v>0</v>
      </c>
      <c r="S158" s="40">
        <v>0</v>
      </c>
      <c r="T158" s="38">
        <f>SUM(T155:T157)</f>
        <v>0</v>
      </c>
      <c r="U158" s="41">
        <v>0</v>
      </c>
      <c r="V158" s="38">
        <f>SUM(V155:V157)</f>
        <v>0</v>
      </c>
      <c r="W158" s="40">
        <v>0</v>
      </c>
      <c r="X158" s="38">
        <f>SUM(X155:X157)</f>
        <v>0</v>
      </c>
      <c r="Y158" s="38">
        <f t="shared" ref="Y158:AB158" si="30">SUM(Y155:Y157)</f>
        <v>0</v>
      </c>
      <c r="Z158" s="38">
        <f t="shared" si="30"/>
        <v>0</v>
      </c>
      <c r="AA158" s="38">
        <f t="shared" si="30"/>
        <v>0</v>
      </c>
      <c r="AB158" s="38">
        <f t="shared" si="30"/>
        <v>0</v>
      </c>
      <c r="AC158" s="50"/>
      <c r="AJ158" s="52"/>
    </row>
    <row r="159" spans="1:36" ht="33.75" customHeight="1" x14ac:dyDescent="0.3">
      <c r="A159" s="227" t="s">
        <v>160</v>
      </c>
      <c r="B159" s="227"/>
      <c r="C159" s="12"/>
      <c r="D159" s="36"/>
      <c r="E159" s="36"/>
      <c r="F159" s="36"/>
      <c r="G159" s="22"/>
      <c r="H159" s="24"/>
      <c r="I159" s="22"/>
      <c r="J159" s="36"/>
      <c r="K159" s="36"/>
      <c r="L159" s="22"/>
      <c r="M159" s="22"/>
      <c r="N159" s="36"/>
      <c r="O159" s="36"/>
      <c r="P159" s="36"/>
      <c r="Q159" s="36"/>
      <c r="R159" s="36"/>
      <c r="S159" s="24"/>
      <c r="T159" s="22"/>
      <c r="U159" s="25"/>
      <c r="V159" s="22"/>
      <c r="W159" s="24"/>
      <c r="X159" s="22"/>
      <c r="Y159" s="36"/>
      <c r="Z159" s="36"/>
      <c r="AA159" s="36"/>
      <c r="AB159" s="36"/>
      <c r="AC159" s="11"/>
      <c r="AJ159" s="35"/>
    </row>
    <row r="160" spans="1:36" s="47" customFormat="1" ht="26.25" customHeight="1" x14ac:dyDescent="0.3">
      <c r="A160" s="220">
        <v>1</v>
      </c>
      <c r="B160" s="28" t="s">
        <v>161</v>
      </c>
      <c r="C160" s="28"/>
      <c r="D160" s="36"/>
      <c r="E160" s="36"/>
      <c r="F160" s="36"/>
      <c r="G160" s="22"/>
      <c r="H160" s="24"/>
      <c r="I160" s="22"/>
      <c r="J160" s="36"/>
      <c r="K160" s="36"/>
      <c r="L160" s="22"/>
      <c r="M160" s="22"/>
      <c r="N160" s="36"/>
      <c r="O160" s="36"/>
      <c r="P160" s="36"/>
      <c r="Q160" s="36"/>
      <c r="R160" s="36"/>
      <c r="S160" s="24"/>
      <c r="T160" s="22"/>
      <c r="U160" s="25"/>
      <c r="V160" s="22"/>
      <c r="W160" s="24"/>
      <c r="X160" s="22"/>
      <c r="Y160" s="36"/>
      <c r="Z160" s="36"/>
      <c r="AA160" s="36"/>
      <c r="AB160" s="36"/>
      <c r="AC160" s="26"/>
      <c r="AJ160" s="48"/>
    </row>
    <row r="161" spans="1:36" s="47" customFormat="1" ht="20.25" customHeight="1" x14ac:dyDescent="0.3">
      <c r="A161" s="221"/>
      <c r="B161" s="28" t="s">
        <v>162</v>
      </c>
      <c r="C161" s="21">
        <v>816.02</v>
      </c>
      <c r="D161" s="36">
        <v>115</v>
      </c>
      <c r="E161" s="36">
        <v>115</v>
      </c>
      <c r="F161" s="23">
        <f>E161/C161</f>
        <v>0.14092791843337174</v>
      </c>
      <c r="G161" s="22">
        <v>5</v>
      </c>
      <c r="H161" s="24">
        <f t="shared" si="28"/>
        <v>4.3478260869565216E-2</v>
      </c>
      <c r="I161" s="22">
        <v>0</v>
      </c>
      <c r="J161" s="36"/>
      <c r="K161" s="36"/>
      <c r="L161" s="36"/>
      <c r="M161" s="36"/>
      <c r="N161" s="36">
        <v>1</v>
      </c>
      <c r="O161" s="36">
        <v>0</v>
      </c>
      <c r="P161" s="36">
        <v>0</v>
      </c>
      <c r="Q161" s="36">
        <v>0</v>
      </c>
      <c r="R161" s="36">
        <v>1</v>
      </c>
      <c r="S161" s="24">
        <f t="shared" si="27"/>
        <v>0.2</v>
      </c>
      <c r="T161" s="22">
        <f>ROUNDDOWN(E161*U161,0)</f>
        <v>5</v>
      </c>
      <c r="U161" s="25" t="s">
        <v>24</v>
      </c>
      <c r="V161" s="22">
        <v>5</v>
      </c>
      <c r="W161" s="24">
        <f>V161/E161</f>
        <v>4.3478260869565216E-2</v>
      </c>
      <c r="X161" s="22">
        <v>0</v>
      </c>
      <c r="Y161" s="36"/>
      <c r="Z161" s="36"/>
      <c r="AA161" s="36"/>
      <c r="AB161" s="36"/>
      <c r="AC161" s="26"/>
      <c r="AJ161" s="48"/>
    </row>
    <row r="162" spans="1:36" s="47" customFormat="1" ht="30" customHeight="1" x14ac:dyDescent="0.3">
      <c r="A162" s="222"/>
      <c r="B162" s="28" t="s">
        <v>163</v>
      </c>
      <c r="C162" s="21">
        <v>99.94</v>
      </c>
      <c r="D162" s="36">
        <v>48</v>
      </c>
      <c r="E162" s="36">
        <v>48</v>
      </c>
      <c r="F162" s="23">
        <f>E162/C162</f>
        <v>0.48028817290374226</v>
      </c>
      <c r="G162" s="22">
        <v>2</v>
      </c>
      <c r="H162" s="24">
        <f t="shared" si="28"/>
        <v>4.1666666666666664E-2</v>
      </c>
      <c r="I162" s="22">
        <v>0</v>
      </c>
      <c r="J162" s="36"/>
      <c r="K162" s="36"/>
      <c r="L162" s="36"/>
      <c r="M162" s="36"/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24">
        <f t="shared" si="27"/>
        <v>0</v>
      </c>
      <c r="T162" s="22">
        <f>ROUNDDOWN(E162*U162,0)</f>
        <v>2</v>
      </c>
      <c r="U162" s="25" t="s">
        <v>24</v>
      </c>
      <c r="V162" s="22">
        <v>2</v>
      </c>
      <c r="W162" s="24">
        <f>V162/E162</f>
        <v>4.1666666666666664E-2</v>
      </c>
      <c r="X162" s="22">
        <v>0</v>
      </c>
      <c r="Y162" s="36"/>
      <c r="Z162" s="36"/>
      <c r="AA162" s="36"/>
      <c r="AB162" s="36"/>
      <c r="AC162" s="26"/>
      <c r="AJ162" s="48"/>
    </row>
    <row r="163" spans="1:36" s="47" customFormat="1" ht="24" customHeight="1" x14ac:dyDescent="0.3">
      <c r="A163" s="220">
        <v>2</v>
      </c>
      <c r="B163" s="28" t="s">
        <v>164</v>
      </c>
      <c r="C163" s="21"/>
      <c r="D163" s="36"/>
      <c r="E163" s="36"/>
      <c r="F163" s="36"/>
      <c r="G163" s="22"/>
      <c r="H163" s="24"/>
      <c r="I163" s="5"/>
      <c r="J163" s="36"/>
      <c r="K163" s="36"/>
      <c r="L163" s="36"/>
      <c r="M163" s="36"/>
      <c r="N163" s="36"/>
      <c r="O163" s="36"/>
      <c r="P163" s="36"/>
      <c r="Q163" s="36"/>
      <c r="R163" s="36"/>
      <c r="S163" s="24"/>
      <c r="T163" s="22"/>
      <c r="U163" s="25"/>
      <c r="V163" s="22"/>
      <c r="W163" s="24"/>
      <c r="X163" s="22"/>
      <c r="Y163" s="36"/>
      <c r="Z163" s="36"/>
      <c r="AA163" s="36"/>
      <c r="AB163" s="36"/>
      <c r="AC163" s="26"/>
      <c r="AJ163" s="48"/>
    </row>
    <row r="164" spans="1:36" s="47" customFormat="1" ht="30.75" customHeight="1" x14ac:dyDescent="0.3">
      <c r="A164" s="222"/>
      <c r="B164" s="28" t="s">
        <v>35</v>
      </c>
      <c r="C164" s="21">
        <v>56.6</v>
      </c>
      <c r="D164" s="36">
        <v>23</v>
      </c>
      <c r="E164" s="36">
        <v>23</v>
      </c>
      <c r="F164" s="23">
        <f>E164/C164</f>
        <v>0.40636042402826855</v>
      </c>
      <c r="G164" s="22">
        <v>1</v>
      </c>
      <c r="H164" s="24">
        <f t="shared" si="28"/>
        <v>4.3478260869565216E-2</v>
      </c>
      <c r="I164" s="22">
        <v>0</v>
      </c>
      <c r="J164" s="36"/>
      <c r="K164" s="36"/>
      <c r="L164" s="36"/>
      <c r="M164" s="36"/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24">
        <v>0</v>
      </c>
      <c r="T164" s="22">
        <f>ROUNDDOWN(E164*U164,0)</f>
        <v>1</v>
      </c>
      <c r="U164" s="25" t="s">
        <v>24</v>
      </c>
      <c r="V164" s="22">
        <v>1</v>
      </c>
      <c r="W164" s="24">
        <f>V164/E164</f>
        <v>4.3478260869565216E-2</v>
      </c>
      <c r="X164" s="22">
        <v>0</v>
      </c>
      <c r="Y164" s="36"/>
      <c r="Z164" s="36"/>
      <c r="AA164" s="36"/>
      <c r="AB164" s="36"/>
      <c r="AC164" s="26"/>
      <c r="AJ164" s="48"/>
    </row>
    <row r="165" spans="1:36" s="47" customFormat="1" ht="23.25" customHeight="1" x14ac:dyDescent="0.3">
      <c r="A165" s="21">
        <v>3</v>
      </c>
      <c r="B165" s="28" t="s">
        <v>165</v>
      </c>
      <c r="C165" s="21">
        <v>96.12</v>
      </c>
      <c r="D165" s="36">
        <v>12</v>
      </c>
      <c r="E165" s="36">
        <v>12</v>
      </c>
      <c r="F165" s="23">
        <f>E165/C165</f>
        <v>0.12484394506866417</v>
      </c>
      <c r="G165" s="22">
        <v>0</v>
      </c>
      <c r="H165" s="24">
        <f t="shared" si="28"/>
        <v>0</v>
      </c>
      <c r="I165" s="22">
        <v>0</v>
      </c>
      <c r="J165" s="36"/>
      <c r="K165" s="36"/>
      <c r="L165" s="36"/>
      <c r="M165" s="36"/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24">
        <v>0</v>
      </c>
      <c r="T165" s="22">
        <f>ROUNDDOWN(E165*U165,0)</f>
        <v>0</v>
      </c>
      <c r="U165" s="25" t="s">
        <v>24</v>
      </c>
      <c r="V165" s="22">
        <v>0</v>
      </c>
      <c r="W165" s="24">
        <f>V165/E165</f>
        <v>0</v>
      </c>
      <c r="X165" s="22">
        <v>0</v>
      </c>
      <c r="Y165" s="36"/>
      <c r="Z165" s="36"/>
      <c r="AA165" s="36"/>
      <c r="AB165" s="36"/>
      <c r="AC165" s="26"/>
      <c r="AJ165" s="48"/>
    </row>
    <row r="166" spans="1:36" s="47" customFormat="1" ht="24.75" customHeight="1" x14ac:dyDescent="0.3">
      <c r="A166" s="21">
        <v>4</v>
      </c>
      <c r="B166" s="28" t="s">
        <v>166</v>
      </c>
      <c r="C166" s="21">
        <v>138.6</v>
      </c>
      <c r="D166" s="36">
        <v>0</v>
      </c>
      <c r="E166" s="36">
        <v>0</v>
      </c>
      <c r="F166" s="23">
        <f>E166/C166</f>
        <v>0</v>
      </c>
      <c r="G166" s="22">
        <v>0</v>
      </c>
      <c r="H166" s="24"/>
      <c r="I166" s="22">
        <v>0</v>
      </c>
      <c r="J166" s="36"/>
      <c r="K166" s="36"/>
      <c r="L166" s="36"/>
      <c r="M166" s="36"/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24">
        <v>0</v>
      </c>
      <c r="T166" s="22">
        <f>ROUNDDOWN(E166*U166,0)</f>
        <v>0</v>
      </c>
      <c r="U166" s="25" t="s">
        <v>24</v>
      </c>
      <c r="V166" s="22">
        <v>0</v>
      </c>
      <c r="W166" s="24">
        <v>0</v>
      </c>
      <c r="X166" s="22">
        <v>0</v>
      </c>
      <c r="Y166" s="36"/>
      <c r="Z166" s="36"/>
      <c r="AA166" s="36"/>
      <c r="AB166" s="36"/>
      <c r="AC166" s="26"/>
      <c r="AJ166" s="48"/>
    </row>
    <row r="167" spans="1:36" s="47" customFormat="1" ht="18.600000000000001" customHeight="1" x14ac:dyDescent="0.3">
      <c r="A167" s="220">
        <v>5</v>
      </c>
      <c r="B167" s="28" t="s">
        <v>167</v>
      </c>
      <c r="C167" s="28"/>
      <c r="D167" s="36"/>
      <c r="E167" s="36"/>
      <c r="F167" s="36"/>
      <c r="G167" s="22"/>
      <c r="H167" s="24"/>
      <c r="I167" s="22"/>
      <c r="J167" s="36"/>
      <c r="K167" s="36"/>
      <c r="L167" s="22"/>
      <c r="M167" s="22"/>
      <c r="N167" s="36"/>
      <c r="O167" s="36"/>
      <c r="P167" s="36"/>
      <c r="Q167" s="36"/>
      <c r="R167" s="36"/>
      <c r="S167" s="24"/>
      <c r="T167" s="22"/>
      <c r="U167" s="25"/>
      <c r="V167" s="22"/>
      <c r="W167" s="24"/>
      <c r="X167" s="22"/>
      <c r="Y167" s="36"/>
      <c r="Z167" s="36"/>
      <c r="AA167" s="36"/>
      <c r="AB167" s="36"/>
      <c r="AC167" s="11"/>
      <c r="AJ167" s="35"/>
    </row>
    <row r="168" spans="1:36" s="47" customFormat="1" ht="18" customHeight="1" x14ac:dyDescent="0.3">
      <c r="A168" s="221"/>
      <c r="B168" s="28" t="s">
        <v>168</v>
      </c>
      <c r="C168" s="21">
        <v>50.85</v>
      </c>
      <c r="D168" s="36">
        <v>20</v>
      </c>
      <c r="E168" s="36">
        <v>20</v>
      </c>
      <c r="F168" s="23">
        <f>E168/C168</f>
        <v>0.39331366764995085</v>
      </c>
      <c r="G168" s="22">
        <v>0</v>
      </c>
      <c r="H168" s="24">
        <f t="shared" si="28"/>
        <v>0</v>
      </c>
      <c r="I168" s="22">
        <v>0</v>
      </c>
      <c r="J168" s="36"/>
      <c r="K168" s="36"/>
      <c r="L168" s="22"/>
      <c r="M168" s="22"/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24">
        <v>0</v>
      </c>
      <c r="T168" s="22">
        <f>ROUNDDOWN(E168*U168,0)</f>
        <v>1</v>
      </c>
      <c r="U168" s="25" t="s">
        <v>24</v>
      </c>
      <c r="V168" s="22">
        <v>0</v>
      </c>
      <c r="W168" s="24">
        <f>V168/E168</f>
        <v>0</v>
      </c>
      <c r="X168" s="22">
        <v>0</v>
      </c>
      <c r="Y168" s="36"/>
      <c r="Z168" s="36"/>
      <c r="AA168" s="36"/>
      <c r="AB168" s="36"/>
      <c r="AC168" s="26"/>
      <c r="AJ168" s="48"/>
    </row>
    <row r="169" spans="1:36" s="47" customFormat="1" ht="16.899999999999999" customHeight="1" x14ac:dyDescent="0.3">
      <c r="A169" s="221"/>
      <c r="B169" s="28" t="s">
        <v>169</v>
      </c>
      <c r="C169" s="21">
        <v>84.25</v>
      </c>
      <c r="D169" s="36">
        <v>38</v>
      </c>
      <c r="E169" s="36">
        <v>38</v>
      </c>
      <c r="F169" s="23">
        <f>E169/C169</f>
        <v>0.45103857566765576</v>
      </c>
      <c r="G169" s="22">
        <v>1</v>
      </c>
      <c r="H169" s="24">
        <f t="shared" si="28"/>
        <v>2.6315789473684209E-2</v>
      </c>
      <c r="I169" s="22">
        <v>0</v>
      </c>
      <c r="J169" s="36"/>
      <c r="K169" s="36"/>
      <c r="L169" s="22"/>
      <c r="M169" s="22"/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24">
        <v>0</v>
      </c>
      <c r="T169" s="22">
        <f>ROUNDDOWN(E169*U169,0)</f>
        <v>1</v>
      </c>
      <c r="U169" s="25" t="s">
        <v>24</v>
      </c>
      <c r="V169" s="22">
        <v>1</v>
      </c>
      <c r="W169" s="24">
        <f>V169/E169</f>
        <v>2.6315789473684209E-2</v>
      </c>
      <c r="X169" s="22">
        <v>0</v>
      </c>
      <c r="Y169" s="36"/>
      <c r="Z169" s="36"/>
      <c r="AA169" s="36"/>
      <c r="AB169" s="36"/>
      <c r="AC169" s="26"/>
      <c r="AJ169" s="48"/>
    </row>
    <row r="170" spans="1:36" s="47" customFormat="1" ht="16.149999999999999" customHeight="1" x14ac:dyDescent="0.3">
      <c r="A170" s="221"/>
      <c r="B170" s="28" t="s">
        <v>170</v>
      </c>
      <c r="C170" s="21">
        <v>333.65</v>
      </c>
      <c r="D170" s="36">
        <v>134</v>
      </c>
      <c r="E170" s="36">
        <v>134</v>
      </c>
      <c r="F170" s="23">
        <f>E170/C170</f>
        <v>0.40161846246066241</v>
      </c>
      <c r="G170" s="22">
        <v>5</v>
      </c>
      <c r="H170" s="24">
        <f t="shared" si="28"/>
        <v>3.7313432835820892E-2</v>
      </c>
      <c r="I170" s="22">
        <v>0</v>
      </c>
      <c r="J170" s="36"/>
      <c r="K170" s="36"/>
      <c r="L170" s="22"/>
      <c r="M170" s="22"/>
      <c r="N170" s="36">
        <v>1</v>
      </c>
      <c r="O170" s="36">
        <v>0</v>
      </c>
      <c r="P170" s="36">
        <v>0</v>
      </c>
      <c r="Q170" s="36">
        <v>0</v>
      </c>
      <c r="R170" s="36">
        <v>1</v>
      </c>
      <c r="S170" s="24">
        <f t="shared" si="27"/>
        <v>0.2</v>
      </c>
      <c r="T170" s="22">
        <f>ROUNDDOWN(E170*U170,0)</f>
        <v>6</v>
      </c>
      <c r="U170" s="25" t="s">
        <v>24</v>
      </c>
      <c r="V170" s="22">
        <v>5</v>
      </c>
      <c r="W170" s="24">
        <f>V170/E170</f>
        <v>3.7313432835820892E-2</v>
      </c>
      <c r="X170" s="22">
        <v>0</v>
      </c>
      <c r="Y170" s="36"/>
      <c r="Z170" s="36"/>
      <c r="AA170" s="36"/>
      <c r="AB170" s="36"/>
      <c r="AC170" s="26"/>
      <c r="AJ170" s="48"/>
    </row>
    <row r="171" spans="1:36" s="47" customFormat="1" ht="16.149999999999999" customHeight="1" x14ac:dyDescent="0.3">
      <c r="A171" s="222"/>
      <c r="B171" s="28" t="s">
        <v>171</v>
      </c>
      <c r="C171" s="21">
        <v>52.53</v>
      </c>
      <c r="D171" s="36">
        <v>21</v>
      </c>
      <c r="E171" s="36">
        <v>21</v>
      </c>
      <c r="F171" s="23">
        <f>E171/C171</f>
        <v>0.39977155910908052</v>
      </c>
      <c r="G171" s="22">
        <v>0</v>
      </c>
      <c r="H171" s="24">
        <f t="shared" si="28"/>
        <v>0</v>
      </c>
      <c r="I171" s="22">
        <v>0</v>
      </c>
      <c r="J171" s="36"/>
      <c r="K171" s="36"/>
      <c r="L171" s="22"/>
      <c r="M171" s="22"/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24">
        <v>0</v>
      </c>
      <c r="T171" s="22">
        <f>ROUNDDOWN(E171*U171,0)</f>
        <v>1</v>
      </c>
      <c r="U171" s="25" t="s">
        <v>24</v>
      </c>
      <c r="V171" s="22">
        <v>0</v>
      </c>
      <c r="W171" s="24">
        <f>V171/E171</f>
        <v>0</v>
      </c>
      <c r="X171" s="22">
        <v>0</v>
      </c>
      <c r="Y171" s="36"/>
      <c r="Z171" s="36"/>
      <c r="AA171" s="36"/>
      <c r="AB171" s="36"/>
      <c r="AC171" s="26"/>
      <c r="AJ171" s="48"/>
    </row>
    <row r="172" spans="1:36" s="47" customFormat="1" ht="16.5" customHeight="1" x14ac:dyDescent="0.3">
      <c r="A172" s="220">
        <v>6</v>
      </c>
      <c r="B172" s="28" t="s">
        <v>172</v>
      </c>
      <c r="C172" s="28"/>
      <c r="D172" s="36"/>
      <c r="E172" s="36"/>
      <c r="F172" s="36"/>
      <c r="G172" s="22"/>
      <c r="H172" s="24"/>
      <c r="I172" s="22"/>
      <c r="J172" s="36"/>
      <c r="K172" s="36"/>
      <c r="L172" s="36"/>
      <c r="M172" s="36"/>
      <c r="N172" s="36"/>
      <c r="O172" s="36"/>
      <c r="P172" s="36"/>
      <c r="Q172" s="36"/>
      <c r="R172" s="36"/>
      <c r="S172" s="24"/>
      <c r="T172" s="22"/>
      <c r="U172" s="25"/>
      <c r="V172" s="22"/>
      <c r="W172" s="24"/>
      <c r="X172" s="22"/>
      <c r="Y172" s="36"/>
      <c r="Z172" s="36"/>
      <c r="AA172" s="36"/>
      <c r="AB172" s="36"/>
      <c r="AC172" s="26"/>
      <c r="AJ172" s="48"/>
    </row>
    <row r="173" spans="1:36" s="47" customFormat="1" ht="22.5" customHeight="1" x14ac:dyDescent="0.3">
      <c r="A173" s="221"/>
      <c r="B173" s="28" t="s">
        <v>173</v>
      </c>
      <c r="C173" s="21">
        <v>123.51</v>
      </c>
      <c r="D173" s="36">
        <v>0</v>
      </c>
      <c r="E173" s="36">
        <v>0</v>
      </c>
      <c r="F173" s="23">
        <f>E173/C173</f>
        <v>0</v>
      </c>
      <c r="G173" s="22">
        <v>0</v>
      </c>
      <c r="H173" s="24"/>
      <c r="I173" s="22">
        <v>0</v>
      </c>
      <c r="J173" s="36"/>
      <c r="K173" s="36"/>
      <c r="L173" s="36"/>
      <c r="M173" s="36"/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24">
        <v>0</v>
      </c>
      <c r="T173" s="22">
        <f>ROUNDDOWN(E173*U173,0)</f>
        <v>0</v>
      </c>
      <c r="U173" s="25" t="s">
        <v>24</v>
      </c>
      <c r="V173" s="22">
        <v>0</v>
      </c>
      <c r="W173" s="24">
        <v>0</v>
      </c>
      <c r="X173" s="22">
        <v>0</v>
      </c>
      <c r="Y173" s="36"/>
      <c r="Z173" s="36"/>
      <c r="AA173" s="36"/>
      <c r="AB173" s="36"/>
      <c r="AC173" s="26"/>
      <c r="AJ173" s="48"/>
    </row>
    <row r="174" spans="1:36" s="47" customFormat="1" ht="20.25" customHeight="1" x14ac:dyDescent="0.3">
      <c r="A174" s="222"/>
      <c r="B174" s="28" t="s">
        <v>174</v>
      </c>
      <c r="C174" s="21">
        <v>162.55000000000001</v>
      </c>
      <c r="D174" s="36">
        <v>0</v>
      </c>
      <c r="E174" s="36">
        <v>0</v>
      </c>
      <c r="F174" s="23">
        <f>E174/C174</f>
        <v>0</v>
      </c>
      <c r="G174" s="22">
        <v>0</v>
      </c>
      <c r="H174" s="24"/>
      <c r="I174" s="22">
        <v>0</v>
      </c>
      <c r="J174" s="36"/>
      <c r="K174" s="36"/>
      <c r="L174" s="36"/>
      <c r="M174" s="36"/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24">
        <v>0</v>
      </c>
      <c r="T174" s="22">
        <f>ROUNDDOWN(E174*U174,0)</f>
        <v>0</v>
      </c>
      <c r="U174" s="25" t="s">
        <v>24</v>
      </c>
      <c r="V174" s="22">
        <v>0</v>
      </c>
      <c r="W174" s="24">
        <v>0</v>
      </c>
      <c r="X174" s="22">
        <v>0</v>
      </c>
      <c r="Y174" s="36"/>
      <c r="Z174" s="36"/>
      <c r="AA174" s="36"/>
      <c r="AB174" s="36"/>
      <c r="AC174" s="26"/>
      <c r="AJ174" s="48"/>
    </row>
    <row r="175" spans="1:36" s="47" customFormat="1" ht="18.75" customHeight="1" x14ac:dyDescent="0.3">
      <c r="A175" s="220">
        <v>7</v>
      </c>
      <c r="B175" s="28" t="s">
        <v>175</v>
      </c>
      <c r="C175" s="28"/>
      <c r="D175" s="36"/>
      <c r="E175" s="36"/>
      <c r="F175" s="36"/>
      <c r="G175" s="22"/>
      <c r="H175" s="24"/>
      <c r="I175" s="22"/>
      <c r="J175" s="36"/>
      <c r="K175" s="36"/>
      <c r="L175" s="36"/>
      <c r="M175" s="36"/>
      <c r="N175" s="36"/>
      <c r="O175" s="36"/>
      <c r="P175" s="36"/>
      <c r="Q175" s="36"/>
      <c r="R175" s="36"/>
      <c r="S175" s="24"/>
      <c r="T175" s="22"/>
      <c r="U175" s="25"/>
      <c r="V175" s="22"/>
      <c r="W175" s="24"/>
      <c r="X175" s="22"/>
      <c r="Y175" s="36"/>
      <c r="Z175" s="36"/>
      <c r="AA175" s="36"/>
      <c r="AB175" s="36"/>
      <c r="AC175" s="26"/>
      <c r="AJ175" s="48"/>
    </row>
    <row r="176" spans="1:36" s="47" customFormat="1" ht="30" customHeight="1" x14ac:dyDescent="0.3">
      <c r="A176" s="221"/>
      <c r="B176" s="31" t="s">
        <v>176</v>
      </c>
      <c r="C176" s="21">
        <v>89.91</v>
      </c>
      <c r="D176" s="36">
        <v>39</v>
      </c>
      <c r="E176" s="36">
        <v>39</v>
      </c>
      <c r="F176" s="23">
        <f>E176/C176</f>
        <v>0.43376710043376709</v>
      </c>
      <c r="G176" s="22">
        <v>1</v>
      </c>
      <c r="H176" s="24">
        <f t="shared" si="28"/>
        <v>2.564102564102564E-2</v>
      </c>
      <c r="I176" s="22">
        <v>0</v>
      </c>
      <c r="J176" s="36"/>
      <c r="K176" s="36"/>
      <c r="L176" s="36"/>
      <c r="M176" s="36"/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24">
        <f t="shared" si="27"/>
        <v>0</v>
      </c>
      <c r="T176" s="22">
        <f>ROUNDDOWN(E176*U176,0)</f>
        <v>1</v>
      </c>
      <c r="U176" s="25" t="s">
        <v>24</v>
      </c>
      <c r="V176" s="22">
        <v>1</v>
      </c>
      <c r="W176" s="24">
        <f>V176/E176</f>
        <v>2.564102564102564E-2</v>
      </c>
      <c r="X176" s="22">
        <v>0</v>
      </c>
      <c r="Y176" s="36"/>
      <c r="Z176" s="36"/>
      <c r="AA176" s="36"/>
      <c r="AB176" s="36"/>
      <c r="AC176" s="26"/>
      <c r="AJ176" s="48"/>
    </row>
    <row r="177" spans="1:36" s="47" customFormat="1" ht="30" customHeight="1" x14ac:dyDescent="0.3">
      <c r="A177" s="221"/>
      <c r="B177" s="31" t="s">
        <v>177</v>
      </c>
      <c r="C177" s="21">
        <v>12.79</v>
      </c>
      <c r="D177" s="36">
        <v>6</v>
      </c>
      <c r="E177" s="36">
        <v>6</v>
      </c>
      <c r="F177" s="23">
        <f>E177/C177</f>
        <v>0.46911649726348714</v>
      </c>
      <c r="G177" s="22">
        <v>0</v>
      </c>
      <c r="H177" s="24">
        <f t="shared" si="28"/>
        <v>0</v>
      </c>
      <c r="I177" s="22">
        <v>0</v>
      </c>
      <c r="J177" s="36"/>
      <c r="K177" s="36"/>
      <c r="L177" s="36"/>
      <c r="M177" s="36"/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24">
        <v>0</v>
      </c>
      <c r="T177" s="22">
        <f>ROUNDDOWN(E177*U177,0)</f>
        <v>0</v>
      </c>
      <c r="U177" s="25" t="s">
        <v>24</v>
      </c>
      <c r="V177" s="22">
        <v>0</v>
      </c>
      <c r="W177" s="24">
        <f>V177/E177</f>
        <v>0</v>
      </c>
      <c r="X177" s="22">
        <v>0</v>
      </c>
      <c r="Y177" s="36"/>
      <c r="Z177" s="36"/>
      <c r="AA177" s="36"/>
      <c r="AB177" s="36"/>
      <c r="AC177" s="26"/>
      <c r="AJ177" s="48"/>
    </row>
    <row r="178" spans="1:36" s="47" customFormat="1" ht="30" customHeight="1" x14ac:dyDescent="0.3">
      <c r="A178" s="222"/>
      <c r="B178" s="31" t="s">
        <v>178</v>
      </c>
      <c r="C178" s="21">
        <v>12.49</v>
      </c>
      <c r="D178" s="36">
        <v>2</v>
      </c>
      <c r="E178" s="36">
        <v>2</v>
      </c>
      <c r="F178" s="23">
        <f>E178/C178</f>
        <v>0.16012810248198558</v>
      </c>
      <c r="G178" s="22">
        <v>0</v>
      </c>
      <c r="H178" s="24">
        <f t="shared" si="28"/>
        <v>0</v>
      </c>
      <c r="I178" s="22">
        <v>0</v>
      </c>
      <c r="J178" s="36"/>
      <c r="K178" s="36"/>
      <c r="L178" s="36"/>
      <c r="M178" s="36"/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24">
        <v>0</v>
      </c>
      <c r="T178" s="22">
        <f>ROUNDDOWN(E178*U178,0)</f>
        <v>0</v>
      </c>
      <c r="U178" s="25" t="s">
        <v>24</v>
      </c>
      <c r="V178" s="22">
        <v>0</v>
      </c>
      <c r="W178" s="24">
        <f>V178/E178</f>
        <v>0</v>
      </c>
      <c r="X178" s="22">
        <v>0</v>
      </c>
      <c r="Y178" s="36"/>
      <c r="Z178" s="36"/>
      <c r="AA178" s="36"/>
      <c r="AB178" s="36"/>
      <c r="AC178" s="26"/>
      <c r="AJ178" s="48"/>
    </row>
    <row r="179" spans="1:36" s="47" customFormat="1" ht="25.5" customHeight="1" x14ac:dyDescent="0.3">
      <c r="A179" s="220">
        <v>8</v>
      </c>
      <c r="B179" s="28" t="s">
        <v>179</v>
      </c>
      <c r="C179" s="28"/>
      <c r="D179" s="36"/>
      <c r="E179" s="36"/>
      <c r="F179" s="36"/>
      <c r="G179" s="22"/>
      <c r="H179" s="24"/>
      <c r="I179" s="22"/>
      <c r="J179" s="36"/>
      <c r="K179" s="36"/>
      <c r="L179" s="22"/>
      <c r="M179" s="22"/>
      <c r="N179" s="36"/>
      <c r="O179" s="36"/>
      <c r="P179" s="36"/>
      <c r="Q179" s="36"/>
      <c r="R179" s="36"/>
      <c r="S179" s="24"/>
      <c r="T179" s="22"/>
      <c r="U179" s="25"/>
      <c r="V179" s="22"/>
      <c r="W179" s="24"/>
      <c r="X179" s="22"/>
      <c r="Y179" s="36"/>
      <c r="Z179" s="36"/>
      <c r="AA179" s="36"/>
      <c r="AB179" s="36"/>
      <c r="AC179" s="26"/>
      <c r="AJ179" s="48"/>
    </row>
    <row r="180" spans="1:36" s="47" customFormat="1" ht="33" customHeight="1" x14ac:dyDescent="0.3">
      <c r="A180" s="222"/>
      <c r="B180" s="28" t="s">
        <v>180</v>
      </c>
      <c r="C180" s="21">
        <v>584.94000000000005</v>
      </c>
      <c r="D180" s="36">
        <v>507</v>
      </c>
      <c r="E180" s="36">
        <v>507</v>
      </c>
      <c r="F180" s="23">
        <f t="shared" ref="F180:F187" si="31">E180/C180</f>
        <v>0.86675556467329973</v>
      </c>
      <c r="G180" s="22">
        <v>25</v>
      </c>
      <c r="H180" s="24">
        <f t="shared" si="28"/>
        <v>4.9309664694280081E-2</v>
      </c>
      <c r="I180" s="22">
        <v>0</v>
      </c>
      <c r="J180" s="36"/>
      <c r="K180" s="36"/>
      <c r="L180" s="36"/>
      <c r="M180" s="36"/>
      <c r="N180" s="36">
        <v>3</v>
      </c>
      <c r="O180" s="36">
        <v>0</v>
      </c>
      <c r="P180" s="36">
        <v>0</v>
      </c>
      <c r="Q180" s="36">
        <v>3</v>
      </c>
      <c r="R180" s="36">
        <v>0</v>
      </c>
      <c r="S180" s="24">
        <f t="shared" si="27"/>
        <v>0.12</v>
      </c>
      <c r="T180" s="22">
        <f t="shared" ref="T180:T187" si="32">ROUNDDOWN(E180*U180,0)</f>
        <v>25</v>
      </c>
      <c r="U180" s="25" t="s">
        <v>24</v>
      </c>
      <c r="V180" s="22">
        <v>25</v>
      </c>
      <c r="W180" s="24">
        <f>V180/E180</f>
        <v>4.9309664694280081E-2</v>
      </c>
      <c r="X180" s="22">
        <v>0</v>
      </c>
      <c r="Y180" s="36"/>
      <c r="Z180" s="36"/>
      <c r="AA180" s="36"/>
      <c r="AB180" s="36"/>
      <c r="AC180" s="26"/>
      <c r="AJ180" s="48"/>
    </row>
    <row r="181" spans="1:36" s="47" customFormat="1" ht="28.5" customHeight="1" x14ac:dyDescent="0.3">
      <c r="A181" s="21">
        <v>9</v>
      </c>
      <c r="B181" s="28" t="s">
        <v>181</v>
      </c>
      <c r="C181" s="21">
        <v>197.56</v>
      </c>
      <c r="D181" s="36">
        <v>84</v>
      </c>
      <c r="E181" s="36">
        <v>84</v>
      </c>
      <c r="F181" s="23">
        <f t="shared" si="31"/>
        <v>0.42518728487548085</v>
      </c>
      <c r="G181" s="22">
        <v>2</v>
      </c>
      <c r="H181" s="24">
        <f t="shared" si="28"/>
        <v>2.3809523809523808E-2</v>
      </c>
      <c r="I181" s="22">
        <v>0</v>
      </c>
      <c r="J181" s="36"/>
      <c r="K181" s="36"/>
      <c r="L181" s="36"/>
      <c r="M181" s="36"/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24">
        <v>0</v>
      </c>
      <c r="T181" s="22">
        <f t="shared" si="32"/>
        <v>4</v>
      </c>
      <c r="U181" s="25" t="s">
        <v>24</v>
      </c>
      <c r="V181" s="22">
        <v>2</v>
      </c>
      <c r="W181" s="24">
        <f>V181/E181</f>
        <v>2.3809523809523808E-2</v>
      </c>
      <c r="X181" s="22">
        <v>0</v>
      </c>
      <c r="Y181" s="36"/>
      <c r="Z181" s="36"/>
      <c r="AA181" s="36"/>
      <c r="AB181" s="36"/>
      <c r="AC181" s="26"/>
      <c r="AJ181" s="48"/>
    </row>
    <row r="182" spans="1:36" s="47" customFormat="1" ht="24.75" customHeight="1" x14ac:dyDescent="0.3">
      <c r="A182" s="21">
        <v>10</v>
      </c>
      <c r="B182" s="28" t="s">
        <v>182</v>
      </c>
      <c r="C182" s="21">
        <v>108.66</v>
      </c>
      <c r="D182" s="36">
        <v>70</v>
      </c>
      <c r="E182" s="36">
        <v>70</v>
      </c>
      <c r="F182" s="23">
        <f t="shared" si="31"/>
        <v>0.64421130130682869</v>
      </c>
      <c r="G182" s="22">
        <v>2</v>
      </c>
      <c r="H182" s="24">
        <f t="shared" si="28"/>
        <v>2.8571428571428571E-2</v>
      </c>
      <c r="I182" s="22">
        <v>0</v>
      </c>
      <c r="J182" s="36"/>
      <c r="K182" s="36"/>
      <c r="L182" s="36"/>
      <c r="M182" s="36"/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24">
        <f t="shared" si="27"/>
        <v>0</v>
      </c>
      <c r="T182" s="22">
        <f t="shared" si="32"/>
        <v>3</v>
      </c>
      <c r="U182" s="25" t="s">
        <v>24</v>
      </c>
      <c r="V182" s="22">
        <v>2</v>
      </c>
      <c r="W182" s="24">
        <f>V182/E182</f>
        <v>2.8571428571428571E-2</v>
      </c>
      <c r="X182" s="22">
        <v>0</v>
      </c>
      <c r="Y182" s="36"/>
      <c r="Z182" s="36"/>
      <c r="AA182" s="36"/>
      <c r="AB182" s="36"/>
      <c r="AC182" s="26"/>
      <c r="AJ182" s="48"/>
    </row>
    <row r="183" spans="1:36" s="47" customFormat="1" ht="24.75" customHeight="1" x14ac:dyDescent="0.3">
      <c r="A183" s="21">
        <v>11</v>
      </c>
      <c r="B183" s="28" t="s">
        <v>183</v>
      </c>
      <c r="C183" s="21">
        <v>30.55</v>
      </c>
      <c r="D183" s="36">
        <v>3</v>
      </c>
      <c r="E183" s="36">
        <v>3</v>
      </c>
      <c r="F183" s="23">
        <f t="shared" si="31"/>
        <v>9.8199672667757767E-2</v>
      </c>
      <c r="G183" s="22">
        <v>0</v>
      </c>
      <c r="H183" s="24">
        <f t="shared" si="28"/>
        <v>0</v>
      </c>
      <c r="I183" s="22">
        <v>0</v>
      </c>
      <c r="J183" s="36"/>
      <c r="K183" s="36"/>
      <c r="L183" s="36"/>
      <c r="M183" s="36"/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24">
        <v>0</v>
      </c>
      <c r="T183" s="22">
        <f t="shared" si="32"/>
        <v>0</v>
      </c>
      <c r="U183" s="25" t="s">
        <v>24</v>
      </c>
      <c r="V183" s="22">
        <v>0</v>
      </c>
      <c r="W183" s="24">
        <f>V183/E183</f>
        <v>0</v>
      </c>
      <c r="X183" s="22">
        <v>0</v>
      </c>
      <c r="Y183" s="36"/>
      <c r="Z183" s="36"/>
      <c r="AA183" s="36"/>
      <c r="AB183" s="36"/>
      <c r="AC183" s="26"/>
      <c r="AJ183" s="48"/>
    </row>
    <row r="184" spans="1:36" ht="33" customHeight="1" x14ac:dyDescent="0.3">
      <c r="A184" s="21">
        <v>12</v>
      </c>
      <c r="B184" s="28" t="s">
        <v>184</v>
      </c>
      <c r="C184" s="21">
        <v>74.739999999999995</v>
      </c>
      <c r="D184" s="36">
        <v>0</v>
      </c>
      <c r="E184" s="36">
        <v>0</v>
      </c>
      <c r="F184" s="23">
        <f t="shared" si="31"/>
        <v>0</v>
      </c>
      <c r="G184" s="22">
        <v>0</v>
      </c>
      <c r="H184" s="24"/>
      <c r="I184" s="22">
        <v>0</v>
      </c>
      <c r="J184" s="36"/>
      <c r="K184" s="36"/>
      <c r="L184" s="22"/>
      <c r="M184" s="22"/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24">
        <v>0</v>
      </c>
      <c r="T184" s="22">
        <f t="shared" si="32"/>
        <v>0</v>
      </c>
      <c r="U184" s="25" t="s">
        <v>24</v>
      </c>
      <c r="V184" s="22">
        <v>0</v>
      </c>
      <c r="W184" s="24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11"/>
      <c r="AJ184" s="35"/>
    </row>
    <row r="185" spans="1:36" ht="33" customHeight="1" x14ac:dyDescent="0.3">
      <c r="A185" s="21">
        <v>13</v>
      </c>
      <c r="B185" s="28" t="s">
        <v>185</v>
      </c>
      <c r="C185" s="21">
        <v>63.67</v>
      </c>
      <c r="D185" s="36">
        <v>0</v>
      </c>
      <c r="E185" s="36">
        <v>0</v>
      </c>
      <c r="F185" s="23">
        <f t="shared" si="31"/>
        <v>0</v>
      </c>
      <c r="G185" s="22">
        <v>0</v>
      </c>
      <c r="H185" s="24"/>
      <c r="I185" s="22">
        <v>0</v>
      </c>
      <c r="J185" s="36"/>
      <c r="K185" s="36"/>
      <c r="L185" s="22"/>
      <c r="M185" s="22"/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24">
        <v>0</v>
      </c>
      <c r="T185" s="22">
        <f t="shared" si="32"/>
        <v>0</v>
      </c>
      <c r="U185" s="25" t="s">
        <v>24</v>
      </c>
      <c r="V185" s="22">
        <v>0</v>
      </c>
      <c r="W185" s="24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11"/>
      <c r="AJ185" s="35"/>
    </row>
    <row r="186" spans="1:36" ht="29.45" customHeight="1" x14ac:dyDescent="0.3">
      <c r="A186" s="21">
        <v>14</v>
      </c>
      <c r="B186" s="28" t="s">
        <v>186</v>
      </c>
      <c r="C186" s="21">
        <v>38.1</v>
      </c>
      <c r="D186" s="36">
        <v>0</v>
      </c>
      <c r="E186" s="36">
        <v>0</v>
      </c>
      <c r="F186" s="23">
        <f t="shared" si="31"/>
        <v>0</v>
      </c>
      <c r="G186" s="22">
        <v>0</v>
      </c>
      <c r="H186" s="24"/>
      <c r="I186" s="22">
        <v>0</v>
      </c>
      <c r="J186" s="36"/>
      <c r="K186" s="36"/>
      <c r="L186" s="22"/>
      <c r="M186" s="22"/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24">
        <v>0</v>
      </c>
      <c r="T186" s="22">
        <f t="shared" si="32"/>
        <v>0</v>
      </c>
      <c r="U186" s="25" t="s">
        <v>24</v>
      </c>
      <c r="V186" s="22">
        <v>0</v>
      </c>
      <c r="W186" s="24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11"/>
      <c r="AJ186" s="35"/>
    </row>
    <row r="187" spans="1:36" ht="15.75" customHeight="1" x14ac:dyDescent="0.3">
      <c r="A187" s="21">
        <v>15</v>
      </c>
      <c r="B187" s="28" t="s">
        <v>187</v>
      </c>
      <c r="C187" s="21">
        <v>34.46</v>
      </c>
      <c r="D187" s="36">
        <v>0</v>
      </c>
      <c r="E187" s="36">
        <v>0</v>
      </c>
      <c r="F187" s="23">
        <f t="shared" si="31"/>
        <v>0</v>
      </c>
      <c r="G187" s="22">
        <v>0</v>
      </c>
      <c r="H187" s="24"/>
      <c r="I187" s="22">
        <v>0</v>
      </c>
      <c r="J187" s="36"/>
      <c r="K187" s="36"/>
      <c r="L187" s="22"/>
      <c r="M187" s="22"/>
      <c r="N187" s="36">
        <v>0</v>
      </c>
      <c r="O187" s="36">
        <v>0</v>
      </c>
      <c r="P187" s="36">
        <v>0</v>
      </c>
      <c r="Q187" s="36">
        <v>0</v>
      </c>
      <c r="R187" s="36">
        <v>0</v>
      </c>
      <c r="S187" s="24">
        <v>0</v>
      </c>
      <c r="T187" s="22">
        <f t="shared" si="32"/>
        <v>0</v>
      </c>
      <c r="U187" s="25" t="s">
        <v>24</v>
      </c>
      <c r="V187" s="22">
        <v>0</v>
      </c>
      <c r="W187" s="24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11"/>
      <c r="AJ187" s="35"/>
    </row>
    <row r="188" spans="1:36" ht="94.5" customHeight="1" x14ac:dyDescent="0.3">
      <c r="A188" s="21">
        <v>16</v>
      </c>
      <c r="B188" s="28" t="s">
        <v>30</v>
      </c>
      <c r="C188" s="28"/>
      <c r="D188" s="36"/>
      <c r="E188" s="36"/>
      <c r="F188" s="36"/>
      <c r="G188" s="22"/>
      <c r="H188" s="24"/>
      <c r="I188" s="22"/>
      <c r="J188" s="36"/>
      <c r="K188" s="36"/>
      <c r="L188" s="22"/>
      <c r="M188" s="22"/>
      <c r="N188" s="36"/>
      <c r="O188" s="36"/>
      <c r="P188" s="36"/>
      <c r="Q188" s="36"/>
      <c r="R188" s="36"/>
      <c r="S188" s="24"/>
      <c r="T188" s="22"/>
      <c r="U188" s="25"/>
      <c r="V188" s="22"/>
      <c r="W188" s="24"/>
      <c r="X188" s="22"/>
      <c r="Y188" s="36"/>
      <c r="Z188" s="36"/>
      <c r="AA188" s="36"/>
      <c r="AB188" s="36"/>
      <c r="AC188" s="11"/>
      <c r="AJ188" s="35"/>
    </row>
    <row r="189" spans="1:36" s="51" customFormat="1" ht="32.450000000000003" customHeight="1" x14ac:dyDescent="0.25">
      <c r="A189" s="223" t="s">
        <v>188</v>
      </c>
      <c r="B189" s="223"/>
      <c r="C189" s="49">
        <f>SUM(C161:C188)</f>
        <v>3262.4899999999993</v>
      </c>
      <c r="D189" s="38">
        <f>SUM(D161:D188)</f>
        <v>1122</v>
      </c>
      <c r="E189" s="38">
        <f>SUM(E161:E188)</f>
        <v>1122</v>
      </c>
      <c r="F189" s="39">
        <f>E189/C189</f>
        <v>0.34390910010452147</v>
      </c>
      <c r="G189" s="38">
        <f>SUM(G161:G188)</f>
        <v>44</v>
      </c>
      <c r="H189" s="24">
        <f t="shared" si="28"/>
        <v>3.9215686274509803E-2</v>
      </c>
      <c r="I189" s="38">
        <f t="shared" ref="I189:R189" si="33">SUM(I161:I188)</f>
        <v>0</v>
      </c>
      <c r="J189" s="38">
        <f t="shared" si="33"/>
        <v>0</v>
      </c>
      <c r="K189" s="38">
        <f t="shared" si="33"/>
        <v>0</v>
      </c>
      <c r="L189" s="38">
        <f t="shared" si="33"/>
        <v>0</v>
      </c>
      <c r="M189" s="38">
        <f t="shared" si="33"/>
        <v>0</v>
      </c>
      <c r="N189" s="38">
        <f t="shared" si="33"/>
        <v>5</v>
      </c>
      <c r="O189" s="38">
        <f t="shared" si="33"/>
        <v>0</v>
      </c>
      <c r="P189" s="38">
        <f t="shared" si="33"/>
        <v>0</v>
      </c>
      <c r="Q189" s="38">
        <f t="shared" si="33"/>
        <v>3</v>
      </c>
      <c r="R189" s="38">
        <f t="shared" si="33"/>
        <v>2</v>
      </c>
      <c r="S189" s="40">
        <f t="shared" si="27"/>
        <v>0.11363636363636363</v>
      </c>
      <c r="T189" s="38">
        <f>SUM(T161:T188)</f>
        <v>50</v>
      </c>
      <c r="U189" s="41" t="s">
        <v>24</v>
      </c>
      <c r="V189" s="38">
        <f>SUM(V161:V188)</f>
        <v>44</v>
      </c>
      <c r="W189" s="40">
        <f>V189/E189</f>
        <v>3.9215686274509803E-2</v>
      </c>
      <c r="X189" s="38">
        <f>SUM(X161:X188)</f>
        <v>0</v>
      </c>
      <c r="Y189" s="38">
        <f>SUM(Y161:Y188)</f>
        <v>0</v>
      </c>
      <c r="Z189" s="38">
        <f>SUM(Z161:Z188)</f>
        <v>0</v>
      </c>
      <c r="AA189" s="38">
        <f>SUM(AA161:AA188)</f>
        <v>0</v>
      </c>
      <c r="AB189" s="38">
        <f>SUM(AB161:AB188)</f>
        <v>0</v>
      </c>
      <c r="AC189" s="50"/>
      <c r="AJ189" s="52"/>
    </row>
    <row r="190" spans="1:36" ht="18.75" customHeight="1" x14ac:dyDescent="0.3">
      <c r="A190" s="227" t="s">
        <v>189</v>
      </c>
      <c r="B190" s="227"/>
      <c r="C190" s="12"/>
      <c r="D190" s="36"/>
      <c r="E190" s="36"/>
      <c r="F190" s="36"/>
      <c r="G190" s="22"/>
      <c r="H190" s="24"/>
      <c r="I190" s="22"/>
      <c r="J190" s="36"/>
      <c r="K190" s="36"/>
      <c r="L190" s="22"/>
      <c r="M190" s="22"/>
      <c r="N190" s="36"/>
      <c r="O190" s="36"/>
      <c r="P190" s="36"/>
      <c r="Q190" s="36"/>
      <c r="R190" s="36"/>
      <c r="S190" s="24"/>
      <c r="T190" s="22"/>
      <c r="U190" s="25"/>
      <c r="V190" s="22"/>
      <c r="W190" s="24"/>
      <c r="X190" s="22"/>
      <c r="Y190" s="36"/>
      <c r="Z190" s="36"/>
      <c r="AA190" s="36"/>
      <c r="AB190" s="36"/>
      <c r="AC190" s="11"/>
      <c r="AJ190" s="35"/>
    </row>
    <row r="191" spans="1:36" s="20" customFormat="1" ht="19.5" customHeight="1" x14ac:dyDescent="0.3">
      <c r="A191" s="21">
        <v>1</v>
      </c>
      <c r="B191" s="28" t="s">
        <v>190</v>
      </c>
      <c r="C191" s="21">
        <v>544.51</v>
      </c>
      <c r="D191" s="22">
        <v>1073</v>
      </c>
      <c r="E191" s="22">
        <v>1073</v>
      </c>
      <c r="F191" s="23">
        <f>E191/C191</f>
        <v>1.9705790527263045</v>
      </c>
      <c r="G191" s="22">
        <v>58</v>
      </c>
      <c r="H191" s="24">
        <f t="shared" si="28"/>
        <v>5.4054054054054057E-2</v>
      </c>
      <c r="I191" s="22">
        <v>9</v>
      </c>
      <c r="J191" s="22">
        <v>0</v>
      </c>
      <c r="K191" s="22">
        <v>0</v>
      </c>
      <c r="L191" s="22">
        <v>7</v>
      </c>
      <c r="M191" s="22">
        <v>2</v>
      </c>
      <c r="N191" s="22">
        <v>35</v>
      </c>
      <c r="O191" s="22">
        <v>3</v>
      </c>
      <c r="P191" s="22">
        <v>0</v>
      </c>
      <c r="Q191" s="22">
        <v>26</v>
      </c>
      <c r="R191" s="22">
        <v>6</v>
      </c>
      <c r="S191" s="24">
        <f t="shared" si="27"/>
        <v>0.60344827586206895</v>
      </c>
      <c r="T191" s="22">
        <f>ROUNDDOWN(E191*U191,0)</f>
        <v>85</v>
      </c>
      <c r="U191" s="25" t="s">
        <v>48</v>
      </c>
      <c r="V191" s="22">
        <v>58</v>
      </c>
      <c r="W191" s="24">
        <f>V191/E191</f>
        <v>5.4054054054054057E-2</v>
      </c>
      <c r="X191" s="22">
        <v>0</v>
      </c>
      <c r="Y191" s="22"/>
      <c r="Z191" s="22"/>
      <c r="AA191" s="22"/>
      <c r="AB191" s="22"/>
      <c r="AC191" s="26"/>
      <c r="AJ191" s="27"/>
    </row>
    <row r="192" spans="1:36" s="20" customFormat="1" ht="19.5" customHeight="1" x14ac:dyDescent="0.3">
      <c r="A192" s="220">
        <v>2</v>
      </c>
      <c r="B192" s="28" t="s">
        <v>191</v>
      </c>
      <c r="C192" s="21"/>
      <c r="D192" s="22"/>
      <c r="E192" s="22"/>
      <c r="F192" s="22"/>
      <c r="G192" s="22"/>
      <c r="H192" s="24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4"/>
      <c r="T192" s="22"/>
      <c r="U192" s="25"/>
      <c r="V192" s="22"/>
      <c r="W192" s="24"/>
      <c r="X192" s="22"/>
      <c r="Y192" s="22"/>
      <c r="Z192" s="22"/>
      <c r="AA192" s="22"/>
      <c r="AB192" s="22"/>
      <c r="AC192" s="26"/>
      <c r="AJ192" s="27"/>
    </row>
    <row r="193" spans="1:36" s="20" customFormat="1" ht="33.75" customHeight="1" x14ac:dyDescent="0.3">
      <c r="A193" s="222"/>
      <c r="B193" s="28" t="s">
        <v>192</v>
      </c>
      <c r="C193" s="21">
        <v>330.44</v>
      </c>
      <c r="D193" s="22">
        <v>453</v>
      </c>
      <c r="E193" s="22">
        <v>453</v>
      </c>
      <c r="F193" s="23">
        <f t="shared" ref="F193:F200" si="34">E193/C193</f>
        <v>1.3708994068514708</v>
      </c>
      <c r="G193" s="22">
        <v>21</v>
      </c>
      <c r="H193" s="24">
        <f t="shared" si="28"/>
        <v>4.6357615894039736E-2</v>
      </c>
      <c r="I193" s="22">
        <v>0</v>
      </c>
      <c r="J193" s="22"/>
      <c r="K193" s="22"/>
      <c r="L193" s="22"/>
      <c r="M193" s="22"/>
      <c r="N193" s="22">
        <v>13</v>
      </c>
      <c r="O193" s="22">
        <v>1</v>
      </c>
      <c r="P193" s="22">
        <v>0</v>
      </c>
      <c r="Q193" s="22">
        <v>9</v>
      </c>
      <c r="R193" s="22">
        <v>3</v>
      </c>
      <c r="S193" s="24">
        <f t="shared" si="27"/>
        <v>0.61904761904761907</v>
      </c>
      <c r="T193" s="22">
        <f t="shared" ref="T193:T200" si="35">ROUNDDOWN(E193*U193,0)</f>
        <v>36</v>
      </c>
      <c r="U193" s="25" t="s">
        <v>48</v>
      </c>
      <c r="V193" s="22">
        <v>21</v>
      </c>
      <c r="W193" s="24">
        <f>V193/E193</f>
        <v>4.6357615894039736E-2</v>
      </c>
      <c r="X193" s="22">
        <v>0</v>
      </c>
      <c r="Y193" s="22"/>
      <c r="Z193" s="22"/>
      <c r="AA193" s="22"/>
      <c r="AB193" s="22"/>
      <c r="AC193" s="26"/>
      <c r="AJ193" s="27"/>
    </row>
    <row r="194" spans="1:36" s="20" customFormat="1" ht="21.75" customHeight="1" x14ac:dyDescent="0.3">
      <c r="A194" s="21">
        <v>3</v>
      </c>
      <c r="B194" s="28" t="s">
        <v>193</v>
      </c>
      <c r="C194" s="21">
        <v>157.74</v>
      </c>
      <c r="D194" s="22">
        <v>216</v>
      </c>
      <c r="E194" s="22">
        <v>216</v>
      </c>
      <c r="F194" s="23">
        <f t="shared" si="34"/>
        <v>1.3693419551160135</v>
      </c>
      <c r="G194" s="22">
        <v>11</v>
      </c>
      <c r="H194" s="24">
        <f t="shared" si="28"/>
        <v>5.0925925925925923E-2</v>
      </c>
      <c r="I194" s="22">
        <v>1</v>
      </c>
      <c r="J194" s="22">
        <v>0</v>
      </c>
      <c r="K194" s="22">
        <v>0</v>
      </c>
      <c r="L194" s="22">
        <v>1</v>
      </c>
      <c r="M194" s="22">
        <v>0</v>
      </c>
      <c r="N194" s="22">
        <v>3</v>
      </c>
      <c r="O194" s="22">
        <v>0</v>
      </c>
      <c r="P194" s="22">
        <v>0</v>
      </c>
      <c r="Q194" s="22">
        <v>2</v>
      </c>
      <c r="R194" s="22">
        <v>1</v>
      </c>
      <c r="S194" s="24">
        <f t="shared" si="27"/>
        <v>0.27272727272727271</v>
      </c>
      <c r="T194" s="22">
        <f t="shared" si="35"/>
        <v>17</v>
      </c>
      <c r="U194" s="25" t="s">
        <v>48</v>
      </c>
      <c r="V194" s="22">
        <v>11</v>
      </c>
      <c r="W194" s="24">
        <f>V194/E194</f>
        <v>5.0925925925925923E-2</v>
      </c>
      <c r="X194" s="22">
        <v>0</v>
      </c>
      <c r="Y194" s="22"/>
      <c r="Z194" s="22"/>
      <c r="AA194" s="22"/>
      <c r="AB194" s="22"/>
      <c r="AC194" s="26"/>
      <c r="AJ194" s="27"/>
    </row>
    <row r="195" spans="1:36" s="20" customFormat="1" ht="19.5" customHeight="1" x14ac:dyDescent="0.3">
      <c r="A195" s="21">
        <v>4</v>
      </c>
      <c r="B195" s="28" t="s">
        <v>194</v>
      </c>
      <c r="C195" s="21">
        <v>41.97</v>
      </c>
      <c r="D195" s="22">
        <v>106</v>
      </c>
      <c r="E195" s="22">
        <v>106</v>
      </c>
      <c r="F195" s="23">
        <f t="shared" si="34"/>
        <v>2.5256135334762928</v>
      </c>
      <c r="G195" s="22">
        <v>7</v>
      </c>
      <c r="H195" s="24">
        <f t="shared" si="28"/>
        <v>6.6037735849056603E-2</v>
      </c>
      <c r="I195" s="22">
        <v>0</v>
      </c>
      <c r="J195" s="22"/>
      <c r="K195" s="22"/>
      <c r="L195" s="22"/>
      <c r="M195" s="22"/>
      <c r="N195" s="22">
        <v>2</v>
      </c>
      <c r="O195" s="22">
        <v>0</v>
      </c>
      <c r="P195" s="22">
        <v>0</v>
      </c>
      <c r="Q195" s="22">
        <v>1</v>
      </c>
      <c r="R195" s="22">
        <v>1</v>
      </c>
      <c r="S195" s="24">
        <f t="shared" si="27"/>
        <v>0.2857142857142857</v>
      </c>
      <c r="T195" s="22">
        <f t="shared" si="35"/>
        <v>8</v>
      </c>
      <c r="U195" s="25">
        <v>0.08</v>
      </c>
      <c r="V195" s="22">
        <v>7</v>
      </c>
      <c r="W195" s="24">
        <f>V195/E195</f>
        <v>6.6037735849056603E-2</v>
      </c>
      <c r="X195" s="22">
        <v>0</v>
      </c>
      <c r="Y195" s="22"/>
      <c r="Z195" s="22"/>
      <c r="AA195" s="22"/>
      <c r="AB195" s="22"/>
      <c r="AC195" s="26"/>
      <c r="AJ195" s="27"/>
    </row>
    <row r="196" spans="1:36" s="20" customFormat="1" ht="19.5" customHeight="1" x14ac:dyDescent="0.3">
      <c r="A196" s="21">
        <v>5</v>
      </c>
      <c r="B196" s="28" t="s">
        <v>195</v>
      </c>
      <c r="C196" s="21">
        <v>146.55000000000001</v>
      </c>
      <c r="D196" s="22">
        <v>206</v>
      </c>
      <c r="E196" s="22">
        <v>206</v>
      </c>
      <c r="F196" s="23">
        <f t="shared" si="34"/>
        <v>1.4056635960423063</v>
      </c>
      <c r="G196" s="22">
        <v>10</v>
      </c>
      <c r="H196" s="24">
        <f t="shared" si="28"/>
        <v>4.8543689320388349E-2</v>
      </c>
      <c r="I196" s="22">
        <v>0</v>
      </c>
      <c r="J196" s="22"/>
      <c r="K196" s="22"/>
      <c r="L196" s="22"/>
      <c r="M196" s="22"/>
      <c r="N196" s="22">
        <v>4</v>
      </c>
      <c r="O196" s="22">
        <v>0</v>
      </c>
      <c r="P196" s="22">
        <v>0</v>
      </c>
      <c r="Q196" s="22">
        <v>2</v>
      </c>
      <c r="R196" s="22">
        <v>2</v>
      </c>
      <c r="S196" s="24">
        <f t="shared" si="27"/>
        <v>0.4</v>
      </c>
      <c r="T196" s="22">
        <f t="shared" si="35"/>
        <v>16</v>
      </c>
      <c r="U196" s="25" t="s">
        <v>48</v>
      </c>
      <c r="V196" s="22">
        <v>10</v>
      </c>
      <c r="W196" s="24">
        <f>V196/E196</f>
        <v>4.8543689320388349E-2</v>
      </c>
      <c r="X196" s="22">
        <v>0</v>
      </c>
      <c r="Y196" s="22"/>
      <c r="Z196" s="22"/>
      <c r="AA196" s="22"/>
      <c r="AB196" s="22"/>
      <c r="AC196" s="26"/>
      <c r="AJ196" s="27"/>
    </row>
    <row r="197" spans="1:36" s="20" customFormat="1" ht="35.25" customHeight="1" x14ac:dyDescent="0.3">
      <c r="A197" s="21">
        <v>6</v>
      </c>
      <c r="B197" s="28" t="s">
        <v>196</v>
      </c>
      <c r="C197" s="21">
        <v>6.49</v>
      </c>
      <c r="D197" s="22">
        <v>0</v>
      </c>
      <c r="E197" s="22">
        <v>0</v>
      </c>
      <c r="F197" s="23">
        <f t="shared" si="34"/>
        <v>0</v>
      </c>
      <c r="G197" s="22">
        <v>0</v>
      </c>
      <c r="H197" s="24"/>
      <c r="I197" s="22">
        <v>0</v>
      </c>
      <c r="J197" s="22"/>
      <c r="K197" s="22"/>
      <c r="L197" s="22"/>
      <c r="M197" s="22"/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4">
        <v>0</v>
      </c>
      <c r="T197" s="22">
        <f t="shared" si="35"/>
        <v>0</v>
      </c>
      <c r="U197" s="25" t="s">
        <v>24</v>
      </c>
      <c r="V197" s="22">
        <v>0</v>
      </c>
      <c r="W197" s="24">
        <v>0</v>
      </c>
      <c r="X197" s="22">
        <v>0</v>
      </c>
      <c r="Y197" s="22"/>
      <c r="Z197" s="22"/>
      <c r="AA197" s="22"/>
      <c r="AB197" s="22"/>
      <c r="AC197" s="26"/>
      <c r="AJ197" s="27"/>
    </row>
    <row r="198" spans="1:36" s="20" customFormat="1" ht="21" customHeight="1" x14ac:dyDescent="0.3">
      <c r="A198" s="21">
        <v>7</v>
      </c>
      <c r="B198" s="28" t="s">
        <v>197</v>
      </c>
      <c r="C198" s="21">
        <v>8.93</v>
      </c>
      <c r="D198" s="22">
        <v>0</v>
      </c>
      <c r="E198" s="22">
        <v>0</v>
      </c>
      <c r="F198" s="23">
        <f t="shared" si="34"/>
        <v>0</v>
      </c>
      <c r="G198" s="22">
        <v>0</v>
      </c>
      <c r="H198" s="24"/>
      <c r="I198" s="22">
        <v>0</v>
      </c>
      <c r="J198" s="22"/>
      <c r="K198" s="22"/>
      <c r="L198" s="22"/>
      <c r="M198" s="22"/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4">
        <v>0</v>
      </c>
      <c r="T198" s="22">
        <f t="shared" si="35"/>
        <v>0</v>
      </c>
      <c r="U198" s="25" t="s">
        <v>24</v>
      </c>
      <c r="V198" s="22">
        <v>0</v>
      </c>
      <c r="W198" s="24">
        <v>0</v>
      </c>
      <c r="X198" s="22">
        <v>0</v>
      </c>
      <c r="Y198" s="22"/>
      <c r="Z198" s="22"/>
      <c r="AA198" s="22"/>
      <c r="AB198" s="22"/>
      <c r="AC198" s="26"/>
      <c r="AJ198" s="27"/>
    </row>
    <row r="199" spans="1:36" s="20" customFormat="1" ht="25.5" customHeight="1" x14ac:dyDescent="0.3">
      <c r="A199" s="21">
        <v>8</v>
      </c>
      <c r="B199" s="28" t="s">
        <v>198</v>
      </c>
      <c r="C199" s="21">
        <v>23.28</v>
      </c>
      <c r="D199" s="22">
        <v>51</v>
      </c>
      <c r="E199" s="22">
        <v>51</v>
      </c>
      <c r="F199" s="23">
        <f t="shared" si="34"/>
        <v>2.1907216494845358</v>
      </c>
      <c r="G199" s="22">
        <v>4</v>
      </c>
      <c r="H199" s="24">
        <f t="shared" si="28"/>
        <v>7.8431372549019607E-2</v>
      </c>
      <c r="I199" s="22">
        <v>3</v>
      </c>
      <c r="J199" s="22">
        <v>0</v>
      </c>
      <c r="K199" s="22">
        <v>0</v>
      </c>
      <c r="L199" s="22">
        <v>3</v>
      </c>
      <c r="M199" s="22">
        <v>1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4">
        <v>0</v>
      </c>
      <c r="T199" s="22">
        <f t="shared" si="35"/>
        <v>4</v>
      </c>
      <c r="U199" s="25" t="s">
        <v>48</v>
      </c>
      <c r="V199" s="22">
        <v>4</v>
      </c>
      <c r="W199" s="24">
        <v>0.06</v>
      </c>
      <c r="X199" s="22">
        <v>0</v>
      </c>
      <c r="Y199" s="22">
        <v>0</v>
      </c>
      <c r="Z199" s="22">
        <v>0</v>
      </c>
      <c r="AA199" s="22">
        <v>3</v>
      </c>
      <c r="AB199" s="22">
        <v>1</v>
      </c>
      <c r="AC199" s="26"/>
      <c r="AJ199" s="27"/>
    </row>
    <row r="200" spans="1:36" s="20" customFormat="1" ht="32.450000000000003" customHeight="1" x14ac:dyDescent="0.3">
      <c r="A200" s="21">
        <v>9</v>
      </c>
      <c r="B200" s="28" t="s">
        <v>199</v>
      </c>
      <c r="C200" s="21">
        <v>16.71</v>
      </c>
      <c r="D200" s="22">
        <v>2</v>
      </c>
      <c r="E200" s="22">
        <v>2</v>
      </c>
      <c r="F200" s="23">
        <f t="shared" si="34"/>
        <v>0.11968880909634949</v>
      </c>
      <c r="G200" s="22">
        <v>0</v>
      </c>
      <c r="H200" s="24">
        <f t="shared" si="28"/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4">
        <v>0</v>
      </c>
      <c r="T200" s="22">
        <f t="shared" si="35"/>
        <v>0</v>
      </c>
      <c r="U200" s="25" t="s">
        <v>24</v>
      </c>
      <c r="V200" s="22">
        <v>0</v>
      </c>
      <c r="W200" s="24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6"/>
      <c r="AJ200" s="27"/>
    </row>
    <row r="201" spans="1:36" ht="99.75" customHeight="1" x14ac:dyDescent="0.3">
      <c r="A201" s="21">
        <v>10</v>
      </c>
      <c r="B201" s="28" t="s">
        <v>30</v>
      </c>
      <c r="C201" s="28"/>
      <c r="D201" s="22"/>
      <c r="E201" s="22"/>
      <c r="F201" s="22"/>
      <c r="G201" s="22"/>
      <c r="H201" s="24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4"/>
      <c r="T201" s="22"/>
      <c r="U201" s="25"/>
      <c r="V201" s="22"/>
      <c r="W201" s="24"/>
      <c r="X201" s="22"/>
      <c r="Y201" s="22"/>
      <c r="Z201" s="22"/>
      <c r="AA201" s="22"/>
      <c r="AB201" s="22"/>
      <c r="AC201" s="11"/>
      <c r="AJ201" s="35"/>
    </row>
    <row r="202" spans="1:36" s="51" customFormat="1" ht="33.6" customHeight="1" x14ac:dyDescent="0.25">
      <c r="A202" s="223" t="s">
        <v>200</v>
      </c>
      <c r="B202" s="223"/>
      <c r="C202" s="49">
        <f>SUM(C191:C201)</f>
        <v>1276.6200000000001</v>
      </c>
      <c r="D202" s="38">
        <f>SUM(D191:D201)</f>
        <v>2107</v>
      </c>
      <c r="E202" s="38">
        <f>SUM(E191:E201)</f>
        <v>2107</v>
      </c>
      <c r="F202" s="39">
        <f>E202/C202</f>
        <v>1.6504519747458131</v>
      </c>
      <c r="G202" s="38">
        <f>SUM(G191:G201)</f>
        <v>111</v>
      </c>
      <c r="H202" s="24">
        <f t="shared" si="28"/>
        <v>5.2681537731371617E-2</v>
      </c>
      <c r="I202" s="38">
        <f>SUM(I191:I201)</f>
        <v>13</v>
      </c>
      <c r="J202" s="38">
        <v>0</v>
      </c>
      <c r="K202" s="38">
        <v>0</v>
      </c>
      <c r="L202" s="38">
        <v>8</v>
      </c>
      <c r="M202" s="38">
        <v>3</v>
      </c>
      <c r="N202" s="38">
        <f>SUM(N191:N201)</f>
        <v>57</v>
      </c>
      <c r="O202" s="38">
        <f>SUM(O191:O201)</f>
        <v>4</v>
      </c>
      <c r="P202" s="38">
        <f>SUM(P191:P201)</f>
        <v>0</v>
      </c>
      <c r="Q202" s="38">
        <f>SUM(Q191:Q201)</f>
        <v>40</v>
      </c>
      <c r="R202" s="38">
        <f>SUM(R191:R201)</f>
        <v>13</v>
      </c>
      <c r="S202" s="40">
        <f t="shared" si="27"/>
        <v>0.51351351351351349</v>
      </c>
      <c r="T202" s="38">
        <f>SUM(T191:T201)</f>
        <v>166</v>
      </c>
      <c r="U202" s="41" t="s">
        <v>48</v>
      </c>
      <c r="V202" s="38">
        <f>SUM(V191:V201)</f>
        <v>111</v>
      </c>
      <c r="W202" s="40">
        <f>V202/E202</f>
        <v>5.2681537731371617E-2</v>
      </c>
      <c r="X202" s="38">
        <f>SUM(X191:X201)</f>
        <v>0</v>
      </c>
      <c r="Y202" s="38">
        <f>SUM(Y191:Y201)</f>
        <v>0</v>
      </c>
      <c r="Z202" s="38">
        <f>SUM(Z191:Z201)</f>
        <v>0</v>
      </c>
      <c r="AA202" s="38">
        <f>SUM(AA191:AA201)</f>
        <v>3</v>
      </c>
      <c r="AB202" s="38">
        <f>SUM(AB191:AB201)</f>
        <v>1</v>
      </c>
      <c r="AC202" s="50"/>
      <c r="AJ202" s="52"/>
    </row>
    <row r="203" spans="1:36" ht="25.5" customHeight="1" x14ac:dyDescent="0.3">
      <c r="A203" s="230" t="s">
        <v>201</v>
      </c>
      <c r="B203" s="231"/>
      <c r="C203" s="46"/>
      <c r="D203" s="36"/>
      <c r="E203" s="36"/>
      <c r="F203" s="36"/>
      <c r="G203" s="22"/>
      <c r="H203" s="24"/>
      <c r="I203" s="22"/>
      <c r="J203" s="36"/>
      <c r="K203" s="36"/>
      <c r="L203" s="22"/>
      <c r="M203" s="22"/>
      <c r="N203" s="36"/>
      <c r="O203" s="36"/>
      <c r="P203" s="36"/>
      <c r="Q203" s="36"/>
      <c r="R203" s="36"/>
      <c r="S203" s="24"/>
      <c r="T203" s="22"/>
      <c r="U203" s="25"/>
      <c r="V203" s="22"/>
      <c r="W203" s="24"/>
      <c r="X203" s="22"/>
      <c r="Y203" s="36"/>
      <c r="Z203" s="36"/>
      <c r="AA203" s="36"/>
      <c r="AB203" s="36"/>
      <c r="AC203" s="11"/>
      <c r="AJ203" s="35"/>
    </row>
    <row r="204" spans="1:36" s="20" customFormat="1" ht="18" customHeight="1" x14ac:dyDescent="0.3">
      <c r="A204" s="220">
        <v>1</v>
      </c>
      <c r="B204" s="58" t="s">
        <v>202</v>
      </c>
      <c r="C204" s="58"/>
      <c r="D204" s="22"/>
      <c r="E204" s="22"/>
      <c r="F204" s="22"/>
      <c r="G204" s="22"/>
      <c r="H204" s="24"/>
      <c r="I204" s="22"/>
      <c r="J204" s="22"/>
      <c r="K204" s="22"/>
      <c r="L204" s="22"/>
      <c r="M204" s="22"/>
      <c r="N204" s="36"/>
      <c r="O204" s="36"/>
      <c r="P204" s="36"/>
      <c r="Q204" s="36"/>
      <c r="R204" s="36"/>
      <c r="S204" s="24"/>
      <c r="T204" s="22"/>
      <c r="U204" s="25"/>
      <c r="V204" s="22"/>
      <c r="W204" s="24"/>
      <c r="X204" s="22"/>
      <c r="Y204" s="22"/>
      <c r="Z204" s="22"/>
      <c r="AA204" s="22"/>
      <c r="AB204" s="22"/>
      <c r="AC204" s="11"/>
      <c r="AJ204" s="27"/>
    </row>
    <row r="205" spans="1:36" s="20" customFormat="1" ht="18" customHeight="1" x14ac:dyDescent="0.3">
      <c r="A205" s="221"/>
      <c r="B205" s="58" t="s">
        <v>203</v>
      </c>
      <c r="C205" s="21">
        <v>25.35</v>
      </c>
      <c r="D205" s="22">
        <v>31</v>
      </c>
      <c r="E205" s="22">
        <v>31</v>
      </c>
      <c r="F205" s="23">
        <f>E205/C205</f>
        <v>1.222879684418146</v>
      </c>
      <c r="G205" s="22">
        <v>2</v>
      </c>
      <c r="H205" s="24">
        <f t="shared" si="28"/>
        <v>6.4516129032258063E-2</v>
      </c>
      <c r="I205" s="22">
        <v>0</v>
      </c>
      <c r="J205" s="22"/>
      <c r="K205" s="22"/>
      <c r="L205" s="22"/>
      <c r="M205" s="22"/>
      <c r="N205" s="22">
        <v>1</v>
      </c>
      <c r="O205" s="22">
        <v>0</v>
      </c>
      <c r="P205" s="22">
        <v>0</v>
      </c>
      <c r="Q205" s="22">
        <v>0</v>
      </c>
      <c r="R205" s="22">
        <v>1</v>
      </c>
      <c r="S205" s="24">
        <f t="shared" si="27"/>
        <v>0.5</v>
      </c>
      <c r="T205" s="22">
        <f>ROUNDDOWN(E205*U205,0)</f>
        <v>2</v>
      </c>
      <c r="U205" s="25" t="s">
        <v>48</v>
      </c>
      <c r="V205" s="22">
        <v>2</v>
      </c>
      <c r="W205" s="24">
        <f>V205/E205</f>
        <v>6.4516129032258063E-2</v>
      </c>
      <c r="X205" s="22">
        <v>0</v>
      </c>
      <c r="Y205" s="22"/>
      <c r="Z205" s="22"/>
      <c r="AA205" s="22"/>
      <c r="AB205" s="22"/>
      <c r="AC205" s="26"/>
      <c r="AJ205" s="27"/>
    </row>
    <row r="206" spans="1:36" s="20" customFormat="1" ht="23.25" customHeight="1" x14ac:dyDescent="0.3">
      <c r="A206" s="221"/>
      <c r="B206" s="58" t="s">
        <v>204</v>
      </c>
      <c r="C206" s="21">
        <v>70.63</v>
      </c>
      <c r="D206" s="22">
        <v>40</v>
      </c>
      <c r="E206" s="22">
        <v>40</v>
      </c>
      <c r="F206" s="23">
        <f>E206/C206</f>
        <v>0.56633158714427301</v>
      </c>
      <c r="G206" s="22">
        <v>1</v>
      </c>
      <c r="H206" s="24">
        <f t="shared" si="28"/>
        <v>2.5000000000000001E-2</v>
      </c>
      <c r="I206" s="22">
        <v>0</v>
      </c>
      <c r="J206" s="22"/>
      <c r="K206" s="22"/>
      <c r="L206" s="22"/>
      <c r="M206" s="22"/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4">
        <f t="shared" si="27"/>
        <v>0</v>
      </c>
      <c r="T206" s="22">
        <f>ROUNDDOWN(E206*U206,0)</f>
        <v>2</v>
      </c>
      <c r="U206" s="25" t="s">
        <v>24</v>
      </c>
      <c r="V206" s="22">
        <v>1</v>
      </c>
      <c r="W206" s="24">
        <f>V206/E206</f>
        <v>2.5000000000000001E-2</v>
      </c>
      <c r="X206" s="22">
        <v>0</v>
      </c>
      <c r="Y206" s="22"/>
      <c r="Z206" s="22"/>
      <c r="AA206" s="22"/>
      <c r="AB206" s="22"/>
      <c r="AC206" s="26"/>
      <c r="AJ206" s="27"/>
    </row>
    <row r="207" spans="1:36" s="20" customFormat="1" ht="38.25" customHeight="1" x14ac:dyDescent="0.3">
      <c r="A207" s="221"/>
      <c r="B207" s="58" t="s">
        <v>205</v>
      </c>
      <c r="C207" s="21">
        <v>12.44</v>
      </c>
      <c r="D207" s="22">
        <v>18</v>
      </c>
      <c r="E207" s="22">
        <v>18</v>
      </c>
      <c r="F207" s="23">
        <f>E207/C207</f>
        <v>1.4469453376205788</v>
      </c>
      <c r="G207" s="22">
        <v>1</v>
      </c>
      <c r="H207" s="24">
        <f t="shared" si="28"/>
        <v>5.5555555555555552E-2</v>
      </c>
      <c r="I207" s="22">
        <v>0</v>
      </c>
      <c r="J207" s="22"/>
      <c r="K207" s="22"/>
      <c r="L207" s="22"/>
      <c r="M207" s="22"/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4">
        <f t="shared" si="27"/>
        <v>0</v>
      </c>
      <c r="T207" s="22">
        <f>ROUNDDOWN(E207*U207,0)</f>
        <v>1</v>
      </c>
      <c r="U207" s="25" t="s">
        <v>48</v>
      </c>
      <c r="V207" s="22">
        <v>1</v>
      </c>
      <c r="W207" s="24">
        <f>V207/E207</f>
        <v>5.5555555555555552E-2</v>
      </c>
      <c r="X207" s="22">
        <v>0</v>
      </c>
      <c r="Y207" s="22"/>
      <c r="Z207" s="22"/>
      <c r="AA207" s="22"/>
      <c r="AB207" s="22"/>
      <c r="AC207" s="26"/>
      <c r="AJ207" s="27"/>
    </row>
    <row r="208" spans="1:36" s="20" customFormat="1" ht="23.25" customHeight="1" x14ac:dyDescent="0.3">
      <c r="A208" s="222"/>
      <c r="B208" s="58" t="s">
        <v>206</v>
      </c>
      <c r="C208" s="21">
        <v>350.33</v>
      </c>
      <c r="D208" s="22">
        <v>270</v>
      </c>
      <c r="E208" s="22">
        <v>270</v>
      </c>
      <c r="F208" s="23">
        <f>E208/C208</f>
        <v>0.77070190962806495</v>
      </c>
      <c r="G208" s="22">
        <v>10</v>
      </c>
      <c r="H208" s="24">
        <f t="shared" si="28"/>
        <v>3.7037037037037035E-2</v>
      </c>
      <c r="I208" s="22">
        <v>0</v>
      </c>
      <c r="J208" s="22"/>
      <c r="K208" s="22"/>
      <c r="L208" s="22"/>
      <c r="M208" s="22"/>
      <c r="N208" s="22">
        <v>1</v>
      </c>
      <c r="O208" s="22">
        <v>0</v>
      </c>
      <c r="P208" s="22">
        <v>0</v>
      </c>
      <c r="Q208" s="22">
        <v>1</v>
      </c>
      <c r="R208" s="22">
        <v>0</v>
      </c>
      <c r="S208" s="24">
        <f t="shared" si="27"/>
        <v>0.1</v>
      </c>
      <c r="T208" s="22">
        <f>ROUNDDOWN(E208*U208,0)</f>
        <v>13</v>
      </c>
      <c r="U208" s="25" t="s">
        <v>24</v>
      </c>
      <c r="V208" s="22">
        <v>10</v>
      </c>
      <c r="W208" s="24">
        <f>V208/E208</f>
        <v>3.7037037037037035E-2</v>
      </c>
      <c r="X208" s="22">
        <v>0</v>
      </c>
      <c r="Y208" s="22"/>
      <c r="Z208" s="22"/>
      <c r="AA208" s="22"/>
      <c r="AB208" s="22"/>
      <c r="AC208" s="26"/>
      <c r="AJ208" s="27"/>
    </row>
    <row r="209" spans="1:36" s="20" customFormat="1" ht="24.75" customHeight="1" x14ac:dyDescent="0.3">
      <c r="A209" s="21">
        <v>2</v>
      </c>
      <c r="B209" s="58" t="s">
        <v>207</v>
      </c>
      <c r="C209" s="21">
        <v>369.64</v>
      </c>
      <c r="D209" s="22">
        <v>0</v>
      </c>
      <c r="E209" s="22">
        <v>0</v>
      </c>
      <c r="F209" s="23">
        <f>E209/C209</f>
        <v>0</v>
      </c>
      <c r="G209" s="22">
        <v>0</v>
      </c>
      <c r="H209" s="24"/>
      <c r="I209" s="22">
        <v>0</v>
      </c>
      <c r="J209" s="22"/>
      <c r="K209" s="22"/>
      <c r="L209" s="22"/>
      <c r="M209" s="22"/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4">
        <v>0</v>
      </c>
      <c r="T209" s="22">
        <f>ROUNDDOWN(E209*U209,0)</f>
        <v>0</v>
      </c>
      <c r="U209" s="25">
        <v>0</v>
      </c>
      <c r="V209" s="22">
        <v>0</v>
      </c>
      <c r="W209" s="24">
        <v>0</v>
      </c>
      <c r="X209" s="22">
        <v>0</v>
      </c>
      <c r="Y209" s="22"/>
      <c r="Z209" s="22"/>
      <c r="AA209" s="22"/>
      <c r="AB209" s="22"/>
      <c r="AC209" s="26"/>
      <c r="AJ209" s="27"/>
    </row>
    <row r="210" spans="1:36" s="20" customFormat="1" ht="21.75" customHeight="1" x14ac:dyDescent="0.3">
      <c r="A210" s="220">
        <v>3</v>
      </c>
      <c r="B210" s="28" t="s">
        <v>208</v>
      </c>
      <c r="C210" s="21"/>
      <c r="D210" s="22"/>
      <c r="E210" s="22"/>
      <c r="F210" s="22"/>
      <c r="G210" s="22"/>
      <c r="H210" s="24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4"/>
      <c r="T210" s="22"/>
      <c r="U210" s="25"/>
      <c r="V210" s="22"/>
      <c r="W210" s="24"/>
      <c r="X210" s="22"/>
      <c r="Y210" s="22"/>
      <c r="Z210" s="22"/>
      <c r="AA210" s="22"/>
      <c r="AB210" s="22"/>
      <c r="AC210" s="26"/>
      <c r="AJ210" s="27"/>
    </row>
    <row r="211" spans="1:36" s="20" customFormat="1" ht="19.5" customHeight="1" x14ac:dyDescent="0.3">
      <c r="A211" s="221"/>
      <c r="B211" s="28" t="s">
        <v>97</v>
      </c>
      <c r="C211" s="21">
        <v>267.42</v>
      </c>
      <c r="D211" s="22">
        <v>117</v>
      </c>
      <c r="E211" s="22">
        <v>117</v>
      </c>
      <c r="F211" s="23">
        <f>E211/C211</f>
        <v>0.43751402288534885</v>
      </c>
      <c r="G211" s="22">
        <v>5</v>
      </c>
      <c r="H211" s="24">
        <f t="shared" si="28"/>
        <v>4.2735042735042736E-2</v>
      </c>
      <c r="I211" s="22">
        <v>0</v>
      </c>
      <c r="J211" s="22"/>
      <c r="K211" s="22"/>
      <c r="L211" s="22"/>
      <c r="M211" s="22"/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4">
        <f t="shared" si="27"/>
        <v>0</v>
      </c>
      <c r="T211" s="22">
        <f>ROUNDDOWN(E211*U211,0)</f>
        <v>5</v>
      </c>
      <c r="U211" s="25" t="s">
        <v>24</v>
      </c>
      <c r="V211" s="22">
        <v>5</v>
      </c>
      <c r="W211" s="24">
        <f>V211/E211</f>
        <v>4.2735042735042736E-2</v>
      </c>
      <c r="X211" s="22">
        <v>0</v>
      </c>
      <c r="Y211" s="22"/>
      <c r="Z211" s="22"/>
      <c r="AA211" s="22"/>
      <c r="AB211" s="22"/>
      <c r="AC211" s="26"/>
      <c r="AJ211" s="27"/>
    </row>
    <row r="212" spans="1:36" s="20" customFormat="1" ht="21.75" customHeight="1" x14ac:dyDescent="0.3">
      <c r="A212" s="222"/>
      <c r="B212" s="28" t="s">
        <v>98</v>
      </c>
      <c r="C212" s="21">
        <v>1408.25</v>
      </c>
      <c r="D212" s="22">
        <v>1175</v>
      </c>
      <c r="E212" s="22">
        <v>1175</v>
      </c>
      <c r="F212" s="23">
        <f>E212/C212</f>
        <v>0.83436889756790344</v>
      </c>
      <c r="G212" s="22">
        <v>58</v>
      </c>
      <c r="H212" s="24">
        <f t="shared" si="28"/>
        <v>4.9361702127659578E-2</v>
      </c>
      <c r="I212" s="22">
        <v>0</v>
      </c>
      <c r="J212" s="22"/>
      <c r="K212" s="22"/>
      <c r="L212" s="22"/>
      <c r="M212" s="22"/>
      <c r="N212" s="22">
        <v>10</v>
      </c>
      <c r="O212" s="22">
        <v>0</v>
      </c>
      <c r="P212" s="22">
        <v>0</v>
      </c>
      <c r="Q212" s="22">
        <v>7</v>
      </c>
      <c r="R212" s="22">
        <v>3</v>
      </c>
      <c r="S212" s="24">
        <f t="shared" si="27"/>
        <v>0.17241379310344829</v>
      </c>
      <c r="T212" s="22">
        <f>ROUNDDOWN(E212*U212,0)</f>
        <v>58</v>
      </c>
      <c r="U212" s="25" t="s">
        <v>24</v>
      </c>
      <c r="V212" s="22">
        <v>58</v>
      </c>
      <c r="W212" s="24">
        <f>V212/E212</f>
        <v>4.9361702127659578E-2</v>
      </c>
      <c r="X212" s="22">
        <v>0</v>
      </c>
      <c r="Y212" s="22"/>
      <c r="Z212" s="22"/>
      <c r="AA212" s="22"/>
      <c r="AB212" s="22"/>
      <c r="AC212" s="26"/>
      <c r="AJ212" s="27"/>
    </row>
    <row r="213" spans="1:36" s="20" customFormat="1" ht="17.25" customHeight="1" x14ac:dyDescent="0.3">
      <c r="A213" s="21">
        <v>4</v>
      </c>
      <c r="B213" s="28" t="s">
        <v>53</v>
      </c>
      <c r="C213" s="21">
        <v>6.27</v>
      </c>
      <c r="D213" s="22">
        <v>0</v>
      </c>
      <c r="E213" s="22">
        <v>0</v>
      </c>
      <c r="F213" s="23">
        <f>E213/C213</f>
        <v>0</v>
      </c>
      <c r="G213" s="22">
        <v>0</v>
      </c>
      <c r="H213" s="24"/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4">
        <v>0</v>
      </c>
      <c r="T213" s="22">
        <f>ROUNDDOWN(E213*U213,0)</f>
        <v>0</v>
      </c>
      <c r="U213" s="25">
        <v>0</v>
      </c>
      <c r="V213" s="22">
        <v>0</v>
      </c>
      <c r="W213" s="24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6"/>
      <c r="AJ213" s="27"/>
    </row>
    <row r="214" spans="1:36" ht="93.75" customHeight="1" x14ac:dyDescent="0.3">
      <c r="A214" s="21">
        <v>5</v>
      </c>
      <c r="B214" s="59" t="s">
        <v>30</v>
      </c>
      <c r="C214" s="59"/>
      <c r="D214" s="36"/>
      <c r="E214" s="36"/>
      <c r="F214" s="36"/>
      <c r="G214" s="22"/>
      <c r="H214" s="24"/>
      <c r="I214" s="22"/>
      <c r="J214" s="36"/>
      <c r="K214" s="36"/>
      <c r="L214" s="36"/>
      <c r="M214" s="36"/>
      <c r="N214" s="36"/>
      <c r="O214" s="36"/>
      <c r="P214" s="36"/>
      <c r="Q214" s="36"/>
      <c r="R214" s="36"/>
      <c r="S214" s="24"/>
      <c r="T214" s="22"/>
      <c r="U214" s="25"/>
      <c r="V214" s="22"/>
      <c r="W214" s="24"/>
      <c r="X214" s="22"/>
      <c r="Y214" s="36"/>
      <c r="Z214" s="36"/>
      <c r="AA214" s="36"/>
      <c r="AB214" s="36"/>
      <c r="AC214" s="11"/>
      <c r="AJ214" s="35"/>
    </row>
    <row r="215" spans="1:36" s="51" customFormat="1" ht="37.5" customHeight="1" x14ac:dyDescent="0.25">
      <c r="A215" s="232" t="s">
        <v>209</v>
      </c>
      <c r="B215" s="233"/>
      <c r="C215" s="37">
        <f>SUM(C205:C214)</f>
        <v>2510.33</v>
      </c>
      <c r="D215" s="38">
        <f>SUM(D204:D214)</f>
        <v>1651</v>
      </c>
      <c r="E215" s="38">
        <f>SUM(E204:E214)</f>
        <v>1651</v>
      </c>
      <c r="F215" s="39">
        <f>E215/C215</f>
        <v>0.65768245609143028</v>
      </c>
      <c r="G215" s="38">
        <f>SUM(G204:G214)</f>
        <v>77</v>
      </c>
      <c r="H215" s="24">
        <f t="shared" ref="H215:H277" si="36">G215/D215</f>
        <v>4.6638400969109629E-2</v>
      </c>
      <c r="I215" s="38">
        <f t="shared" ref="I215:R215" si="37">SUM(I204:I214)</f>
        <v>0</v>
      </c>
      <c r="J215" s="38">
        <f t="shared" si="37"/>
        <v>0</v>
      </c>
      <c r="K215" s="38">
        <f t="shared" si="37"/>
        <v>0</v>
      </c>
      <c r="L215" s="38">
        <f t="shared" si="37"/>
        <v>0</v>
      </c>
      <c r="M215" s="38">
        <f t="shared" si="37"/>
        <v>0</v>
      </c>
      <c r="N215" s="38">
        <f t="shared" si="37"/>
        <v>12</v>
      </c>
      <c r="O215" s="38">
        <f t="shared" si="37"/>
        <v>0</v>
      </c>
      <c r="P215" s="38">
        <f t="shared" si="37"/>
        <v>0</v>
      </c>
      <c r="Q215" s="38">
        <f t="shared" si="37"/>
        <v>8</v>
      </c>
      <c r="R215" s="38">
        <f t="shared" si="37"/>
        <v>4</v>
      </c>
      <c r="S215" s="40">
        <f t="shared" si="27"/>
        <v>0.15584415584415584</v>
      </c>
      <c r="T215" s="38">
        <f>SUM(T204:T214)</f>
        <v>81</v>
      </c>
      <c r="U215" s="41" t="s">
        <v>24</v>
      </c>
      <c r="V215" s="38">
        <f>SUM(V204:V214)</f>
        <v>77</v>
      </c>
      <c r="W215" s="40">
        <f>V215/E215</f>
        <v>4.6638400969109629E-2</v>
      </c>
      <c r="X215" s="38">
        <f>SUM(X204:X214)</f>
        <v>0</v>
      </c>
      <c r="Y215" s="38">
        <f>SUM(Y204:Y214)</f>
        <v>0</v>
      </c>
      <c r="Z215" s="38">
        <f>SUM(Z204:Z214)</f>
        <v>0</v>
      </c>
      <c r="AA215" s="38">
        <f>SUM(AA204:AA214)</f>
        <v>0</v>
      </c>
      <c r="AB215" s="38">
        <f>SUM(AB204:AB214)</f>
        <v>0</v>
      </c>
      <c r="AC215" s="50"/>
      <c r="AJ215" s="52"/>
    </row>
    <row r="216" spans="1:36" ht="27" customHeight="1" x14ac:dyDescent="0.3">
      <c r="A216" s="227" t="s">
        <v>210</v>
      </c>
      <c r="B216" s="227"/>
      <c r="C216" s="12"/>
      <c r="D216" s="36"/>
      <c r="E216" s="36"/>
      <c r="F216" s="36"/>
      <c r="G216" s="22"/>
      <c r="H216" s="24"/>
      <c r="I216" s="22"/>
      <c r="J216" s="36"/>
      <c r="K216" s="36"/>
      <c r="L216" s="22"/>
      <c r="M216" s="22"/>
      <c r="N216" s="36"/>
      <c r="O216" s="36"/>
      <c r="P216" s="36"/>
      <c r="Q216" s="36"/>
      <c r="R216" s="36"/>
      <c r="S216" s="24"/>
      <c r="T216" s="22"/>
      <c r="U216" s="25"/>
      <c r="V216" s="22"/>
      <c r="W216" s="24"/>
      <c r="X216" s="22"/>
      <c r="Y216" s="36"/>
      <c r="Z216" s="36"/>
      <c r="AA216" s="36"/>
      <c r="AB216" s="36"/>
      <c r="AC216" s="11"/>
      <c r="AJ216" s="35"/>
    </row>
    <row r="217" spans="1:36" s="20" customFormat="1" ht="28.5" customHeight="1" x14ac:dyDescent="0.3">
      <c r="A217" s="220">
        <v>1</v>
      </c>
      <c r="B217" s="28" t="s">
        <v>211</v>
      </c>
      <c r="C217" s="28"/>
      <c r="D217" s="22"/>
      <c r="E217" s="22"/>
      <c r="F217" s="22"/>
      <c r="G217" s="22"/>
      <c r="H217" s="24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4"/>
      <c r="T217" s="22"/>
      <c r="U217" s="25"/>
      <c r="V217" s="22"/>
      <c r="W217" s="24"/>
      <c r="X217" s="22"/>
      <c r="Y217" s="22"/>
      <c r="Z217" s="22"/>
      <c r="AA217" s="22"/>
      <c r="AB217" s="22"/>
      <c r="AC217" s="26"/>
      <c r="AJ217" s="27"/>
    </row>
    <row r="218" spans="1:36" s="20" customFormat="1" ht="33" customHeight="1" x14ac:dyDescent="0.3">
      <c r="A218" s="221"/>
      <c r="B218" s="28" t="s">
        <v>212</v>
      </c>
      <c r="C218" s="21">
        <v>342.45</v>
      </c>
      <c r="D218" s="22">
        <v>0</v>
      </c>
      <c r="E218" s="22">
        <v>0</v>
      </c>
      <c r="F218" s="23">
        <f>E218/C218</f>
        <v>0</v>
      </c>
      <c r="G218" s="22">
        <v>0</v>
      </c>
      <c r="H218" s="24"/>
      <c r="I218" s="22">
        <v>0</v>
      </c>
      <c r="J218" s="22"/>
      <c r="K218" s="22"/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4">
        <v>0</v>
      </c>
      <c r="T218" s="22">
        <f>ROUNDDOWN(E218*U218,0)</f>
        <v>0</v>
      </c>
      <c r="U218" s="25">
        <v>0</v>
      </c>
      <c r="V218" s="22">
        <v>0</v>
      </c>
      <c r="W218" s="24">
        <v>0</v>
      </c>
      <c r="X218" s="22">
        <v>0</v>
      </c>
      <c r="Y218" s="22"/>
      <c r="Z218" s="22"/>
      <c r="AA218" s="22"/>
      <c r="AB218" s="22"/>
      <c r="AC218" s="26"/>
      <c r="AJ218" s="27"/>
    </row>
    <row r="219" spans="1:36" s="20" customFormat="1" ht="33" customHeight="1" x14ac:dyDescent="0.3">
      <c r="A219" s="221"/>
      <c r="B219" s="28" t="s">
        <v>213</v>
      </c>
      <c r="C219" s="21">
        <v>121.29</v>
      </c>
      <c r="D219" s="22">
        <v>0</v>
      </c>
      <c r="E219" s="22">
        <v>0</v>
      </c>
      <c r="F219" s="23">
        <f>E219/C219</f>
        <v>0</v>
      </c>
      <c r="G219" s="22">
        <v>0</v>
      </c>
      <c r="H219" s="24"/>
      <c r="I219" s="22">
        <v>0</v>
      </c>
      <c r="J219" s="22"/>
      <c r="K219" s="22"/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4">
        <v>0</v>
      </c>
      <c r="T219" s="22">
        <f>ROUNDDOWN(E219*U219,0)</f>
        <v>0</v>
      </c>
      <c r="U219" s="25">
        <v>0</v>
      </c>
      <c r="V219" s="22">
        <v>0</v>
      </c>
      <c r="W219" s="24">
        <v>0</v>
      </c>
      <c r="X219" s="22">
        <v>0</v>
      </c>
      <c r="Y219" s="22"/>
      <c r="Z219" s="22"/>
      <c r="AA219" s="22"/>
      <c r="AB219" s="22"/>
      <c r="AC219" s="26"/>
      <c r="AJ219" s="27"/>
    </row>
    <row r="220" spans="1:36" s="20" customFormat="1" ht="35.25" customHeight="1" x14ac:dyDescent="0.3">
      <c r="A220" s="222"/>
      <c r="B220" s="28" t="s">
        <v>214</v>
      </c>
      <c r="C220" s="21">
        <v>101.63</v>
      </c>
      <c r="D220" s="22">
        <v>10</v>
      </c>
      <c r="E220" s="22">
        <v>10</v>
      </c>
      <c r="F220" s="23">
        <f>E220/C220</f>
        <v>9.8396142871199452E-2</v>
      </c>
      <c r="G220" s="22">
        <v>0</v>
      </c>
      <c r="H220" s="24">
        <f t="shared" si="36"/>
        <v>0</v>
      </c>
      <c r="I220" s="22">
        <v>0</v>
      </c>
      <c r="J220" s="22"/>
      <c r="K220" s="22"/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4">
        <v>0</v>
      </c>
      <c r="T220" s="22">
        <f>ROUNDDOWN(E220*U220,0)</f>
        <v>0</v>
      </c>
      <c r="U220" s="25" t="s">
        <v>24</v>
      </c>
      <c r="V220" s="22">
        <v>0</v>
      </c>
      <c r="W220" s="24">
        <v>0</v>
      </c>
      <c r="X220" s="22">
        <v>0</v>
      </c>
      <c r="Y220" s="22"/>
      <c r="Z220" s="22"/>
      <c r="AA220" s="22"/>
      <c r="AB220" s="22"/>
      <c r="AC220" s="26"/>
      <c r="AJ220" s="27"/>
    </row>
    <row r="221" spans="1:36" s="20" customFormat="1" ht="23.25" customHeight="1" x14ac:dyDescent="0.3">
      <c r="A221" s="220">
        <v>2</v>
      </c>
      <c r="B221" s="28" t="s">
        <v>215</v>
      </c>
      <c r="C221" s="21"/>
      <c r="D221" s="22"/>
      <c r="E221" s="22"/>
      <c r="F221" s="22"/>
      <c r="G221" s="22"/>
      <c r="H221" s="24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4"/>
      <c r="T221" s="22"/>
      <c r="U221" s="25"/>
      <c r="V221" s="22"/>
      <c r="W221" s="24"/>
      <c r="X221" s="22"/>
      <c r="Y221" s="22"/>
      <c r="Z221" s="22"/>
      <c r="AA221" s="22"/>
      <c r="AB221" s="22"/>
      <c r="AC221" s="26"/>
      <c r="AJ221" s="27"/>
    </row>
    <row r="222" spans="1:36" s="20" customFormat="1" ht="21.75" customHeight="1" x14ac:dyDescent="0.3">
      <c r="A222" s="221"/>
      <c r="B222" s="28" t="s">
        <v>216</v>
      </c>
      <c r="C222" s="21">
        <v>510.87</v>
      </c>
      <c r="D222" s="22">
        <v>8</v>
      </c>
      <c r="E222" s="22">
        <v>8</v>
      </c>
      <c r="F222" s="23">
        <f t="shared" ref="F222:F227" si="38">E222/C222</f>
        <v>1.5659561140799028E-2</v>
      </c>
      <c r="G222" s="22">
        <v>0</v>
      </c>
      <c r="H222" s="24">
        <f t="shared" si="36"/>
        <v>0</v>
      </c>
      <c r="I222" s="22">
        <v>0</v>
      </c>
      <c r="J222" s="22"/>
      <c r="K222" s="22"/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4">
        <v>0</v>
      </c>
      <c r="T222" s="22">
        <f t="shared" ref="T222:T227" si="39">ROUNDDOWN(E222*U222,0)</f>
        <v>0</v>
      </c>
      <c r="U222" s="25" t="s">
        <v>24</v>
      </c>
      <c r="V222" s="22">
        <v>0</v>
      </c>
      <c r="W222" s="24">
        <f>V222/E222</f>
        <v>0</v>
      </c>
      <c r="X222" s="22">
        <v>0</v>
      </c>
      <c r="Y222" s="22"/>
      <c r="Z222" s="22"/>
      <c r="AA222" s="22"/>
      <c r="AB222" s="22"/>
      <c r="AC222" s="26"/>
      <c r="AJ222" s="27"/>
    </row>
    <row r="223" spans="1:36" s="20" customFormat="1" ht="23.25" customHeight="1" x14ac:dyDescent="0.3">
      <c r="A223" s="221"/>
      <c r="B223" s="28" t="s">
        <v>217</v>
      </c>
      <c r="C223" s="21">
        <v>132.16</v>
      </c>
      <c r="D223" s="22">
        <v>4</v>
      </c>
      <c r="E223" s="22">
        <v>4</v>
      </c>
      <c r="F223" s="23">
        <f t="shared" si="38"/>
        <v>3.026634382566586E-2</v>
      </c>
      <c r="G223" s="22">
        <v>0</v>
      </c>
      <c r="H223" s="24">
        <f t="shared" si="36"/>
        <v>0</v>
      </c>
      <c r="I223" s="22">
        <v>0</v>
      </c>
      <c r="J223" s="22"/>
      <c r="K223" s="22"/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4">
        <v>0</v>
      </c>
      <c r="T223" s="22">
        <f t="shared" si="39"/>
        <v>0</v>
      </c>
      <c r="U223" s="25" t="s">
        <v>24</v>
      </c>
      <c r="V223" s="22">
        <v>0</v>
      </c>
      <c r="W223" s="24">
        <f>V223/E223</f>
        <v>0</v>
      </c>
      <c r="X223" s="22">
        <v>0</v>
      </c>
      <c r="Y223" s="22"/>
      <c r="Z223" s="22"/>
      <c r="AA223" s="22"/>
      <c r="AB223" s="22"/>
      <c r="AC223" s="26"/>
      <c r="AJ223" s="27"/>
    </row>
    <row r="224" spans="1:36" s="20" customFormat="1" ht="28.5" customHeight="1" x14ac:dyDescent="0.3">
      <c r="A224" s="221"/>
      <c r="B224" s="28" t="s">
        <v>218</v>
      </c>
      <c r="C224" s="21">
        <v>444.64</v>
      </c>
      <c r="D224" s="22">
        <v>0</v>
      </c>
      <c r="E224" s="22">
        <v>0</v>
      </c>
      <c r="F224" s="23">
        <f t="shared" si="38"/>
        <v>0</v>
      </c>
      <c r="G224" s="22">
        <v>0</v>
      </c>
      <c r="H224" s="24"/>
      <c r="I224" s="22">
        <v>0</v>
      </c>
      <c r="J224" s="22"/>
      <c r="K224" s="22"/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4">
        <v>0</v>
      </c>
      <c r="T224" s="22">
        <f t="shared" si="39"/>
        <v>0</v>
      </c>
      <c r="U224" s="25">
        <v>0</v>
      </c>
      <c r="V224" s="22">
        <v>0</v>
      </c>
      <c r="W224" s="24">
        <v>0</v>
      </c>
      <c r="X224" s="22">
        <v>0</v>
      </c>
      <c r="Y224" s="22"/>
      <c r="Z224" s="22"/>
      <c r="AA224" s="22"/>
      <c r="AB224" s="22"/>
      <c r="AC224" s="26"/>
      <c r="AJ224" s="27"/>
    </row>
    <row r="225" spans="1:36" s="20" customFormat="1" ht="33.75" customHeight="1" x14ac:dyDescent="0.3">
      <c r="A225" s="221"/>
      <c r="B225" s="28" t="s">
        <v>219</v>
      </c>
      <c r="C225" s="21">
        <v>694.62</v>
      </c>
      <c r="D225" s="22">
        <v>12</v>
      </c>
      <c r="E225" s="22">
        <v>12</v>
      </c>
      <c r="F225" s="23">
        <f t="shared" si="38"/>
        <v>1.7275632720048371E-2</v>
      </c>
      <c r="G225" s="22">
        <v>0</v>
      </c>
      <c r="H225" s="24">
        <f t="shared" si="36"/>
        <v>0</v>
      </c>
      <c r="I225" s="22">
        <v>0</v>
      </c>
      <c r="J225" s="22"/>
      <c r="K225" s="22"/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4">
        <v>0</v>
      </c>
      <c r="T225" s="22">
        <f t="shared" si="39"/>
        <v>0</v>
      </c>
      <c r="U225" s="25" t="s">
        <v>24</v>
      </c>
      <c r="V225" s="22">
        <v>0</v>
      </c>
      <c r="W225" s="24">
        <f>V225/E225</f>
        <v>0</v>
      </c>
      <c r="X225" s="22">
        <v>0</v>
      </c>
      <c r="Y225" s="22"/>
      <c r="Z225" s="22"/>
      <c r="AA225" s="22"/>
      <c r="AB225" s="22"/>
      <c r="AC225" s="26"/>
      <c r="AJ225" s="27"/>
    </row>
    <row r="226" spans="1:36" s="20" customFormat="1" ht="20.25" customHeight="1" x14ac:dyDescent="0.3">
      <c r="A226" s="221"/>
      <c r="B226" s="28" t="s">
        <v>220</v>
      </c>
      <c r="C226" s="21">
        <v>892.76</v>
      </c>
      <c r="D226" s="22">
        <v>22</v>
      </c>
      <c r="E226" s="22">
        <v>22</v>
      </c>
      <c r="F226" s="23">
        <f t="shared" si="38"/>
        <v>2.464268112370626E-2</v>
      </c>
      <c r="G226" s="22">
        <v>0</v>
      </c>
      <c r="H226" s="24">
        <f t="shared" si="36"/>
        <v>0</v>
      </c>
      <c r="I226" s="22">
        <v>0</v>
      </c>
      <c r="J226" s="22"/>
      <c r="K226" s="22"/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4">
        <v>0</v>
      </c>
      <c r="T226" s="22">
        <f t="shared" si="39"/>
        <v>1</v>
      </c>
      <c r="U226" s="25" t="s">
        <v>24</v>
      </c>
      <c r="V226" s="22">
        <v>0</v>
      </c>
      <c r="W226" s="24">
        <v>0</v>
      </c>
      <c r="X226" s="22">
        <v>0</v>
      </c>
      <c r="Y226" s="22"/>
      <c r="Z226" s="22"/>
      <c r="AA226" s="22"/>
      <c r="AB226" s="22"/>
      <c r="AC226" s="26"/>
      <c r="AJ226" s="27"/>
    </row>
    <row r="227" spans="1:36" s="20" customFormat="1" ht="27" customHeight="1" x14ac:dyDescent="0.3">
      <c r="A227" s="222"/>
      <c r="B227" s="28" t="s">
        <v>221</v>
      </c>
      <c r="C227" s="21">
        <v>114.92</v>
      </c>
      <c r="D227" s="22">
        <v>11</v>
      </c>
      <c r="E227" s="22">
        <v>11</v>
      </c>
      <c r="F227" s="23">
        <f t="shared" si="38"/>
        <v>9.5718760877131923E-2</v>
      </c>
      <c r="G227" s="22">
        <v>0</v>
      </c>
      <c r="H227" s="24">
        <f t="shared" si="36"/>
        <v>0</v>
      </c>
      <c r="I227" s="22">
        <v>0</v>
      </c>
      <c r="J227" s="22"/>
      <c r="K227" s="22"/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4">
        <v>0</v>
      </c>
      <c r="T227" s="22">
        <f t="shared" si="39"/>
        <v>0</v>
      </c>
      <c r="U227" s="25" t="s">
        <v>24</v>
      </c>
      <c r="V227" s="22">
        <v>0</v>
      </c>
      <c r="W227" s="24">
        <f>V227/E227</f>
        <v>0</v>
      </c>
      <c r="X227" s="22">
        <v>0</v>
      </c>
      <c r="Y227" s="22"/>
      <c r="Z227" s="22"/>
      <c r="AA227" s="22"/>
      <c r="AB227" s="22"/>
      <c r="AC227" s="26"/>
      <c r="AJ227" s="27"/>
    </row>
    <row r="228" spans="1:36" s="20" customFormat="1" ht="24.75" customHeight="1" x14ac:dyDescent="0.3">
      <c r="A228" s="220">
        <v>3</v>
      </c>
      <c r="B228" s="28" t="s">
        <v>222</v>
      </c>
      <c r="C228" s="28"/>
      <c r="D228" s="22"/>
      <c r="E228" s="22"/>
      <c r="F228" s="22"/>
      <c r="G228" s="22"/>
      <c r="H228" s="24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4"/>
      <c r="T228" s="22"/>
      <c r="U228" s="25"/>
      <c r="V228" s="22"/>
      <c r="W228" s="24"/>
      <c r="X228" s="22"/>
      <c r="Y228" s="22"/>
      <c r="Z228" s="22"/>
      <c r="AA228" s="22"/>
      <c r="AB228" s="22"/>
      <c r="AC228" s="26"/>
      <c r="AJ228" s="27"/>
    </row>
    <row r="229" spans="1:36" s="20" customFormat="1" ht="26.25" customHeight="1" x14ac:dyDescent="0.3">
      <c r="A229" s="221"/>
      <c r="B229" s="28" t="s">
        <v>223</v>
      </c>
      <c r="C229" s="21">
        <v>153.78</v>
      </c>
      <c r="D229" s="22">
        <v>0</v>
      </c>
      <c r="E229" s="22">
        <v>0</v>
      </c>
      <c r="F229" s="23">
        <f t="shared" ref="F229:F235" si="40">E229/C229</f>
        <v>0</v>
      </c>
      <c r="G229" s="22">
        <v>0</v>
      </c>
      <c r="H229" s="24"/>
      <c r="I229" s="22">
        <v>0</v>
      </c>
      <c r="J229" s="22"/>
      <c r="K229" s="22"/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4">
        <v>0</v>
      </c>
      <c r="T229" s="22">
        <f t="shared" ref="T229:T235" si="41">ROUNDDOWN(E229*U229,0)</f>
        <v>0</v>
      </c>
      <c r="U229" s="25">
        <v>0</v>
      </c>
      <c r="V229" s="22">
        <v>0</v>
      </c>
      <c r="W229" s="24">
        <v>0</v>
      </c>
      <c r="X229" s="22">
        <v>0</v>
      </c>
      <c r="Y229" s="22"/>
      <c r="Z229" s="22"/>
      <c r="AA229" s="22"/>
      <c r="AB229" s="22"/>
      <c r="AC229" s="26"/>
      <c r="AJ229" s="27"/>
    </row>
    <row r="230" spans="1:36" s="20" customFormat="1" ht="18.75" customHeight="1" x14ac:dyDescent="0.3">
      <c r="A230" s="221"/>
      <c r="B230" s="28" t="s">
        <v>224</v>
      </c>
      <c r="C230" s="21">
        <v>448.91</v>
      </c>
      <c r="D230" s="22">
        <v>108</v>
      </c>
      <c r="E230" s="22">
        <v>108</v>
      </c>
      <c r="F230" s="23">
        <f t="shared" si="40"/>
        <v>0.24058274487090953</v>
      </c>
      <c r="G230" s="22">
        <v>5</v>
      </c>
      <c r="H230" s="24">
        <f t="shared" si="36"/>
        <v>4.6296296296296294E-2</v>
      </c>
      <c r="I230" s="22">
        <v>0</v>
      </c>
      <c r="J230" s="22"/>
      <c r="K230" s="22"/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4">
        <f t="shared" ref="S230:S279" si="42">N230/G230</f>
        <v>0</v>
      </c>
      <c r="T230" s="22">
        <f t="shared" si="41"/>
        <v>5</v>
      </c>
      <c r="U230" s="25" t="s">
        <v>24</v>
      </c>
      <c r="V230" s="22">
        <v>5</v>
      </c>
      <c r="W230" s="24">
        <f>V230/E230</f>
        <v>4.6296296296296294E-2</v>
      </c>
      <c r="X230" s="22">
        <v>0</v>
      </c>
      <c r="Y230" s="22"/>
      <c r="Z230" s="22"/>
      <c r="AA230" s="22"/>
      <c r="AB230" s="22"/>
      <c r="AC230" s="26"/>
      <c r="AJ230" s="27"/>
    </row>
    <row r="231" spans="1:36" s="20" customFormat="1" ht="18.75" customHeight="1" x14ac:dyDescent="0.3">
      <c r="A231" s="221"/>
      <c r="B231" s="28" t="s">
        <v>225</v>
      </c>
      <c r="C231" s="21">
        <v>61.92</v>
      </c>
      <c r="D231" s="22">
        <v>36</v>
      </c>
      <c r="E231" s="22">
        <v>36</v>
      </c>
      <c r="F231" s="23">
        <f t="shared" si="40"/>
        <v>0.58139534883720934</v>
      </c>
      <c r="G231" s="22">
        <v>0</v>
      </c>
      <c r="H231" s="24">
        <f t="shared" si="36"/>
        <v>0</v>
      </c>
      <c r="I231" s="22">
        <v>0</v>
      </c>
      <c r="J231" s="22"/>
      <c r="K231" s="22"/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4">
        <v>0</v>
      </c>
      <c r="T231" s="22">
        <f t="shared" si="41"/>
        <v>1</v>
      </c>
      <c r="U231" s="25" t="s">
        <v>24</v>
      </c>
      <c r="V231" s="22">
        <v>0</v>
      </c>
      <c r="W231" s="24">
        <f>V231/E231</f>
        <v>0</v>
      </c>
      <c r="X231" s="22">
        <v>0</v>
      </c>
      <c r="Y231" s="22"/>
      <c r="Z231" s="22"/>
      <c r="AA231" s="22"/>
      <c r="AB231" s="22"/>
      <c r="AC231" s="26"/>
      <c r="AJ231" s="27"/>
    </row>
    <row r="232" spans="1:36" s="20" customFormat="1" ht="19.5" customHeight="1" x14ac:dyDescent="0.3">
      <c r="A232" s="221"/>
      <c r="B232" s="28" t="s">
        <v>226</v>
      </c>
      <c r="C232" s="21">
        <v>105.49</v>
      </c>
      <c r="D232" s="22">
        <v>0</v>
      </c>
      <c r="E232" s="22">
        <v>0</v>
      </c>
      <c r="F232" s="23">
        <f t="shared" si="40"/>
        <v>0</v>
      </c>
      <c r="G232" s="22">
        <v>0</v>
      </c>
      <c r="H232" s="24"/>
      <c r="I232" s="22">
        <v>0</v>
      </c>
      <c r="J232" s="22"/>
      <c r="K232" s="22"/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4">
        <v>0</v>
      </c>
      <c r="T232" s="22">
        <f t="shared" si="41"/>
        <v>0</v>
      </c>
      <c r="U232" s="25">
        <v>0</v>
      </c>
      <c r="V232" s="22">
        <v>0</v>
      </c>
      <c r="W232" s="24">
        <v>0</v>
      </c>
      <c r="X232" s="22">
        <v>0</v>
      </c>
      <c r="Y232" s="22"/>
      <c r="Z232" s="22"/>
      <c r="AA232" s="22"/>
      <c r="AB232" s="22"/>
      <c r="AC232" s="26"/>
      <c r="AJ232" s="27"/>
    </row>
    <row r="233" spans="1:36" s="20" customFormat="1" ht="20.25" customHeight="1" x14ac:dyDescent="0.3">
      <c r="A233" s="221"/>
      <c r="B233" s="28" t="s">
        <v>227</v>
      </c>
      <c r="C233" s="21">
        <v>131.96</v>
      </c>
      <c r="D233" s="22">
        <v>0</v>
      </c>
      <c r="E233" s="22">
        <v>0</v>
      </c>
      <c r="F233" s="23">
        <f t="shared" si="40"/>
        <v>0</v>
      </c>
      <c r="G233" s="22">
        <v>0</v>
      </c>
      <c r="H233" s="24"/>
      <c r="I233" s="22">
        <v>0</v>
      </c>
      <c r="J233" s="22"/>
      <c r="K233" s="22"/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4">
        <v>0</v>
      </c>
      <c r="T233" s="22">
        <f t="shared" si="41"/>
        <v>0</v>
      </c>
      <c r="U233" s="25">
        <v>0</v>
      </c>
      <c r="V233" s="22">
        <v>0</v>
      </c>
      <c r="W233" s="24">
        <v>0</v>
      </c>
      <c r="X233" s="22">
        <v>0</v>
      </c>
      <c r="Y233" s="22"/>
      <c r="Z233" s="22"/>
      <c r="AA233" s="22"/>
      <c r="AB233" s="22"/>
      <c r="AC233" s="26"/>
      <c r="AJ233" s="27"/>
    </row>
    <row r="234" spans="1:36" s="20" customFormat="1" ht="19.5" customHeight="1" x14ac:dyDescent="0.3">
      <c r="A234" s="222"/>
      <c r="B234" s="28" t="s">
        <v>228</v>
      </c>
      <c r="C234" s="21">
        <v>80.63</v>
      </c>
      <c r="D234" s="22">
        <v>0</v>
      </c>
      <c r="E234" s="22">
        <v>0</v>
      </c>
      <c r="F234" s="23">
        <f t="shared" si="40"/>
        <v>0</v>
      </c>
      <c r="G234" s="22">
        <v>0</v>
      </c>
      <c r="H234" s="24"/>
      <c r="I234" s="22">
        <v>0</v>
      </c>
      <c r="J234" s="22"/>
      <c r="K234" s="22"/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4">
        <v>0</v>
      </c>
      <c r="T234" s="22">
        <f t="shared" si="41"/>
        <v>0</v>
      </c>
      <c r="U234" s="25">
        <v>0</v>
      </c>
      <c r="V234" s="22">
        <v>0</v>
      </c>
      <c r="W234" s="24">
        <v>0</v>
      </c>
      <c r="X234" s="22">
        <v>0</v>
      </c>
      <c r="Y234" s="22"/>
      <c r="Z234" s="22"/>
      <c r="AA234" s="22"/>
      <c r="AB234" s="22"/>
      <c r="AC234" s="26"/>
      <c r="AJ234" s="27"/>
    </row>
    <row r="235" spans="1:36" s="20" customFormat="1" ht="17.25" customHeight="1" x14ac:dyDescent="0.3">
      <c r="A235" s="21">
        <v>4</v>
      </c>
      <c r="B235" s="28" t="s">
        <v>229</v>
      </c>
      <c r="C235" s="21">
        <v>107.4</v>
      </c>
      <c r="D235" s="22">
        <v>0</v>
      </c>
      <c r="E235" s="22">
        <v>0</v>
      </c>
      <c r="F235" s="23">
        <f t="shared" si="40"/>
        <v>0</v>
      </c>
      <c r="G235" s="22">
        <v>0</v>
      </c>
      <c r="H235" s="24"/>
      <c r="I235" s="22">
        <v>0</v>
      </c>
      <c r="J235" s="22"/>
      <c r="K235" s="22"/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4">
        <v>0</v>
      </c>
      <c r="T235" s="22">
        <f t="shared" si="41"/>
        <v>0</v>
      </c>
      <c r="U235" s="25">
        <v>0</v>
      </c>
      <c r="V235" s="22">
        <v>0</v>
      </c>
      <c r="W235" s="24">
        <v>0</v>
      </c>
      <c r="X235" s="22">
        <v>0</v>
      </c>
      <c r="Y235" s="22"/>
      <c r="Z235" s="22"/>
      <c r="AA235" s="22"/>
      <c r="AB235" s="22"/>
      <c r="AC235" s="26"/>
      <c r="AJ235" s="27"/>
    </row>
    <row r="236" spans="1:36" s="20" customFormat="1" ht="18.75" customHeight="1" x14ac:dyDescent="0.3">
      <c r="A236" s="220">
        <v>5</v>
      </c>
      <c r="B236" s="28" t="s">
        <v>230</v>
      </c>
      <c r="C236" s="28"/>
      <c r="D236" s="22"/>
      <c r="E236" s="22"/>
      <c r="F236" s="22"/>
      <c r="G236" s="22"/>
      <c r="H236" s="24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4"/>
      <c r="T236" s="22"/>
      <c r="U236" s="25"/>
      <c r="V236" s="22"/>
      <c r="W236" s="24"/>
      <c r="X236" s="22"/>
      <c r="Y236" s="22"/>
      <c r="Z236" s="22"/>
      <c r="AA236" s="22"/>
      <c r="AB236" s="22"/>
      <c r="AC236" s="26"/>
      <c r="AJ236" s="27"/>
    </row>
    <row r="237" spans="1:36" s="20" customFormat="1" ht="19.5" customHeight="1" x14ac:dyDescent="0.3">
      <c r="A237" s="221"/>
      <c r="B237" s="28" t="s">
        <v>231</v>
      </c>
      <c r="C237" s="21">
        <v>108.34</v>
      </c>
      <c r="D237" s="22">
        <v>40</v>
      </c>
      <c r="E237" s="22">
        <v>40</v>
      </c>
      <c r="F237" s="23">
        <f>E237/C237</f>
        <v>0.36920804873546242</v>
      </c>
      <c r="G237" s="22">
        <v>0</v>
      </c>
      <c r="H237" s="24">
        <f t="shared" si="36"/>
        <v>0</v>
      </c>
      <c r="I237" s="22">
        <v>0</v>
      </c>
      <c r="J237" s="22"/>
      <c r="K237" s="22"/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4">
        <v>0</v>
      </c>
      <c r="T237" s="22">
        <f>ROUNDDOWN(E237*U237,0)</f>
        <v>2</v>
      </c>
      <c r="U237" s="25" t="s">
        <v>24</v>
      </c>
      <c r="V237" s="22">
        <v>0</v>
      </c>
      <c r="W237" s="24">
        <f>V237/E237</f>
        <v>0</v>
      </c>
      <c r="X237" s="22">
        <v>0</v>
      </c>
      <c r="Y237" s="22"/>
      <c r="Z237" s="22"/>
      <c r="AA237" s="22"/>
      <c r="AB237" s="22"/>
      <c r="AC237" s="26"/>
      <c r="AJ237" s="27"/>
    </row>
    <row r="238" spans="1:36" s="20" customFormat="1" ht="19.5" customHeight="1" x14ac:dyDescent="0.3">
      <c r="A238" s="222"/>
      <c r="B238" s="28" t="s">
        <v>232</v>
      </c>
      <c r="C238" s="21">
        <v>66.3</v>
      </c>
      <c r="D238" s="22">
        <v>34</v>
      </c>
      <c r="E238" s="22">
        <v>34</v>
      </c>
      <c r="F238" s="23">
        <f>E238/C238</f>
        <v>0.51282051282051289</v>
      </c>
      <c r="G238" s="22">
        <v>0</v>
      </c>
      <c r="H238" s="24">
        <f t="shared" si="36"/>
        <v>0</v>
      </c>
      <c r="I238" s="22">
        <v>0</v>
      </c>
      <c r="J238" s="22"/>
      <c r="K238" s="22"/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4">
        <v>0</v>
      </c>
      <c r="T238" s="22">
        <f>ROUNDDOWN(E238*U238,0)</f>
        <v>1</v>
      </c>
      <c r="U238" s="25" t="s">
        <v>24</v>
      </c>
      <c r="V238" s="22">
        <v>0</v>
      </c>
      <c r="W238" s="24">
        <f>V238/E238</f>
        <v>0</v>
      </c>
      <c r="X238" s="22">
        <v>0</v>
      </c>
      <c r="Y238" s="22"/>
      <c r="Z238" s="22"/>
      <c r="AA238" s="22"/>
      <c r="AB238" s="22"/>
      <c r="AC238" s="26"/>
      <c r="AJ238" s="27"/>
    </row>
    <row r="239" spans="1:36" s="20" customFormat="1" ht="19.5" customHeight="1" x14ac:dyDescent="0.3">
      <c r="A239" s="21">
        <v>6</v>
      </c>
      <c r="B239" s="28" t="s">
        <v>233</v>
      </c>
      <c r="C239" s="21">
        <v>22.56</v>
      </c>
      <c r="D239" s="22">
        <v>42</v>
      </c>
      <c r="E239" s="22">
        <v>42</v>
      </c>
      <c r="F239" s="23">
        <f>E239/C239</f>
        <v>1.8617021276595747</v>
      </c>
      <c r="G239" s="22">
        <v>2</v>
      </c>
      <c r="H239" s="24">
        <f t="shared" si="36"/>
        <v>4.7619047619047616E-2</v>
      </c>
      <c r="I239" s="22">
        <v>0</v>
      </c>
      <c r="J239" s="22"/>
      <c r="K239" s="22"/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4">
        <v>0</v>
      </c>
      <c r="T239" s="22">
        <f>ROUNDDOWN(E239*U239,0)</f>
        <v>3</v>
      </c>
      <c r="U239" s="25" t="s">
        <v>48</v>
      </c>
      <c r="V239" s="22">
        <v>2</v>
      </c>
      <c r="W239" s="24">
        <f>V239/E239</f>
        <v>4.7619047619047616E-2</v>
      </c>
      <c r="X239" s="22">
        <v>0</v>
      </c>
      <c r="Y239" s="22"/>
      <c r="Z239" s="22"/>
      <c r="AA239" s="22"/>
      <c r="AB239" s="22"/>
      <c r="AC239" s="26"/>
      <c r="AJ239" s="27"/>
    </row>
    <row r="240" spans="1:36" s="47" customFormat="1" ht="19.5" customHeight="1" x14ac:dyDescent="0.3">
      <c r="A240" s="21">
        <v>7</v>
      </c>
      <c r="B240" s="28" t="s">
        <v>234</v>
      </c>
      <c r="C240" s="21">
        <v>127.71</v>
      </c>
      <c r="D240" s="36">
        <v>76</v>
      </c>
      <c r="E240" s="36">
        <v>76</v>
      </c>
      <c r="F240" s="23">
        <f>E240/C240</f>
        <v>0.59509826951687417</v>
      </c>
      <c r="G240" s="22">
        <v>2</v>
      </c>
      <c r="H240" s="24">
        <f t="shared" si="36"/>
        <v>2.6315789473684209E-2</v>
      </c>
      <c r="I240" s="22">
        <v>0</v>
      </c>
      <c r="J240" s="36"/>
      <c r="K240" s="36"/>
      <c r="L240" s="22">
        <v>0</v>
      </c>
      <c r="M240" s="22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24">
        <f t="shared" si="42"/>
        <v>0</v>
      </c>
      <c r="T240" s="22">
        <f>ROUNDDOWN(E240*U240,0)</f>
        <v>3</v>
      </c>
      <c r="U240" s="25" t="s">
        <v>24</v>
      </c>
      <c r="V240" s="22">
        <v>2</v>
      </c>
      <c r="W240" s="24">
        <f>V240/E240</f>
        <v>2.6315789473684209E-2</v>
      </c>
      <c r="X240" s="22">
        <v>0</v>
      </c>
      <c r="Y240" s="36"/>
      <c r="Z240" s="36"/>
      <c r="AA240" s="36"/>
      <c r="AB240" s="36"/>
      <c r="AC240" s="26"/>
      <c r="AJ240" s="48"/>
    </row>
    <row r="241" spans="1:36" s="47" customFormat="1" ht="16.5" customHeight="1" x14ac:dyDescent="0.3">
      <c r="A241" s="220">
        <v>8</v>
      </c>
      <c r="B241" s="28" t="s">
        <v>235</v>
      </c>
      <c r="C241" s="28"/>
      <c r="D241" s="36"/>
      <c r="E241" s="36"/>
      <c r="F241" s="36"/>
      <c r="G241" s="22"/>
      <c r="H241" s="24"/>
      <c r="I241" s="22"/>
      <c r="J241" s="36"/>
      <c r="K241" s="36"/>
      <c r="L241" s="36"/>
      <c r="M241" s="36"/>
      <c r="N241" s="36"/>
      <c r="O241" s="36"/>
      <c r="P241" s="36"/>
      <c r="Q241" s="36"/>
      <c r="R241" s="36"/>
      <c r="S241" s="24"/>
      <c r="T241" s="22"/>
      <c r="U241" s="25"/>
      <c r="V241" s="22"/>
      <c r="W241" s="24"/>
      <c r="X241" s="22"/>
      <c r="Y241" s="36"/>
      <c r="Z241" s="36"/>
      <c r="AA241" s="36"/>
      <c r="AB241" s="36"/>
      <c r="AC241" s="26"/>
      <c r="AJ241" s="48"/>
    </row>
    <row r="242" spans="1:36" s="47" customFormat="1" ht="19.5" customHeight="1" x14ac:dyDescent="0.3">
      <c r="A242" s="221"/>
      <c r="B242" s="28" t="s">
        <v>236</v>
      </c>
      <c r="C242" s="21">
        <v>94.48</v>
      </c>
      <c r="D242" s="36">
        <v>0</v>
      </c>
      <c r="E242" s="36">
        <v>0</v>
      </c>
      <c r="F242" s="23">
        <f>E242/C242</f>
        <v>0</v>
      </c>
      <c r="G242" s="22">
        <v>0</v>
      </c>
      <c r="H242" s="24"/>
      <c r="I242" s="22">
        <v>0</v>
      </c>
      <c r="J242" s="36"/>
      <c r="K242" s="36"/>
      <c r="L242" s="36">
        <v>0</v>
      </c>
      <c r="M242" s="36">
        <v>0</v>
      </c>
      <c r="N242" s="36">
        <v>0</v>
      </c>
      <c r="O242" s="36">
        <v>0</v>
      </c>
      <c r="P242" s="36">
        <v>0</v>
      </c>
      <c r="Q242" s="36">
        <v>0</v>
      </c>
      <c r="R242" s="36">
        <v>0</v>
      </c>
      <c r="S242" s="24">
        <v>0</v>
      </c>
      <c r="T242" s="22">
        <f>ROUNDDOWN(E242*U242,0)</f>
        <v>0</v>
      </c>
      <c r="U242" s="25">
        <v>0</v>
      </c>
      <c r="V242" s="22">
        <v>0</v>
      </c>
      <c r="W242" s="24">
        <v>0</v>
      </c>
      <c r="X242" s="22">
        <v>0</v>
      </c>
      <c r="Y242" s="36"/>
      <c r="Z242" s="36"/>
      <c r="AA242" s="36"/>
      <c r="AB242" s="36"/>
      <c r="AC242" s="26"/>
      <c r="AJ242" s="48"/>
    </row>
    <row r="243" spans="1:36" s="47" customFormat="1" ht="17.25" customHeight="1" x14ac:dyDescent="0.3">
      <c r="A243" s="222"/>
      <c r="B243" s="28" t="s">
        <v>237</v>
      </c>
      <c r="C243" s="21">
        <v>121.29</v>
      </c>
      <c r="D243" s="36">
        <v>0</v>
      </c>
      <c r="E243" s="36">
        <v>0</v>
      </c>
      <c r="F243" s="23">
        <f>E243/C243</f>
        <v>0</v>
      </c>
      <c r="G243" s="22">
        <v>0</v>
      </c>
      <c r="H243" s="24"/>
      <c r="I243" s="22">
        <v>0</v>
      </c>
      <c r="J243" s="36"/>
      <c r="K243" s="36"/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0</v>
      </c>
      <c r="S243" s="24">
        <v>0</v>
      </c>
      <c r="T243" s="22">
        <f>ROUNDDOWN(E243*U243,0)</f>
        <v>0</v>
      </c>
      <c r="U243" s="25">
        <v>0</v>
      </c>
      <c r="V243" s="22">
        <v>0</v>
      </c>
      <c r="W243" s="24">
        <v>0</v>
      </c>
      <c r="X243" s="22">
        <v>0</v>
      </c>
      <c r="Y243" s="36"/>
      <c r="Z243" s="36"/>
      <c r="AA243" s="36"/>
      <c r="AB243" s="36"/>
      <c r="AC243" s="26"/>
      <c r="AJ243" s="48"/>
    </row>
    <row r="244" spans="1:36" s="47" customFormat="1" ht="17.25" customHeight="1" x14ac:dyDescent="0.3">
      <c r="A244" s="60"/>
      <c r="B244" s="61" t="s">
        <v>238</v>
      </c>
      <c r="C244" s="21"/>
      <c r="D244" s="36"/>
      <c r="E244" s="36"/>
      <c r="F244" s="23"/>
      <c r="G244" s="22"/>
      <c r="H244" s="24"/>
      <c r="I244" s="22"/>
      <c r="J244" s="36"/>
      <c r="K244" s="36"/>
      <c r="L244" s="36"/>
      <c r="M244" s="36"/>
      <c r="N244" s="36"/>
      <c r="O244" s="36"/>
      <c r="P244" s="36"/>
      <c r="Q244" s="36"/>
      <c r="R244" s="36"/>
      <c r="S244" s="24"/>
      <c r="T244" s="22"/>
      <c r="U244" s="25"/>
      <c r="V244" s="22"/>
      <c r="W244" s="24"/>
      <c r="X244" s="22"/>
      <c r="Y244" s="36"/>
      <c r="Z244" s="36"/>
      <c r="AA244" s="36"/>
      <c r="AB244" s="36"/>
      <c r="AC244" s="26"/>
      <c r="AJ244" s="48"/>
    </row>
    <row r="245" spans="1:36" s="47" customFormat="1" ht="33.75" customHeight="1" x14ac:dyDescent="0.3">
      <c r="A245" s="21">
        <v>9</v>
      </c>
      <c r="B245" s="59" t="s">
        <v>239</v>
      </c>
      <c r="C245" s="21">
        <v>265.70999999999998</v>
      </c>
      <c r="D245" s="36">
        <v>0</v>
      </c>
      <c r="E245" s="36">
        <v>0</v>
      </c>
      <c r="F245" s="23">
        <f t="shared" ref="F245:F252" si="43">E245/C245</f>
        <v>0</v>
      </c>
      <c r="G245" s="22">
        <v>0</v>
      </c>
      <c r="H245" s="24"/>
      <c r="I245" s="22">
        <v>0</v>
      </c>
      <c r="J245" s="36"/>
      <c r="K245" s="36"/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24">
        <v>0</v>
      </c>
      <c r="T245" s="22">
        <f t="shared" ref="T245:T252" si="44">ROUNDDOWN(E245*U245,0)</f>
        <v>0</v>
      </c>
      <c r="U245" s="25">
        <v>0</v>
      </c>
      <c r="V245" s="22">
        <v>0</v>
      </c>
      <c r="W245" s="24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6"/>
      <c r="AJ245" s="48"/>
    </row>
    <row r="246" spans="1:36" s="47" customFormat="1" ht="19.5" customHeight="1" x14ac:dyDescent="0.3">
      <c r="A246" s="21">
        <v>10</v>
      </c>
      <c r="B246" s="59" t="s">
        <v>240</v>
      </c>
      <c r="C246" s="21">
        <v>1480.91</v>
      </c>
      <c r="D246" s="36">
        <v>0</v>
      </c>
      <c r="E246" s="36">
        <v>0</v>
      </c>
      <c r="F246" s="23">
        <f t="shared" si="43"/>
        <v>0</v>
      </c>
      <c r="G246" s="22">
        <v>0</v>
      </c>
      <c r="H246" s="24"/>
      <c r="I246" s="22">
        <v>0</v>
      </c>
      <c r="J246" s="36"/>
      <c r="K246" s="36"/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v>0</v>
      </c>
      <c r="S246" s="24">
        <v>0</v>
      </c>
      <c r="T246" s="22">
        <f t="shared" si="44"/>
        <v>0</v>
      </c>
      <c r="U246" s="25">
        <v>0</v>
      </c>
      <c r="V246" s="22">
        <v>0</v>
      </c>
      <c r="W246" s="24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6"/>
      <c r="AJ246" s="48"/>
    </row>
    <row r="247" spans="1:36" s="47" customFormat="1" ht="15.75" customHeight="1" x14ac:dyDescent="0.3">
      <c r="A247" s="21">
        <v>11</v>
      </c>
      <c r="B247" s="59" t="s">
        <v>241</v>
      </c>
      <c r="C247" s="21">
        <v>966.35</v>
      </c>
      <c r="D247" s="36">
        <v>0</v>
      </c>
      <c r="E247" s="36">
        <v>0</v>
      </c>
      <c r="F247" s="23">
        <f t="shared" si="43"/>
        <v>0</v>
      </c>
      <c r="G247" s="22">
        <v>0</v>
      </c>
      <c r="H247" s="24"/>
      <c r="I247" s="22">
        <v>0</v>
      </c>
      <c r="J247" s="36"/>
      <c r="K247" s="36"/>
      <c r="L247" s="36">
        <v>0</v>
      </c>
      <c r="M247" s="36">
        <v>0</v>
      </c>
      <c r="N247" s="36">
        <v>0</v>
      </c>
      <c r="O247" s="36">
        <v>0</v>
      </c>
      <c r="P247" s="36">
        <v>0</v>
      </c>
      <c r="Q247" s="36">
        <v>0</v>
      </c>
      <c r="R247" s="36">
        <v>0</v>
      </c>
      <c r="S247" s="24">
        <v>0</v>
      </c>
      <c r="T247" s="22">
        <f t="shared" si="44"/>
        <v>0</v>
      </c>
      <c r="U247" s="25">
        <v>0</v>
      </c>
      <c r="V247" s="22">
        <v>0</v>
      </c>
      <c r="W247" s="24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6"/>
      <c r="AJ247" s="48"/>
    </row>
    <row r="248" spans="1:36" s="47" customFormat="1" ht="42" customHeight="1" x14ac:dyDescent="0.3">
      <c r="A248" s="21">
        <v>12</v>
      </c>
      <c r="B248" s="59" t="s">
        <v>242</v>
      </c>
      <c r="C248" s="21">
        <v>71.87</v>
      </c>
      <c r="D248" s="36">
        <v>0</v>
      </c>
      <c r="E248" s="36">
        <v>0</v>
      </c>
      <c r="F248" s="23">
        <f t="shared" si="43"/>
        <v>0</v>
      </c>
      <c r="G248" s="22">
        <v>0</v>
      </c>
      <c r="H248" s="24"/>
      <c r="I248" s="22">
        <v>0</v>
      </c>
      <c r="J248" s="36"/>
      <c r="K248" s="36"/>
      <c r="L248" s="36">
        <v>0</v>
      </c>
      <c r="M248" s="36">
        <v>0</v>
      </c>
      <c r="N248" s="36">
        <v>0</v>
      </c>
      <c r="O248" s="36">
        <v>0</v>
      </c>
      <c r="P248" s="36">
        <v>0</v>
      </c>
      <c r="Q248" s="36">
        <v>0</v>
      </c>
      <c r="R248" s="36">
        <v>0</v>
      </c>
      <c r="S248" s="24">
        <v>0</v>
      </c>
      <c r="T248" s="22">
        <f t="shared" si="44"/>
        <v>0</v>
      </c>
      <c r="U248" s="25">
        <v>0</v>
      </c>
      <c r="V248" s="22">
        <v>0</v>
      </c>
      <c r="W248" s="24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6"/>
      <c r="AJ248" s="48"/>
    </row>
    <row r="249" spans="1:36" s="47" customFormat="1" ht="39.75" customHeight="1" x14ac:dyDescent="0.3">
      <c r="A249" s="21">
        <v>13</v>
      </c>
      <c r="B249" s="59" t="s">
        <v>243</v>
      </c>
      <c r="C249" s="21">
        <v>52.37</v>
      </c>
      <c r="D249" s="36">
        <v>0</v>
      </c>
      <c r="E249" s="36">
        <v>0</v>
      </c>
      <c r="F249" s="23">
        <f t="shared" si="43"/>
        <v>0</v>
      </c>
      <c r="G249" s="22">
        <v>0</v>
      </c>
      <c r="H249" s="24"/>
      <c r="I249" s="22">
        <v>0</v>
      </c>
      <c r="J249" s="36"/>
      <c r="K249" s="36"/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24">
        <v>0</v>
      </c>
      <c r="T249" s="22">
        <f t="shared" si="44"/>
        <v>0</v>
      </c>
      <c r="U249" s="25">
        <v>0</v>
      </c>
      <c r="V249" s="22">
        <v>0</v>
      </c>
      <c r="W249" s="24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6"/>
      <c r="AJ249" s="48"/>
    </row>
    <row r="250" spans="1:36" s="47" customFormat="1" ht="34.5" customHeight="1" x14ac:dyDescent="0.3">
      <c r="A250" s="21">
        <v>14</v>
      </c>
      <c r="B250" s="59" t="s">
        <v>244</v>
      </c>
      <c r="C250" s="21">
        <v>69.87</v>
      </c>
      <c r="D250" s="36">
        <v>0</v>
      </c>
      <c r="E250" s="36">
        <v>0</v>
      </c>
      <c r="F250" s="23">
        <f t="shared" si="43"/>
        <v>0</v>
      </c>
      <c r="G250" s="22">
        <v>0</v>
      </c>
      <c r="H250" s="24"/>
      <c r="I250" s="22">
        <v>0</v>
      </c>
      <c r="J250" s="36"/>
      <c r="K250" s="36"/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36">
        <v>0</v>
      </c>
      <c r="S250" s="24">
        <v>0</v>
      </c>
      <c r="T250" s="22">
        <f t="shared" si="44"/>
        <v>0</v>
      </c>
      <c r="U250" s="25">
        <v>0</v>
      </c>
      <c r="V250" s="22">
        <v>0</v>
      </c>
      <c r="W250" s="24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6"/>
      <c r="AJ250" s="48"/>
    </row>
    <row r="251" spans="1:36" s="47" customFormat="1" ht="32.25" customHeight="1" x14ac:dyDescent="0.3">
      <c r="A251" s="21">
        <v>15</v>
      </c>
      <c r="B251" s="59" t="s">
        <v>245</v>
      </c>
      <c r="C251" s="21">
        <v>123.76</v>
      </c>
      <c r="D251" s="36">
        <v>0</v>
      </c>
      <c r="E251" s="36">
        <v>0</v>
      </c>
      <c r="F251" s="23">
        <f t="shared" si="43"/>
        <v>0</v>
      </c>
      <c r="G251" s="22">
        <v>0</v>
      </c>
      <c r="H251" s="24"/>
      <c r="I251" s="22">
        <v>0</v>
      </c>
      <c r="J251" s="36"/>
      <c r="K251" s="36"/>
      <c r="L251" s="36">
        <v>0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36">
        <v>0</v>
      </c>
      <c r="S251" s="24">
        <v>0</v>
      </c>
      <c r="T251" s="22">
        <f t="shared" si="44"/>
        <v>0</v>
      </c>
      <c r="U251" s="25">
        <v>0</v>
      </c>
      <c r="V251" s="22">
        <v>0</v>
      </c>
      <c r="W251" s="24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6"/>
      <c r="AJ251" s="48"/>
    </row>
    <row r="252" spans="1:36" s="47" customFormat="1" ht="31.9" customHeight="1" x14ac:dyDescent="0.3">
      <c r="A252" s="21">
        <v>16</v>
      </c>
      <c r="B252" s="59" t="s">
        <v>246</v>
      </c>
      <c r="C252" s="21">
        <v>1012.35</v>
      </c>
      <c r="D252" s="36">
        <v>195</v>
      </c>
      <c r="E252" s="36">
        <v>195</v>
      </c>
      <c r="F252" s="23">
        <f t="shared" si="43"/>
        <v>0.19262112905615647</v>
      </c>
      <c r="G252" s="22">
        <v>0</v>
      </c>
      <c r="H252" s="24">
        <f t="shared" si="36"/>
        <v>0</v>
      </c>
      <c r="I252" s="22">
        <v>0</v>
      </c>
      <c r="J252" s="36"/>
      <c r="K252" s="36"/>
      <c r="L252" s="36">
        <v>0</v>
      </c>
      <c r="M252" s="36">
        <v>0</v>
      </c>
      <c r="N252" s="36">
        <v>0</v>
      </c>
      <c r="O252" s="36">
        <v>0</v>
      </c>
      <c r="P252" s="36">
        <v>0</v>
      </c>
      <c r="Q252" s="36">
        <v>0</v>
      </c>
      <c r="R252" s="36">
        <v>0</v>
      </c>
      <c r="S252" s="24">
        <v>0</v>
      </c>
      <c r="T252" s="22">
        <f t="shared" si="44"/>
        <v>9</v>
      </c>
      <c r="U252" s="25">
        <v>0.05</v>
      </c>
      <c r="V252" s="22">
        <v>0</v>
      </c>
      <c r="W252" s="24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6"/>
      <c r="AJ252" s="48"/>
    </row>
    <row r="253" spans="1:36" ht="93" customHeight="1" x14ac:dyDescent="0.3">
      <c r="A253" s="21">
        <v>17</v>
      </c>
      <c r="B253" s="59" t="s">
        <v>30</v>
      </c>
      <c r="C253" s="59"/>
      <c r="D253" s="36"/>
      <c r="E253" s="36"/>
      <c r="F253" s="36"/>
      <c r="G253" s="22"/>
      <c r="H253" s="24"/>
      <c r="I253" s="22"/>
      <c r="J253" s="36"/>
      <c r="K253" s="36"/>
      <c r="L253" s="36"/>
      <c r="M253" s="36"/>
      <c r="N253" s="36"/>
      <c r="O253" s="36"/>
      <c r="P253" s="36"/>
      <c r="Q253" s="36"/>
      <c r="R253" s="36"/>
      <c r="S253" s="24"/>
      <c r="T253" s="22"/>
      <c r="U253" s="25"/>
      <c r="V253" s="22"/>
      <c r="W253" s="24"/>
      <c r="X253" s="22"/>
      <c r="Y253" s="36"/>
      <c r="Z253" s="36"/>
      <c r="AA253" s="36"/>
      <c r="AB253" s="36"/>
      <c r="AC253" s="11"/>
      <c r="AJ253" s="35"/>
    </row>
    <row r="254" spans="1:36" s="51" customFormat="1" ht="36" customHeight="1" x14ac:dyDescent="0.25">
      <c r="A254" s="228" t="s">
        <v>247</v>
      </c>
      <c r="B254" s="229"/>
      <c r="C254" s="37">
        <f>SUM(C218:C253)</f>
        <v>9029.3000000000011</v>
      </c>
      <c r="D254" s="38">
        <f>SUM(D218:D253)</f>
        <v>598</v>
      </c>
      <c r="E254" s="38">
        <f>SUM(E218:E253)</f>
        <v>598</v>
      </c>
      <c r="F254" s="39">
        <f>E254/C254</f>
        <v>6.6228832799884813E-2</v>
      </c>
      <c r="G254" s="38">
        <f>SUM(G218:G253)</f>
        <v>9</v>
      </c>
      <c r="H254" s="24">
        <f t="shared" si="36"/>
        <v>1.5050167224080268E-2</v>
      </c>
      <c r="I254" s="38">
        <f t="shared" ref="I254:R254" si="45">SUM(I218:I253)</f>
        <v>0</v>
      </c>
      <c r="J254" s="38">
        <f t="shared" si="45"/>
        <v>0</v>
      </c>
      <c r="K254" s="38">
        <f t="shared" si="45"/>
        <v>0</v>
      </c>
      <c r="L254" s="38">
        <f t="shared" si="45"/>
        <v>0</v>
      </c>
      <c r="M254" s="38">
        <f t="shared" si="45"/>
        <v>0</v>
      </c>
      <c r="N254" s="38">
        <f t="shared" si="45"/>
        <v>0</v>
      </c>
      <c r="O254" s="38">
        <f t="shared" si="45"/>
        <v>0</v>
      </c>
      <c r="P254" s="38">
        <f t="shared" si="45"/>
        <v>0</v>
      </c>
      <c r="Q254" s="38">
        <f t="shared" si="45"/>
        <v>0</v>
      </c>
      <c r="R254" s="38">
        <f t="shared" si="45"/>
        <v>0</v>
      </c>
      <c r="S254" s="40">
        <f t="shared" si="42"/>
        <v>0</v>
      </c>
      <c r="T254" s="38">
        <f>SUM(T218:T253)</f>
        <v>25</v>
      </c>
      <c r="U254" s="41" t="s">
        <v>24</v>
      </c>
      <c r="V254" s="38">
        <f>SUM(V218:V253)</f>
        <v>9</v>
      </c>
      <c r="W254" s="40">
        <f>V254/E254</f>
        <v>1.5050167224080268E-2</v>
      </c>
      <c r="X254" s="38">
        <f>SUM(X218:X253)</f>
        <v>0</v>
      </c>
      <c r="Y254" s="38">
        <f>SUM(Y218:Y253)</f>
        <v>0</v>
      </c>
      <c r="Z254" s="38">
        <f>SUM(Z218:Z253)</f>
        <v>0</v>
      </c>
      <c r="AA254" s="38">
        <f>SUM(AA218:AA253)</f>
        <v>0</v>
      </c>
      <c r="AB254" s="38">
        <f>SUM(AB218:AB253)</f>
        <v>0</v>
      </c>
      <c r="AC254" s="50"/>
      <c r="AJ254" s="52"/>
    </row>
    <row r="255" spans="1:36" ht="25.5" customHeight="1" x14ac:dyDescent="0.3">
      <c r="A255" s="230" t="s">
        <v>248</v>
      </c>
      <c r="B255" s="231"/>
      <c r="C255" s="46"/>
      <c r="D255" s="36"/>
      <c r="E255" s="36"/>
      <c r="F255" s="36"/>
      <c r="G255" s="22"/>
      <c r="H255" s="24"/>
      <c r="I255" s="22"/>
      <c r="J255" s="36"/>
      <c r="K255" s="36"/>
      <c r="L255" s="22"/>
      <c r="M255" s="22"/>
      <c r="N255" s="36"/>
      <c r="O255" s="36"/>
      <c r="P255" s="36"/>
      <c r="Q255" s="36"/>
      <c r="R255" s="36"/>
      <c r="S255" s="24"/>
      <c r="T255" s="22"/>
      <c r="U255" s="25"/>
      <c r="V255" s="22"/>
      <c r="W255" s="24"/>
      <c r="X255" s="22"/>
      <c r="Y255" s="36"/>
      <c r="Z255" s="36"/>
      <c r="AA255" s="36"/>
      <c r="AB255" s="36"/>
      <c r="AC255" s="11"/>
      <c r="AJ255" s="35"/>
    </row>
    <row r="256" spans="1:36" ht="24" customHeight="1" x14ac:dyDescent="0.3">
      <c r="A256" s="220">
        <v>1</v>
      </c>
      <c r="B256" s="28" t="s">
        <v>249</v>
      </c>
      <c r="C256" s="28"/>
      <c r="D256" s="36"/>
      <c r="E256" s="36"/>
      <c r="F256" s="36"/>
      <c r="G256" s="22"/>
      <c r="H256" s="24"/>
      <c r="I256" s="22"/>
      <c r="J256" s="36"/>
      <c r="K256" s="36"/>
      <c r="L256" s="22"/>
      <c r="M256" s="22"/>
      <c r="N256" s="36"/>
      <c r="O256" s="36"/>
      <c r="P256" s="36"/>
      <c r="Q256" s="36"/>
      <c r="R256" s="36"/>
      <c r="S256" s="24"/>
      <c r="T256" s="22"/>
      <c r="U256" s="25"/>
      <c r="V256" s="22"/>
      <c r="W256" s="24"/>
      <c r="X256" s="22"/>
      <c r="Y256" s="36"/>
      <c r="Z256" s="36"/>
      <c r="AA256" s="36"/>
      <c r="AB256" s="36"/>
      <c r="AC256" s="11"/>
      <c r="AJ256" s="35"/>
    </row>
    <row r="257" spans="1:36" s="20" customFormat="1" ht="19.5" customHeight="1" x14ac:dyDescent="0.3">
      <c r="A257" s="221"/>
      <c r="B257" s="28" t="s">
        <v>98</v>
      </c>
      <c r="C257" s="21">
        <v>836.01</v>
      </c>
      <c r="D257" s="22">
        <v>183</v>
      </c>
      <c r="E257" s="22">
        <v>183</v>
      </c>
      <c r="F257" s="23">
        <f>E257/C257</f>
        <v>0.21889690314709154</v>
      </c>
      <c r="G257" s="22">
        <v>2</v>
      </c>
      <c r="H257" s="24">
        <f t="shared" si="36"/>
        <v>1.092896174863388E-2</v>
      </c>
      <c r="I257" s="22">
        <v>0</v>
      </c>
      <c r="J257" s="22"/>
      <c r="K257" s="22"/>
      <c r="L257" s="22"/>
      <c r="M257" s="22"/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4">
        <v>0</v>
      </c>
      <c r="T257" s="22">
        <f>ROUNDDOWN(E257*U257,0)</f>
        <v>9</v>
      </c>
      <c r="U257" s="25" t="s">
        <v>24</v>
      </c>
      <c r="V257" s="22">
        <v>2</v>
      </c>
      <c r="W257" s="24">
        <v>0</v>
      </c>
      <c r="X257" s="22">
        <v>0</v>
      </c>
      <c r="Y257" s="22"/>
      <c r="Z257" s="22"/>
      <c r="AA257" s="22"/>
      <c r="AB257" s="22"/>
      <c r="AC257" s="26"/>
      <c r="AJ257" s="27"/>
    </row>
    <row r="258" spans="1:36" s="20" customFormat="1" ht="18" customHeight="1" x14ac:dyDescent="0.3">
      <c r="A258" s="222"/>
      <c r="B258" s="28" t="s">
        <v>250</v>
      </c>
      <c r="C258" s="21">
        <v>332.4</v>
      </c>
      <c r="D258" s="22">
        <v>0</v>
      </c>
      <c r="E258" s="22">
        <v>0</v>
      </c>
      <c r="F258" s="23">
        <f>E258/C258</f>
        <v>0</v>
      </c>
      <c r="G258" s="22">
        <v>0</v>
      </c>
      <c r="H258" s="24"/>
      <c r="I258" s="22">
        <v>0</v>
      </c>
      <c r="J258" s="22"/>
      <c r="K258" s="22"/>
      <c r="L258" s="22"/>
      <c r="M258" s="22"/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4">
        <v>0</v>
      </c>
      <c r="T258" s="22">
        <f>ROUNDDOWN(E258*U258,0)</f>
        <v>0</v>
      </c>
      <c r="U258" s="25" t="s">
        <v>24</v>
      </c>
      <c r="V258" s="22">
        <v>0</v>
      </c>
      <c r="W258" s="24">
        <v>0</v>
      </c>
      <c r="X258" s="22">
        <v>0</v>
      </c>
      <c r="Y258" s="22"/>
      <c r="Z258" s="22"/>
      <c r="AA258" s="22"/>
      <c r="AB258" s="22"/>
      <c r="AC258" s="26"/>
      <c r="AJ258" s="27"/>
    </row>
    <row r="259" spans="1:36" s="47" customFormat="1" ht="21.75" customHeight="1" x14ac:dyDescent="0.3">
      <c r="A259" s="220">
        <v>2</v>
      </c>
      <c r="B259" s="28" t="s">
        <v>251</v>
      </c>
      <c r="C259" s="21"/>
      <c r="D259" s="36"/>
      <c r="E259" s="36"/>
      <c r="F259" s="36"/>
      <c r="G259" s="22"/>
      <c r="H259" s="24"/>
      <c r="I259" s="22"/>
      <c r="J259" s="36"/>
      <c r="K259" s="36"/>
      <c r="L259" s="22"/>
      <c r="M259" s="22"/>
      <c r="N259" s="36"/>
      <c r="O259" s="36"/>
      <c r="P259" s="36"/>
      <c r="Q259" s="36"/>
      <c r="R259" s="36"/>
      <c r="S259" s="24"/>
      <c r="T259" s="22"/>
      <c r="U259" s="25"/>
      <c r="V259" s="22"/>
      <c r="W259" s="24"/>
      <c r="X259" s="22"/>
      <c r="Y259" s="36"/>
      <c r="Z259" s="36"/>
      <c r="AA259" s="36"/>
      <c r="AB259" s="36"/>
      <c r="AC259" s="26"/>
      <c r="AJ259" s="48"/>
    </row>
    <row r="260" spans="1:36" s="47" customFormat="1" ht="21" customHeight="1" x14ac:dyDescent="0.3">
      <c r="A260" s="221"/>
      <c r="B260" s="28" t="s">
        <v>252</v>
      </c>
      <c r="C260" s="21">
        <v>36.26</v>
      </c>
      <c r="D260" s="36">
        <v>0</v>
      </c>
      <c r="E260" s="36">
        <v>0</v>
      </c>
      <c r="F260" s="23">
        <f>E260/C260</f>
        <v>0</v>
      </c>
      <c r="G260" s="22">
        <v>0</v>
      </c>
      <c r="H260" s="24"/>
      <c r="I260" s="22">
        <v>0</v>
      </c>
      <c r="J260" s="36"/>
      <c r="K260" s="36"/>
      <c r="L260" s="36"/>
      <c r="M260" s="36"/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24">
        <v>0</v>
      </c>
      <c r="T260" s="22">
        <f>ROUNDDOWN(E260*U260,0)</f>
        <v>0</v>
      </c>
      <c r="U260" s="25" t="s">
        <v>24</v>
      </c>
      <c r="V260" s="22">
        <v>0</v>
      </c>
      <c r="W260" s="24">
        <v>0</v>
      </c>
      <c r="X260" s="22">
        <v>0</v>
      </c>
      <c r="Y260" s="36"/>
      <c r="Z260" s="36"/>
      <c r="AA260" s="36"/>
      <c r="AB260" s="36"/>
      <c r="AC260" s="26"/>
      <c r="AJ260" s="48"/>
    </row>
    <row r="261" spans="1:36" s="47" customFormat="1" ht="33" customHeight="1" x14ac:dyDescent="0.3">
      <c r="A261" s="221"/>
      <c r="B261" s="28" t="s">
        <v>253</v>
      </c>
      <c r="C261" s="21">
        <v>39.700000000000003</v>
      </c>
      <c r="D261" s="36">
        <v>0</v>
      </c>
      <c r="E261" s="36">
        <v>0</v>
      </c>
      <c r="F261" s="23">
        <f>E261/C261</f>
        <v>0</v>
      </c>
      <c r="G261" s="22">
        <v>0</v>
      </c>
      <c r="H261" s="24"/>
      <c r="I261" s="22">
        <v>0</v>
      </c>
      <c r="J261" s="36"/>
      <c r="K261" s="36"/>
      <c r="L261" s="36"/>
      <c r="M261" s="36"/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24">
        <v>0</v>
      </c>
      <c r="T261" s="22">
        <f>ROUNDDOWN(E261*U261,0)</f>
        <v>0</v>
      </c>
      <c r="U261" s="25" t="s">
        <v>24</v>
      </c>
      <c r="V261" s="22">
        <v>0</v>
      </c>
      <c r="W261" s="24">
        <v>0</v>
      </c>
      <c r="X261" s="22">
        <v>0</v>
      </c>
      <c r="Y261" s="36"/>
      <c r="Z261" s="36"/>
      <c r="AA261" s="36"/>
      <c r="AB261" s="36"/>
      <c r="AC261" s="26"/>
      <c r="AJ261" s="48"/>
    </row>
    <row r="262" spans="1:36" s="47" customFormat="1" ht="22.5" customHeight="1" x14ac:dyDescent="0.3">
      <c r="A262" s="221"/>
      <c r="B262" s="28" t="s">
        <v>254</v>
      </c>
      <c r="C262" s="21">
        <v>33.53</v>
      </c>
      <c r="D262" s="36">
        <v>0</v>
      </c>
      <c r="E262" s="36">
        <v>0</v>
      </c>
      <c r="F262" s="23">
        <f>E262/C262</f>
        <v>0</v>
      </c>
      <c r="G262" s="22">
        <v>0</v>
      </c>
      <c r="H262" s="24"/>
      <c r="I262" s="22">
        <v>0</v>
      </c>
      <c r="J262" s="36"/>
      <c r="K262" s="36"/>
      <c r="L262" s="36"/>
      <c r="M262" s="36"/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24">
        <v>0</v>
      </c>
      <c r="T262" s="22">
        <f>ROUNDDOWN(E262*U262,0)</f>
        <v>0</v>
      </c>
      <c r="U262" s="25" t="s">
        <v>24</v>
      </c>
      <c r="V262" s="22">
        <v>0</v>
      </c>
      <c r="W262" s="24">
        <v>0</v>
      </c>
      <c r="X262" s="22">
        <v>0</v>
      </c>
      <c r="Y262" s="36"/>
      <c r="Z262" s="36"/>
      <c r="AA262" s="36"/>
      <c r="AB262" s="36"/>
      <c r="AC262" s="26"/>
      <c r="AJ262" s="48"/>
    </row>
    <row r="263" spans="1:36" s="47" customFormat="1" ht="38.25" customHeight="1" x14ac:dyDescent="0.3">
      <c r="A263" s="222"/>
      <c r="B263" s="28" t="s">
        <v>255</v>
      </c>
      <c r="C263" s="21">
        <v>46.23</v>
      </c>
      <c r="D263" s="36">
        <v>0</v>
      </c>
      <c r="E263" s="36">
        <v>0</v>
      </c>
      <c r="F263" s="23">
        <f>E263/C263</f>
        <v>0</v>
      </c>
      <c r="G263" s="22">
        <v>0</v>
      </c>
      <c r="H263" s="24"/>
      <c r="I263" s="22">
        <v>0</v>
      </c>
      <c r="J263" s="36"/>
      <c r="K263" s="36"/>
      <c r="L263" s="36"/>
      <c r="M263" s="36"/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24">
        <v>0</v>
      </c>
      <c r="T263" s="22">
        <f>ROUNDDOWN(E263*U263,0)</f>
        <v>0</v>
      </c>
      <c r="U263" s="25" t="s">
        <v>24</v>
      </c>
      <c r="V263" s="22">
        <v>0</v>
      </c>
      <c r="W263" s="24">
        <v>0</v>
      </c>
      <c r="X263" s="22">
        <v>0</v>
      </c>
      <c r="Y263" s="36"/>
      <c r="Z263" s="36"/>
      <c r="AA263" s="36"/>
      <c r="AB263" s="36"/>
      <c r="AC263" s="26"/>
      <c r="AJ263" s="48"/>
    </row>
    <row r="264" spans="1:36" s="47" customFormat="1" ht="20.25" customHeight="1" x14ac:dyDescent="0.3">
      <c r="A264" s="21">
        <v>3</v>
      </c>
      <c r="B264" s="28" t="s">
        <v>256</v>
      </c>
      <c r="C264" s="21">
        <v>373.99</v>
      </c>
      <c r="D264" s="36">
        <v>680</v>
      </c>
      <c r="E264" s="36">
        <v>680</v>
      </c>
      <c r="F264" s="23">
        <f>E264/C264</f>
        <v>1.8182304339688227</v>
      </c>
      <c r="G264" s="22">
        <v>54</v>
      </c>
      <c r="H264" s="24">
        <f t="shared" si="36"/>
        <v>7.9411764705882348E-2</v>
      </c>
      <c r="I264" s="22">
        <v>3</v>
      </c>
      <c r="J264" s="36"/>
      <c r="K264" s="36"/>
      <c r="L264" s="22">
        <v>2</v>
      </c>
      <c r="M264" s="22">
        <v>1</v>
      </c>
      <c r="N264" s="36">
        <v>0</v>
      </c>
      <c r="O264" s="36">
        <v>0</v>
      </c>
      <c r="P264" s="36">
        <v>0</v>
      </c>
      <c r="Q264" s="36">
        <v>0</v>
      </c>
      <c r="R264" s="36">
        <v>0</v>
      </c>
      <c r="S264" s="24">
        <f t="shared" si="42"/>
        <v>0</v>
      </c>
      <c r="T264" s="22">
        <f>ROUNDDOWN(E264*U264,0)</f>
        <v>54</v>
      </c>
      <c r="U264" s="25" t="s">
        <v>48</v>
      </c>
      <c r="V264" s="22">
        <v>54</v>
      </c>
      <c r="W264" s="24">
        <f>V264/E264</f>
        <v>7.9411764705882348E-2</v>
      </c>
      <c r="X264" s="22">
        <v>0</v>
      </c>
      <c r="Y264" s="36"/>
      <c r="Z264" s="36"/>
      <c r="AA264" s="36"/>
      <c r="AB264" s="36"/>
      <c r="AC264" s="26"/>
      <c r="AJ264" s="48"/>
    </row>
    <row r="265" spans="1:36" s="47" customFormat="1" ht="20.25" customHeight="1" x14ac:dyDescent="0.3">
      <c r="A265" s="220">
        <v>4</v>
      </c>
      <c r="B265" s="28" t="s">
        <v>257</v>
      </c>
      <c r="C265" s="28"/>
      <c r="D265" s="36"/>
      <c r="E265" s="36"/>
      <c r="F265" s="36"/>
      <c r="G265" s="22"/>
      <c r="H265" s="24"/>
      <c r="I265" s="22"/>
      <c r="J265" s="36"/>
      <c r="K265" s="36"/>
      <c r="L265" s="22"/>
      <c r="M265" s="22"/>
      <c r="N265" s="36"/>
      <c r="O265" s="36"/>
      <c r="P265" s="36"/>
      <c r="Q265" s="36"/>
      <c r="R265" s="36"/>
      <c r="S265" s="24"/>
      <c r="T265" s="22"/>
      <c r="U265" s="25"/>
      <c r="V265" s="22"/>
      <c r="W265" s="24"/>
      <c r="X265" s="22"/>
      <c r="Y265" s="36"/>
      <c r="Z265" s="36"/>
      <c r="AA265" s="36"/>
      <c r="AB265" s="36"/>
      <c r="AC265" s="26"/>
      <c r="AJ265" s="48"/>
    </row>
    <row r="266" spans="1:36" s="47" customFormat="1" ht="37.5" customHeight="1" x14ac:dyDescent="0.3">
      <c r="A266" s="222"/>
      <c r="B266" s="28" t="s">
        <v>258</v>
      </c>
      <c r="C266" s="21">
        <v>385.8</v>
      </c>
      <c r="D266" s="36">
        <v>630</v>
      </c>
      <c r="E266" s="36">
        <v>630</v>
      </c>
      <c r="F266" s="23">
        <f>E266/C266</f>
        <v>1.6329704510108864</v>
      </c>
      <c r="G266" s="22">
        <v>50</v>
      </c>
      <c r="H266" s="24">
        <f t="shared" si="36"/>
        <v>7.9365079365079361E-2</v>
      </c>
      <c r="I266" s="22">
        <v>0</v>
      </c>
      <c r="J266" s="36"/>
      <c r="K266" s="36"/>
      <c r="L266" s="22"/>
      <c r="M266" s="22"/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24">
        <f t="shared" si="42"/>
        <v>0</v>
      </c>
      <c r="T266" s="22">
        <f>ROUNDDOWN(E266*U266,0)</f>
        <v>50</v>
      </c>
      <c r="U266" s="25" t="s">
        <v>48</v>
      </c>
      <c r="V266" s="22">
        <v>50</v>
      </c>
      <c r="W266" s="24">
        <f>V266/E266</f>
        <v>7.9365079365079361E-2</v>
      </c>
      <c r="X266" s="22">
        <v>0</v>
      </c>
      <c r="Y266" s="36"/>
      <c r="Z266" s="36"/>
      <c r="AA266" s="36"/>
      <c r="AB266" s="36"/>
      <c r="AC266" s="26"/>
      <c r="AJ266" s="48"/>
    </row>
    <row r="267" spans="1:36" s="47" customFormat="1" ht="21" customHeight="1" x14ac:dyDescent="0.3">
      <c r="A267" s="21">
        <v>5</v>
      </c>
      <c r="B267" s="28" t="s">
        <v>259</v>
      </c>
      <c r="C267" s="21">
        <v>119.27</v>
      </c>
      <c r="D267" s="36">
        <v>0</v>
      </c>
      <c r="E267" s="36">
        <v>0</v>
      </c>
      <c r="F267" s="23">
        <f>E267/C267</f>
        <v>0</v>
      </c>
      <c r="G267" s="22">
        <v>0</v>
      </c>
      <c r="H267" s="24"/>
      <c r="I267" s="22">
        <v>0</v>
      </c>
      <c r="J267" s="36"/>
      <c r="K267" s="36"/>
      <c r="L267" s="36"/>
      <c r="M267" s="36"/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24">
        <v>0</v>
      </c>
      <c r="T267" s="22">
        <f>ROUNDDOWN(E267*U267,0)</f>
        <v>0</v>
      </c>
      <c r="U267" s="25">
        <v>0</v>
      </c>
      <c r="V267" s="22">
        <v>0</v>
      </c>
      <c r="W267" s="24">
        <v>0</v>
      </c>
      <c r="X267" s="22">
        <v>0</v>
      </c>
      <c r="Y267" s="36"/>
      <c r="Z267" s="36"/>
      <c r="AA267" s="36"/>
      <c r="AB267" s="36"/>
      <c r="AC267" s="26"/>
      <c r="AJ267" s="48"/>
    </row>
    <row r="268" spans="1:36" ht="18.75" customHeight="1" x14ac:dyDescent="0.3">
      <c r="A268" s="220">
        <v>6</v>
      </c>
      <c r="B268" s="28" t="s">
        <v>260</v>
      </c>
      <c r="C268" s="21"/>
      <c r="D268" s="36"/>
      <c r="E268" s="36"/>
      <c r="F268" s="36"/>
      <c r="G268" s="22"/>
      <c r="H268" s="24"/>
      <c r="I268" s="22"/>
      <c r="J268" s="36"/>
      <c r="K268" s="36"/>
      <c r="L268" s="22"/>
      <c r="M268" s="22"/>
      <c r="N268" s="36"/>
      <c r="O268" s="36"/>
      <c r="P268" s="36"/>
      <c r="Q268" s="36"/>
      <c r="R268" s="36"/>
      <c r="S268" s="24"/>
      <c r="T268" s="22"/>
      <c r="U268" s="25"/>
      <c r="V268" s="22"/>
      <c r="W268" s="24"/>
      <c r="X268" s="22"/>
      <c r="Y268" s="36"/>
      <c r="Z268" s="36"/>
      <c r="AA268" s="36"/>
      <c r="AB268" s="36"/>
      <c r="AC268" s="11"/>
      <c r="AJ268" s="35"/>
    </row>
    <row r="269" spans="1:36" s="47" customFormat="1" ht="22.5" customHeight="1" x14ac:dyDescent="0.3">
      <c r="A269" s="221"/>
      <c r="B269" s="28" t="s">
        <v>261</v>
      </c>
      <c r="C269" s="21">
        <v>105.37</v>
      </c>
      <c r="D269" s="36">
        <v>59</v>
      </c>
      <c r="E269" s="36">
        <v>59</v>
      </c>
      <c r="F269" s="23">
        <f t="shared" ref="F269:F274" si="46">E269/C269</f>
        <v>0.55993166935560401</v>
      </c>
      <c r="G269" s="22">
        <v>2</v>
      </c>
      <c r="H269" s="24">
        <f t="shared" si="36"/>
        <v>3.3898305084745763E-2</v>
      </c>
      <c r="I269" s="22">
        <v>0</v>
      </c>
      <c r="J269" s="36"/>
      <c r="K269" s="36"/>
      <c r="L269" s="22"/>
      <c r="M269" s="22"/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24">
        <f t="shared" si="42"/>
        <v>0</v>
      </c>
      <c r="T269" s="22">
        <f t="shared" ref="T269:T274" si="47">ROUNDDOWN(E269*U269,0)</f>
        <v>2</v>
      </c>
      <c r="U269" s="25">
        <v>0.05</v>
      </c>
      <c r="V269" s="22">
        <v>2</v>
      </c>
      <c r="W269" s="24">
        <f t="shared" ref="W269:W274" si="48">V269/E269</f>
        <v>3.3898305084745763E-2</v>
      </c>
      <c r="X269" s="22">
        <v>0</v>
      </c>
      <c r="Y269" s="36"/>
      <c r="Z269" s="36"/>
      <c r="AA269" s="36"/>
      <c r="AB269" s="36"/>
      <c r="AC269" s="26"/>
      <c r="AJ269" s="48"/>
    </row>
    <row r="270" spans="1:36" s="47" customFormat="1" ht="18.75" customHeight="1" x14ac:dyDescent="0.3">
      <c r="A270" s="221"/>
      <c r="B270" s="28" t="s">
        <v>262</v>
      </c>
      <c r="C270" s="21">
        <v>180.53</v>
      </c>
      <c r="D270" s="36">
        <v>218</v>
      </c>
      <c r="E270" s="36">
        <v>218</v>
      </c>
      <c r="F270" s="23">
        <f t="shared" si="46"/>
        <v>1.2075555309366863</v>
      </c>
      <c r="G270" s="22">
        <v>17</v>
      </c>
      <c r="H270" s="24">
        <f t="shared" si="36"/>
        <v>7.7981651376146793E-2</v>
      </c>
      <c r="I270" s="22">
        <v>0</v>
      </c>
      <c r="J270" s="36"/>
      <c r="K270" s="36"/>
      <c r="L270" s="22"/>
      <c r="M270" s="22"/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24">
        <f t="shared" si="42"/>
        <v>0</v>
      </c>
      <c r="T270" s="22">
        <f t="shared" si="47"/>
        <v>17</v>
      </c>
      <c r="U270" s="25" t="s">
        <v>48</v>
      </c>
      <c r="V270" s="22">
        <v>17</v>
      </c>
      <c r="W270" s="24">
        <f t="shared" si="48"/>
        <v>7.7981651376146793E-2</v>
      </c>
      <c r="X270" s="22">
        <v>0</v>
      </c>
      <c r="Y270" s="36"/>
      <c r="Z270" s="36"/>
      <c r="AA270" s="36"/>
      <c r="AB270" s="36"/>
      <c r="AC270" s="26"/>
      <c r="AJ270" s="48"/>
    </row>
    <row r="271" spans="1:36" s="47" customFormat="1" ht="18.75" customHeight="1" x14ac:dyDescent="0.3">
      <c r="A271" s="222"/>
      <c r="B271" s="28" t="s">
        <v>263</v>
      </c>
      <c r="C271" s="21">
        <v>22.28</v>
      </c>
      <c r="D271" s="36">
        <v>40</v>
      </c>
      <c r="E271" s="36">
        <v>40</v>
      </c>
      <c r="F271" s="23">
        <f t="shared" si="46"/>
        <v>1.7953321364452424</v>
      </c>
      <c r="G271" s="22">
        <v>3</v>
      </c>
      <c r="H271" s="24">
        <f t="shared" si="36"/>
        <v>7.4999999999999997E-2</v>
      </c>
      <c r="I271" s="22">
        <v>0</v>
      </c>
      <c r="J271" s="36"/>
      <c r="K271" s="36"/>
      <c r="L271" s="22"/>
      <c r="M271" s="22"/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24">
        <f t="shared" si="42"/>
        <v>0</v>
      </c>
      <c r="T271" s="22">
        <f t="shared" si="47"/>
        <v>3</v>
      </c>
      <c r="U271" s="25" t="s">
        <v>48</v>
      </c>
      <c r="V271" s="22">
        <v>3</v>
      </c>
      <c r="W271" s="24">
        <f t="shared" si="48"/>
        <v>7.4999999999999997E-2</v>
      </c>
      <c r="X271" s="22">
        <v>0</v>
      </c>
      <c r="Y271" s="36"/>
      <c r="Z271" s="36"/>
      <c r="AA271" s="36"/>
      <c r="AB271" s="36"/>
      <c r="AC271" s="26"/>
      <c r="AJ271" s="48"/>
    </row>
    <row r="272" spans="1:36" s="47" customFormat="1" ht="22.5" customHeight="1" x14ac:dyDescent="0.3">
      <c r="A272" s="21">
        <v>7</v>
      </c>
      <c r="B272" s="28" t="s">
        <v>264</v>
      </c>
      <c r="C272" s="21">
        <v>526.46</v>
      </c>
      <c r="D272" s="36">
        <v>1284</v>
      </c>
      <c r="E272" s="36">
        <v>1284</v>
      </c>
      <c r="F272" s="23">
        <f t="shared" si="46"/>
        <v>2.4389317327052384</v>
      </c>
      <c r="G272" s="22">
        <v>102</v>
      </c>
      <c r="H272" s="24">
        <f t="shared" si="36"/>
        <v>7.9439252336448593E-2</v>
      </c>
      <c r="I272" s="22">
        <v>3</v>
      </c>
      <c r="J272" s="36"/>
      <c r="K272" s="36"/>
      <c r="L272" s="22">
        <v>2</v>
      </c>
      <c r="M272" s="22">
        <v>1</v>
      </c>
      <c r="N272" s="36">
        <v>0</v>
      </c>
      <c r="O272" s="36">
        <v>0</v>
      </c>
      <c r="P272" s="36">
        <v>0</v>
      </c>
      <c r="Q272" s="36">
        <v>0</v>
      </c>
      <c r="R272" s="36">
        <v>0</v>
      </c>
      <c r="S272" s="24">
        <f t="shared" si="42"/>
        <v>0</v>
      </c>
      <c r="T272" s="22">
        <f t="shared" si="47"/>
        <v>102</v>
      </c>
      <c r="U272" s="25" t="s">
        <v>48</v>
      </c>
      <c r="V272" s="22">
        <v>102</v>
      </c>
      <c r="W272" s="24">
        <f t="shared" si="48"/>
        <v>7.9439252336448593E-2</v>
      </c>
      <c r="X272" s="22">
        <v>0</v>
      </c>
      <c r="Y272" s="36"/>
      <c r="Z272" s="36"/>
      <c r="AA272" s="36"/>
      <c r="AB272" s="36"/>
      <c r="AC272" s="26"/>
      <c r="AJ272" s="48"/>
    </row>
    <row r="273" spans="1:36" s="47" customFormat="1" ht="19.5" customHeight="1" x14ac:dyDescent="0.3">
      <c r="A273" s="21">
        <v>8</v>
      </c>
      <c r="B273" s="28" t="s">
        <v>265</v>
      </c>
      <c r="C273" s="21">
        <v>86.8</v>
      </c>
      <c r="D273" s="36">
        <v>106</v>
      </c>
      <c r="E273" s="36">
        <v>106</v>
      </c>
      <c r="F273" s="23">
        <f t="shared" si="46"/>
        <v>1.2211981566820276</v>
      </c>
      <c r="G273" s="22">
        <v>8</v>
      </c>
      <c r="H273" s="24">
        <f t="shared" si="36"/>
        <v>7.5471698113207544E-2</v>
      </c>
      <c r="I273" s="22">
        <v>0</v>
      </c>
      <c r="J273" s="36"/>
      <c r="K273" s="36"/>
      <c r="L273" s="22"/>
      <c r="M273" s="22"/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24">
        <f t="shared" si="42"/>
        <v>0</v>
      </c>
      <c r="T273" s="22">
        <f t="shared" si="47"/>
        <v>8</v>
      </c>
      <c r="U273" s="25" t="s">
        <v>48</v>
      </c>
      <c r="V273" s="22">
        <v>8</v>
      </c>
      <c r="W273" s="24">
        <f t="shared" si="48"/>
        <v>7.5471698113207544E-2</v>
      </c>
      <c r="X273" s="22">
        <v>0</v>
      </c>
      <c r="Y273" s="36"/>
      <c r="Z273" s="36"/>
      <c r="AA273" s="36"/>
      <c r="AB273" s="36"/>
      <c r="AC273" s="26"/>
      <c r="AJ273" s="48"/>
    </row>
    <row r="274" spans="1:36" s="47" customFormat="1" ht="27.75" customHeight="1" x14ac:dyDescent="0.3">
      <c r="A274" s="21">
        <v>9</v>
      </c>
      <c r="B274" s="31" t="s">
        <v>266</v>
      </c>
      <c r="C274" s="21">
        <v>57.62</v>
      </c>
      <c r="D274" s="36">
        <v>100</v>
      </c>
      <c r="E274" s="36">
        <v>100</v>
      </c>
      <c r="F274" s="23">
        <f t="shared" si="46"/>
        <v>1.7355085039916696</v>
      </c>
      <c r="G274" s="22">
        <v>7</v>
      </c>
      <c r="H274" s="24">
        <f t="shared" si="36"/>
        <v>7.0000000000000007E-2</v>
      </c>
      <c r="I274" s="22">
        <v>4</v>
      </c>
      <c r="J274" s="36"/>
      <c r="K274" s="36"/>
      <c r="L274" s="22">
        <v>3</v>
      </c>
      <c r="M274" s="22">
        <v>1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24">
        <f t="shared" si="42"/>
        <v>0</v>
      </c>
      <c r="T274" s="22">
        <f t="shared" si="47"/>
        <v>8</v>
      </c>
      <c r="U274" s="25" t="s">
        <v>48</v>
      </c>
      <c r="V274" s="22">
        <v>7</v>
      </c>
      <c r="W274" s="24">
        <f t="shared" si="48"/>
        <v>7.0000000000000007E-2</v>
      </c>
      <c r="X274" s="22">
        <v>0</v>
      </c>
      <c r="Y274" s="36"/>
      <c r="Z274" s="36"/>
      <c r="AA274" s="36"/>
      <c r="AB274" s="36"/>
      <c r="AC274" s="26"/>
      <c r="AJ274" s="48"/>
    </row>
    <row r="275" spans="1:36" s="47" customFormat="1" ht="41.25" customHeight="1" x14ac:dyDescent="0.3">
      <c r="A275" s="21">
        <v>10</v>
      </c>
      <c r="B275" s="28" t="s">
        <v>267</v>
      </c>
      <c r="C275" s="21">
        <v>71.709999999999994</v>
      </c>
      <c r="D275" s="36">
        <v>137</v>
      </c>
      <c r="E275" s="36">
        <v>137</v>
      </c>
      <c r="F275" s="23">
        <f>E275/C275</f>
        <v>1.9104727374145867</v>
      </c>
      <c r="G275" s="22">
        <v>10</v>
      </c>
      <c r="H275" s="24">
        <f t="shared" si="36"/>
        <v>7.2992700729927001E-2</v>
      </c>
      <c r="I275" s="22">
        <v>3</v>
      </c>
      <c r="J275" s="36"/>
      <c r="K275" s="36"/>
      <c r="L275" s="22">
        <v>2</v>
      </c>
      <c r="M275" s="22">
        <v>1</v>
      </c>
      <c r="N275" s="36">
        <v>0</v>
      </c>
      <c r="O275" s="36">
        <v>0</v>
      </c>
      <c r="P275" s="36">
        <v>0</v>
      </c>
      <c r="Q275" s="36">
        <v>0</v>
      </c>
      <c r="R275" s="36">
        <v>0</v>
      </c>
      <c r="S275" s="24">
        <f t="shared" si="42"/>
        <v>0</v>
      </c>
      <c r="T275" s="22">
        <f>ROUNDDOWN(E275*U275,0)</f>
        <v>10</v>
      </c>
      <c r="U275" s="25" t="s">
        <v>48</v>
      </c>
      <c r="V275" s="22">
        <v>10</v>
      </c>
      <c r="W275" s="24">
        <f>V275/E275</f>
        <v>7.2992700729927001E-2</v>
      </c>
      <c r="X275" s="22">
        <v>0</v>
      </c>
      <c r="Y275" s="36"/>
      <c r="Z275" s="36"/>
      <c r="AA275" s="36"/>
      <c r="AB275" s="36"/>
      <c r="AC275" s="26"/>
      <c r="AJ275" s="48"/>
    </row>
    <row r="276" spans="1:36" s="47" customFormat="1" ht="37.5" customHeight="1" x14ac:dyDescent="0.3">
      <c r="A276" s="21">
        <v>11</v>
      </c>
      <c r="B276" s="28" t="s">
        <v>268</v>
      </c>
      <c r="C276" s="21">
        <v>19.73</v>
      </c>
      <c r="D276" s="36">
        <v>5</v>
      </c>
      <c r="E276" s="36">
        <v>5</v>
      </c>
      <c r="F276" s="23">
        <f>E276/C276</f>
        <v>0.25342118601115055</v>
      </c>
      <c r="G276" s="22">
        <v>0</v>
      </c>
      <c r="H276" s="24">
        <f t="shared" si="36"/>
        <v>0</v>
      </c>
      <c r="I276" s="22">
        <v>0</v>
      </c>
      <c r="J276" s="36"/>
      <c r="K276" s="36"/>
      <c r="L276" s="22"/>
      <c r="M276" s="22"/>
      <c r="N276" s="36">
        <v>0</v>
      </c>
      <c r="O276" s="36">
        <v>0</v>
      </c>
      <c r="P276" s="36">
        <v>0</v>
      </c>
      <c r="Q276" s="36">
        <v>0</v>
      </c>
      <c r="R276" s="36">
        <v>0</v>
      </c>
      <c r="S276" s="24">
        <v>0</v>
      </c>
      <c r="T276" s="22">
        <f>ROUNDDOWN(E276*U276,0)</f>
        <v>0</v>
      </c>
      <c r="U276" s="25" t="s">
        <v>24</v>
      </c>
      <c r="V276" s="22">
        <v>0</v>
      </c>
      <c r="W276" s="24">
        <f>V276/E276</f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6"/>
      <c r="AJ276" s="48"/>
    </row>
    <row r="277" spans="1:36" s="47" customFormat="1" ht="37.5" customHeight="1" x14ac:dyDescent="0.3">
      <c r="A277" s="21">
        <v>12</v>
      </c>
      <c r="B277" s="28" t="s">
        <v>269</v>
      </c>
      <c r="C277" s="21">
        <v>335.46</v>
      </c>
      <c r="D277" s="36">
        <v>18</v>
      </c>
      <c r="E277" s="36">
        <v>18</v>
      </c>
      <c r="F277" s="23">
        <f>E277/C277</f>
        <v>5.3657664103022716E-2</v>
      </c>
      <c r="G277" s="22">
        <v>0</v>
      </c>
      <c r="H277" s="24">
        <f t="shared" si="36"/>
        <v>0</v>
      </c>
      <c r="I277" s="22">
        <v>0</v>
      </c>
      <c r="J277" s="36"/>
      <c r="K277" s="36"/>
      <c r="L277" s="22"/>
      <c r="M277" s="22"/>
      <c r="N277" s="36">
        <v>0</v>
      </c>
      <c r="O277" s="36">
        <v>0</v>
      </c>
      <c r="P277" s="36">
        <v>0</v>
      </c>
      <c r="Q277" s="36">
        <v>0</v>
      </c>
      <c r="R277" s="36">
        <v>0</v>
      </c>
      <c r="S277" s="24">
        <v>0</v>
      </c>
      <c r="T277" s="22">
        <f>ROUNDDOWN(E277*U277,0)</f>
        <v>0</v>
      </c>
      <c r="U277" s="25" t="s">
        <v>24</v>
      </c>
      <c r="V277" s="22">
        <v>0</v>
      </c>
      <c r="W277" s="24">
        <f>V277/E277</f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6"/>
      <c r="AJ277" s="48"/>
    </row>
    <row r="278" spans="1:36" ht="96" customHeight="1" x14ac:dyDescent="0.3">
      <c r="A278" s="21">
        <v>13</v>
      </c>
      <c r="B278" s="28" t="s">
        <v>30</v>
      </c>
      <c r="C278" s="28"/>
      <c r="D278" s="36"/>
      <c r="E278" s="36"/>
      <c r="F278" s="36"/>
      <c r="G278" s="22"/>
      <c r="H278" s="24"/>
      <c r="I278" s="22"/>
      <c r="J278" s="36"/>
      <c r="K278" s="36"/>
      <c r="L278" s="22"/>
      <c r="M278" s="22"/>
      <c r="N278" s="36"/>
      <c r="O278" s="36"/>
      <c r="P278" s="36"/>
      <c r="Q278" s="36"/>
      <c r="R278" s="36"/>
      <c r="S278" s="24"/>
      <c r="T278" s="22"/>
      <c r="U278" s="25"/>
      <c r="V278" s="22"/>
      <c r="W278" s="24"/>
      <c r="X278" s="22"/>
      <c r="Y278" s="36"/>
      <c r="Z278" s="36"/>
      <c r="AA278" s="36"/>
      <c r="AB278" s="36"/>
      <c r="AC278" s="11"/>
      <c r="AJ278" s="35"/>
    </row>
    <row r="279" spans="1:36" s="51" customFormat="1" ht="34.5" customHeight="1" x14ac:dyDescent="0.25">
      <c r="A279" s="223" t="s">
        <v>270</v>
      </c>
      <c r="B279" s="223"/>
      <c r="C279" s="49">
        <f>SUM(C257:C278)</f>
        <v>3609.1500000000005</v>
      </c>
      <c r="D279" s="38">
        <f>SUM(D257:D277)</f>
        <v>3460</v>
      </c>
      <c r="E279" s="38">
        <f>SUM(E257:E277)</f>
        <v>3460</v>
      </c>
      <c r="F279" s="39">
        <f>E279/C279</f>
        <v>0.95867448014075318</v>
      </c>
      <c r="G279" s="38">
        <f>SUM(G257:G278)</f>
        <v>255</v>
      </c>
      <c r="H279" s="24">
        <f t="shared" ref="H279:H311" si="49">G279/D279</f>
        <v>7.3699421965317924E-2</v>
      </c>
      <c r="I279" s="38">
        <f>SUM(I257:I277)</f>
        <v>13</v>
      </c>
      <c r="J279" s="38">
        <f>SUM(J257:J277)</f>
        <v>0</v>
      </c>
      <c r="K279" s="38">
        <f>SUM(K257:K277)</f>
        <v>0</v>
      </c>
      <c r="L279" s="38">
        <f>SUM(L257:L277)</f>
        <v>9</v>
      </c>
      <c r="M279" s="38">
        <f>SUM(M257:M277)</f>
        <v>4</v>
      </c>
      <c r="N279" s="38">
        <f>SUM(N257:N278)</f>
        <v>0</v>
      </c>
      <c r="O279" s="38">
        <f>SUM(O257:O277)</f>
        <v>0</v>
      </c>
      <c r="P279" s="38">
        <f>SUM(P257:P277)</f>
        <v>0</v>
      </c>
      <c r="Q279" s="38">
        <f>SUM(Q257:Q278)</f>
        <v>0</v>
      </c>
      <c r="R279" s="38">
        <f>SUM(R257:R278)</f>
        <v>0</v>
      </c>
      <c r="S279" s="40">
        <f t="shared" si="42"/>
        <v>0</v>
      </c>
      <c r="T279" s="38">
        <f>SUM(T257:T278)</f>
        <v>263</v>
      </c>
      <c r="U279" s="41" t="s">
        <v>48</v>
      </c>
      <c r="V279" s="38">
        <f>SUM(V257:V278)</f>
        <v>255</v>
      </c>
      <c r="W279" s="40">
        <f>V279/E279</f>
        <v>7.3699421965317924E-2</v>
      </c>
      <c r="X279" s="38">
        <f>SUM(X257:X278)</f>
        <v>0</v>
      </c>
      <c r="Y279" s="38">
        <f>SUM(Y257:Y278)</f>
        <v>0</v>
      </c>
      <c r="Z279" s="38">
        <f>SUM(Z257:Z278)</f>
        <v>0</v>
      </c>
      <c r="AA279" s="38">
        <f>SUM(AA257:AA278)</f>
        <v>0</v>
      </c>
      <c r="AB279" s="38">
        <f>SUM(AB257:AB278)</f>
        <v>0</v>
      </c>
      <c r="AC279" s="50"/>
      <c r="AJ279" s="52"/>
    </row>
    <row r="280" spans="1:36" ht="23.25" customHeight="1" x14ac:dyDescent="0.3">
      <c r="A280" s="227" t="s">
        <v>271</v>
      </c>
      <c r="B280" s="227"/>
      <c r="C280" s="12"/>
      <c r="D280" s="36"/>
      <c r="E280" s="36"/>
      <c r="F280" s="36"/>
      <c r="G280" s="22"/>
      <c r="H280" s="24"/>
      <c r="I280" s="22"/>
      <c r="J280" s="36"/>
      <c r="K280" s="36"/>
      <c r="L280" s="22"/>
      <c r="M280" s="22"/>
      <c r="N280" s="36"/>
      <c r="O280" s="36"/>
      <c r="P280" s="36"/>
      <c r="Q280" s="36"/>
      <c r="R280" s="36"/>
      <c r="S280" s="24"/>
      <c r="T280" s="22"/>
      <c r="U280" s="25"/>
      <c r="V280" s="22"/>
      <c r="W280" s="24"/>
      <c r="X280" s="22"/>
      <c r="Y280" s="36"/>
      <c r="Z280" s="36"/>
      <c r="AA280" s="36"/>
      <c r="AB280" s="36"/>
      <c r="AC280" s="11"/>
      <c r="AJ280" s="35"/>
    </row>
    <row r="281" spans="1:36" ht="22.5" customHeight="1" x14ac:dyDescent="0.3">
      <c r="A281" s="220">
        <v>1</v>
      </c>
      <c r="B281" s="28" t="s">
        <v>272</v>
      </c>
      <c r="C281" s="28"/>
      <c r="D281" s="36"/>
      <c r="E281" s="36"/>
      <c r="F281" s="36"/>
      <c r="G281" s="22"/>
      <c r="H281" s="24"/>
      <c r="I281" s="22"/>
      <c r="J281" s="36"/>
      <c r="K281" s="36"/>
      <c r="L281" s="36"/>
      <c r="M281" s="36"/>
      <c r="N281" s="36"/>
      <c r="O281" s="36"/>
      <c r="P281" s="36"/>
      <c r="Q281" s="36"/>
      <c r="R281" s="36"/>
      <c r="S281" s="24"/>
      <c r="T281" s="22"/>
      <c r="U281" s="25"/>
      <c r="V281" s="22"/>
      <c r="W281" s="24"/>
      <c r="X281" s="22"/>
      <c r="Y281" s="36"/>
      <c r="Z281" s="36"/>
      <c r="AA281" s="36"/>
      <c r="AB281" s="36"/>
      <c r="AC281" s="11"/>
      <c r="AJ281" s="35"/>
    </row>
    <row r="282" spans="1:36" s="47" customFormat="1" ht="17.25" customHeight="1" x14ac:dyDescent="0.3">
      <c r="A282" s="221"/>
      <c r="B282" s="28" t="s">
        <v>273</v>
      </c>
      <c r="C282" s="21">
        <v>15.37</v>
      </c>
      <c r="D282" s="36">
        <v>3</v>
      </c>
      <c r="E282" s="36">
        <v>3</v>
      </c>
      <c r="F282" s="23">
        <f>E282/C282</f>
        <v>0.1951854261548471</v>
      </c>
      <c r="G282" s="22">
        <v>0</v>
      </c>
      <c r="H282" s="24">
        <f t="shared" si="49"/>
        <v>0</v>
      </c>
      <c r="I282" s="22">
        <v>0</v>
      </c>
      <c r="J282" s="36"/>
      <c r="K282" s="36"/>
      <c r="L282" s="36"/>
      <c r="M282" s="36"/>
      <c r="N282" s="36">
        <v>0</v>
      </c>
      <c r="O282" s="36">
        <v>0</v>
      </c>
      <c r="P282" s="36">
        <v>0</v>
      </c>
      <c r="Q282" s="36">
        <v>0</v>
      </c>
      <c r="R282" s="36">
        <v>0</v>
      </c>
      <c r="S282" s="24">
        <v>0</v>
      </c>
      <c r="T282" s="22">
        <f>ROUNDDOWN(E282*U282,0)</f>
        <v>0</v>
      </c>
      <c r="U282" s="25" t="s">
        <v>24</v>
      </c>
      <c r="V282" s="22">
        <v>0</v>
      </c>
      <c r="W282" s="24">
        <f>V282/E282</f>
        <v>0</v>
      </c>
      <c r="X282" s="22">
        <v>0</v>
      </c>
      <c r="Y282" s="36"/>
      <c r="Z282" s="36"/>
      <c r="AA282" s="36"/>
      <c r="AB282" s="36"/>
      <c r="AC282" s="26"/>
      <c r="AJ282" s="48"/>
    </row>
    <row r="283" spans="1:36" s="47" customFormat="1" ht="33.75" customHeight="1" x14ac:dyDescent="0.3">
      <c r="A283" s="222"/>
      <c r="B283" s="28" t="s">
        <v>274</v>
      </c>
      <c r="C283" s="21">
        <v>39.26</v>
      </c>
      <c r="D283" s="36">
        <v>13</v>
      </c>
      <c r="E283" s="36">
        <v>13</v>
      </c>
      <c r="F283" s="23">
        <f>E283/C283</f>
        <v>0.33112582781456956</v>
      </c>
      <c r="G283" s="22">
        <v>0</v>
      </c>
      <c r="H283" s="24">
        <f t="shared" si="49"/>
        <v>0</v>
      </c>
      <c r="I283" s="22">
        <v>0</v>
      </c>
      <c r="J283" s="36"/>
      <c r="K283" s="36"/>
      <c r="L283" s="36"/>
      <c r="M283" s="36"/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24">
        <v>0</v>
      </c>
      <c r="T283" s="22">
        <f>ROUNDDOWN(E283*U283,0)</f>
        <v>0</v>
      </c>
      <c r="U283" s="25" t="s">
        <v>24</v>
      </c>
      <c r="V283" s="22">
        <v>0</v>
      </c>
      <c r="W283" s="24">
        <f>V283/E283</f>
        <v>0</v>
      </c>
      <c r="X283" s="22">
        <v>0</v>
      </c>
      <c r="Y283" s="36"/>
      <c r="Z283" s="36"/>
      <c r="AA283" s="36"/>
      <c r="AB283" s="36"/>
      <c r="AC283" s="26"/>
      <c r="AJ283" s="48"/>
    </row>
    <row r="284" spans="1:36" s="47" customFormat="1" ht="36.75" customHeight="1" x14ac:dyDescent="0.3">
      <c r="A284" s="21">
        <v>2</v>
      </c>
      <c r="B284" s="28" t="s">
        <v>275</v>
      </c>
      <c r="C284" s="21">
        <v>26.11</v>
      </c>
      <c r="D284" s="36">
        <v>74</v>
      </c>
      <c r="E284" s="36">
        <v>74</v>
      </c>
      <c r="F284" s="23">
        <f>E284/C284</f>
        <v>2.8341631558789735</v>
      </c>
      <c r="G284" s="22">
        <v>5</v>
      </c>
      <c r="H284" s="24">
        <f t="shared" si="49"/>
        <v>6.7567567567567571E-2</v>
      </c>
      <c r="I284" s="22">
        <v>0</v>
      </c>
      <c r="J284" s="36"/>
      <c r="K284" s="36"/>
      <c r="L284" s="22"/>
      <c r="M284" s="22"/>
      <c r="N284" s="36">
        <v>1</v>
      </c>
      <c r="O284" s="36">
        <v>0</v>
      </c>
      <c r="P284" s="36">
        <v>0</v>
      </c>
      <c r="Q284" s="36">
        <v>1</v>
      </c>
      <c r="R284" s="36">
        <v>0</v>
      </c>
      <c r="S284" s="24">
        <f t="shared" ref="S284:S311" si="50">N284/G284</f>
        <v>0.2</v>
      </c>
      <c r="T284" s="22">
        <f>ROUNDDOWN(E284*U284,0)</f>
        <v>5</v>
      </c>
      <c r="U284" s="25" t="s">
        <v>48</v>
      </c>
      <c r="V284" s="22">
        <v>5</v>
      </c>
      <c r="W284" s="24">
        <f>V284/E284</f>
        <v>6.7567567567567571E-2</v>
      </c>
      <c r="X284" s="22">
        <v>0</v>
      </c>
      <c r="Y284" s="36"/>
      <c r="Z284" s="36"/>
      <c r="AA284" s="36"/>
      <c r="AB284" s="36"/>
      <c r="AC284" s="26"/>
      <c r="AJ284" s="48"/>
    </row>
    <row r="285" spans="1:36" s="47" customFormat="1" ht="21.75" customHeight="1" x14ac:dyDescent="0.3">
      <c r="A285" s="220">
        <v>3</v>
      </c>
      <c r="B285" s="28" t="s">
        <v>276</v>
      </c>
      <c r="C285" s="28"/>
      <c r="D285" s="36"/>
      <c r="E285" s="36"/>
      <c r="F285" s="36"/>
      <c r="G285" s="22"/>
      <c r="H285" s="24"/>
      <c r="I285" s="22"/>
      <c r="J285" s="36"/>
      <c r="K285" s="36"/>
      <c r="L285" s="22"/>
      <c r="M285" s="22"/>
      <c r="N285" s="36"/>
      <c r="O285" s="36"/>
      <c r="P285" s="36"/>
      <c r="Q285" s="36"/>
      <c r="R285" s="36"/>
      <c r="S285" s="24"/>
      <c r="T285" s="22"/>
      <c r="U285" s="25"/>
      <c r="V285" s="22"/>
      <c r="W285" s="24"/>
      <c r="X285" s="22"/>
      <c r="Y285" s="36"/>
      <c r="Z285" s="36"/>
      <c r="AA285" s="36"/>
      <c r="AB285" s="36"/>
      <c r="AC285" s="26"/>
      <c r="AJ285" s="48"/>
    </row>
    <row r="286" spans="1:36" s="47" customFormat="1" ht="33.75" customHeight="1" x14ac:dyDescent="0.3">
      <c r="A286" s="221"/>
      <c r="B286" s="28" t="s">
        <v>277</v>
      </c>
      <c r="C286" s="22">
        <v>37.22</v>
      </c>
      <c r="D286" s="36">
        <v>4</v>
      </c>
      <c r="E286" s="36">
        <v>4</v>
      </c>
      <c r="F286" s="23">
        <f>E286/C286</f>
        <v>0.10746910263299302</v>
      </c>
      <c r="G286" s="22">
        <v>0</v>
      </c>
      <c r="H286" s="24">
        <f t="shared" si="49"/>
        <v>0</v>
      </c>
      <c r="I286" s="22">
        <v>0</v>
      </c>
      <c r="J286" s="36"/>
      <c r="K286" s="36"/>
      <c r="L286" s="22"/>
      <c r="M286" s="22"/>
      <c r="N286" s="36">
        <v>0</v>
      </c>
      <c r="O286" s="36">
        <v>0</v>
      </c>
      <c r="P286" s="36">
        <v>0</v>
      </c>
      <c r="Q286" s="36">
        <v>0</v>
      </c>
      <c r="R286" s="36">
        <v>0</v>
      </c>
      <c r="S286" s="24">
        <v>0</v>
      </c>
      <c r="T286" s="22">
        <f>ROUNDDOWN(E286*U286,0)</f>
        <v>0</v>
      </c>
      <c r="U286" s="25" t="s">
        <v>24</v>
      </c>
      <c r="V286" s="22">
        <v>0</v>
      </c>
      <c r="W286" s="24">
        <f>V286/E286</f>
        <v>0</v>
      </c>
      <c r="X286" s="22">
        <v>0</v>
      </c>
      <c r="Y286" s="36"/>
      <c r="Z286" s="36"/>
      <c r="AA286" s="36"/>
      <c r="AB286" s="36"/>
      <c r="AC286" s="26"/>
      <c r="AJ286" s="48"/>
    </row>
    <row r="287" spans="1:36" s="47" customFormat="1" ht="33.75" customHeight="1" x14ac:dyDescent="0.3">
      <c r="A287" s="221"/>
      <c r="B287" s="28" t="s">
        <v>278</v>
      </c>
      <c r="C287" s="22">
        <v>31.33</v>
      </c>
      <c r="D287" s="36">
        <v>36</v>
      </c>
      <c r="E287" s="36">
        <v>36</v>
      </c>
      <c r="F287" s="23">
        <f>E287/C287</f>
        <v>1.149058410469199</v>
      </c>
      <c r="G287" s="22">
        <v>2</v>
      </c>
      <c r="H287" s="24">
        <f t="shared" si="49"/>
        <v>5.5555555555555552E-2</v>
      </c>
      <c r="I287" s="22">
        <v>0</v>
      </c>
      <c r="J287" s="36"/>
      <c r="K287" s="36"/>
      <c r="L287" s="22"/>
      <c r="M287" s="22"/>
      <c r="N287" s="36">
        <v>0</v>
      </c>
      <c r="O287" s="36">
        <v>0</v>
      </c>
      <c r="P287" s="36">
        <v>0</v>
      </c>
      <c r="Q287" s="36">
        <v>0</v>
      </c>
      <c r="R287" s="36">
        <v>0</v>
      </c>
      <c r="S287" s="24">
        <f t="shared" ref="S287" si="51">N287/G287</f>
        <v>0</v>
      </c>
      <c r="T287" s="22">
        <f>ROUNDDOWN(E287*U287,0)</f>
        <v>2</v>
      </c>
      <c r="U287" s="25" t="s">
        <v>48</v>
      </c>
      <c r="V287" s="22">
        <v>2</v>
      </c>
      <c r="W287" s="24">
        <f>V287/E287</f>
        <v>5.5555555555555552E-2</v>
      </c>
      <c r="X287" s="22">
        <v>0</v>
      </c>
      <c r="Y287" s="36"/>
      <c r="Z287" s="36"/>
      <c r="AA287" s="36"/>
      <c r="AB287" s="36"/>
      <c r="AC287" s="26"/>
      <c r="AJ287" s="48"/>
    </row>
    <row r="288" spans="1:36" s="47" customFormat="1" ht="31.5" customHeight="1" x14ac:dyDescent="0.3">
      <c r="A288" s="222"/>
      <c r="B288" s="28" t="s">
        <v>279</v>
      </c>
      <c r="C288" s="22">
        <v>42.38</v>
      </c>
      <c r="D288" s="36">
        <v>10</v>
      </c>
      <c r="E288" s="36">
        <v>10</v>
      </c>
      <c r="F288" s="23">
        <f>E288/C288</f>
        <v>0.23596035865974516</v>
      </c>
      <c r="G288" s="22">
        <v>0</v>
      </c>
      <c r="H288" s="24">
        <f t="shared" si="49"/>
        <v>0</v>
      </c>
      <c r="I288" s="22">
        <v>0</v>
      </c>
      <c r="J288" s="36"/>
      <c r="K288" s="36"/>
      <c r="L288" s="22"/>
      <c r="M288" s="22"/>
      <c r="N288" s="36">
        <v>0</v>
      </c>
      <c r="O288" s="36">
        <v>0</v>
      </c>
      <c r="P288" s="36">
        <v>0</v>
      </c>
      <c r="Q288" s="36">
        <v>0</v>
      </c>
      <c r="R288" s="36">
        <v>0</v>
      </c>
      <c r="S288" s="24">
        <v>0</v>
      </c>
      <c r="T288" s="22">
        <f>ROUNDDOWN(E288*U288,0)</f>
        <v>0</v>
      </c>
      <c r="U288" s="25" t="s">
        <v>24</v>
      </c>
      <c r="V288" s="22">
        <v>0</v>
      </c>
      <c r="W288" s="24">
        <f>V288/E288</f>
        <v>0</v>
      </c>
      <c r="X288" s="22">
        <v>0</v>
      </c>
      <c r="Y288" s="36"/>
      <c r="Z288" s="36"/>
      <c r="AA288" s="36"/>
      <c r="AB288" s="36"/>
      <c r="AC288" s="26"/>
      <c r="AJ288" s="48"/>
    </row>
    <row r="289" spans="1:36" s="47" customFormat="1" ht="23.25" customHeight="1" x14ac:dyDescent="0.3">
      <c r="A289" s="21">
        <v>4</v>
      </c>
      <c r="B289" s="28" t="s">
        <v>280</v>
      </c>
      <c r="C289" s="22">
        <v>12.3</v>
      </c>
      <c r="D289" s="36">
        <v>0</v>
      </c>
      <c r="E289" s="36">
        <v>0</v>
      </c>
      <c r="F289" s="23">
        <f>E289/C289</f>
        <v>0</v>
      </c>
      <c r="G289" s="22">
        <v>0</v>
      </c>
      <c r="H289" s="24"/>
      <c r="I289" s="22">
        <v>0</v>
      </c>
      <c r="J289" s="36"/>
      <c r="K289" s="36"/>
      <c r="L289" s="22"/>
      <c r="M289" s="22"/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4">
        <v>0</v>
      </c>
      <c r="T289" s="22">
        <f>ROUNDDOWN(E289*U289,0)</f>
        <v>0</v>
      </c>
      <c r="U289" s="25">
        <v>0</v>
      </c>
      <c r="V289" s="22">
        <v>0</v>
      </c>
      <c r="W289" s="24">
        <v>0</v>
      </c>
      <c r="X289" s="22">
        <v>0</v>
      </c>
      <c r="Y289" s="36"/>
      <c r="Z289" s="36"/>
      <c r="AA289" s="36"/>
      <c r="AB289" s="36"/>
      <c r="AC289" s="26"/>
      <c r="AJ289" s="48"/>
    </row>
    <row r="290" spans="1:36" s="47" customFormat="1" ht="18" customHeight="1" x14ac:dyDescent="0.3">
      <c r="A290" s="220">
        <v>5</v>
      </c>
      <c r="B290" s="28" t="s">
        <v>281</v>
      </c>
      <c r="C290" s="21"/>
      <c r="D290" s="36"/>
      <c r="E290" s="36"/>
      <c r="F290" s="36"/>
      <c r="G290" s="22"/>
      <c r="H290" s="24"/>
      <c r="I290" s="22"/>
      <c r="J290" s="36"/>
      <c r="K290" s="36"/>
      <c r="L290" s="22"/>
      <c r="M290" s="22"/>
      <c r="N290" s="36"/>
      <c r="O290" s="36"/>
      <c r="P290" s="36"/>
      <c r="Q290" s="36"/>
      <c r="R290" s="36"/>
      <c r="S290" s="24"/>
      <c r="T290" s="22"/>
      <c r="U290" s="25"/>
      <c r="V290" s="22"/>
      <c r="W290" s="24"/>
      <c r="X290" s="22"/>
      <c r="Y290" s="36"/>
      <c r="Z290" s="36"/>
      <c r="AA290" s="36"/>
      <c r="AB290" s="36"/>
      <c r="AC290" s="26"/>
      <c r="AJ290" s="48"/>
    </row>
    <row r="291" spans="1:36" s="47" customFormat="1" ht="16.5" customHeight="1" x14ac:dyDescent="0.3">
      <c r="A291" s="222"/>
      <c r="B291" s="28" t="s">
        <v>282</v>
      </c>
      <c r="C291" s="22">
        <v>225.75</v>
      </c>
      <c r="D291" s="36">
        <v>238</v>
      </c>
      <c r="E291" s="36">
        <v>238</v>
      </c>
      <c r="F291" s="23">
        <f>E291/C291</f>
        <v>1.054263565891473</v>
      </c>
      <c r="G291" s="22">
        <v>19</v>
      </c>
      <c r="H291" s="24">
        <f t="shared" si="49"/>
        <v>7.9831932773109238E-2</v>
      </c>
      <c r="I291" s="22">
        <v>0</v>
      </c>
      <c r="J291" s="36"/>
      <c r="K291" s="36"/>
      <c r="L291" s="22"/>
      <c r="M291" s="22"/>
      <c r="N291" s="36">
        <v>1</v>
      </c>
      <c r="O291" s="36">
        <v>0</v>
      </c>
      <c r="P291" s="36">
        <v>0</v>
      </c>
      <c r="Q291" s="36">
        <v>1</v>
      </c>
      <c r="R291" s="36">
        <v>0</v>
      </c>
      <c r="S291" s="24">
        <f t="shared" si="50"/>
        <v>5.2631578947368418E-2</v>
      </c>
      <c r="T291" s="22">
        <f>ROUNDDOWN(E291*U291,0)</f>
        <v>19</v>
      </c>
      <c r="U291" s="25" t="s">
        <v>48</v>
      </c>
      <c r="V291" s="22">
        <v>19</v>
      </c>
      <c r="W291" s="24">
        <f>V291/E291</f>
        <v>7.9831932773109238E-2</v>
      </c>
      <c r="X291" s="22">
        <v>0</v>
      </c>
      <c r="Y291" s="36"/>
      <c r="Z291" s="36"/>
      <c r="AA291" s="36"/>
      <c r="AB291" s="36"/>
      <c r="AC291" s="26"/>
      <c r="AJ291" s="48"/>
    </row>
    <row r="292" spans="1:36" s="47" customFormat="1" ht="19.5" customHeight="1" x14ac:dyDescent="0.3">
      <c r="A292" s="220">
        <v>6</v>
      </c>
      <c r="B292" s="28" t="s">
        <v>283</v>
      </c>
      <c r="C292" s="28"/>
      <c r="D292" s="36"/>
      <c r="E292" s="36"/>
      <c r="F292" s="36"/>
      <c r="G292" s="22"/>
      <c r="H292" s="24"/>
      <c r="I292" s="22"/>
      <c r="J292" s="36"/>
      <c r="K292" s="36"/>
      <c r="L292" s="22"/>
      <c r="M292" s="22"/>
      <c r="N292" s="36"/>
      <c r="O292" s="36"/>
      <c r="P292" s="36"/>
      <c r="Q292" s="36"/>
      <c r="R292" s="36"/>
      <c r="S292" s="24"/>
      <c r="T292" s="22"/>
      <c r="U292" s="25"/>
      <c r="V292" s="22"/>
      <c r="W292" s="24"/>
      <c r="X292" s="22"/>
      <c r="Y292" s="36"/>
      <c r="Z292" s="36"/>
      <c r="AA292" s="36"/>
      <c r="AB292" s="36"/>
      <c r="AC292" s="11"/>
      <c r="AJ292" s="35"/>
    </row>
    <row r="293" spans="1:36" s="47" customFormat="1" ht="18.75" customHeight="1" x14ac:dyDescent="0.3">
      <c r="A293" s="221"/>
      <c r="B293" s="28" t="s">
        <v>284</v>
      </c>
      <c r="C293" s="21">
        <v>25.28</v>
      </c>
      <c r="D293" s="36">
        <v>33</v>
      </c>
      <c r="E293" s="36">
        <v>33</v>
      </c>
      <c r="F293" s="23">
        <f>E293/C293</f>
        <v>1.3053797468354429</v>
      </c>
      <c r="G293" s="22">
        <v>1</v>
      </c>
      <c r="H293" s="24">
        <f t="shared" si="49"/>
        <v>3.0303030303030304E-2</v>
      </c>
      <c r="I293" s="22">
        <v>0</v>
      </c>
      <c r="J293" s="36"/>
      <c r="K293" s="36"/>
      <c r="L293" s="22"/>
      <c r="M293" s="22"/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24">
        <f t="shared" si="50"/>
        <v>0</v>
      </c>
      <c r="T293" s="22">
        <f>ROUNDDOWN(E293*U293,0)</f>
        <v>2</v>
      </c>
      <c r="U293" s="25" t="s">
        <v>48</v>
      </c>
      <c r="V293" s="22">
        <v>1</v>
      </c>
      <c r="W293" s="24">
        <f>V293/E293</f>
        <v>3.0303030303030304E-2</v>
      </c>
      <c r="X293" s="22">
        <v>0</v>
      </c>
      <c r="Y293" s="36"/>
      <c r="Z293" s="36"/>
      <c r="AA293" s="36"/>
      <c r="AB293" s="36"/>
      <c r="AC293" s="26"/>
      <c r="AJ293" s="48"/>
    </row>
    <row r="294" spans="1:36" s="47" customFormat="1" ht="17.45" customHeight="1" x14ac:dyDescent="0.3">
      <c r="A294" s="221"/>
      <c r="B294" s="28" t="s">
        <v>285</v>
      </c>
      <c r="C294" s="21">
        <v>144.30000000000001</v>
      </c>
      <c r="D294" s="36">
        <v>126</v>
      </c>
      <c r="E294" s="36">
        <v>126</v>
      </c>
      <c r="F294" s="23">
        <f>E294/C294</f>
        <v>0.87318087318087312</v>
      </c>
      <c r="G294" s="22">
        <v>6</v>
      </c>
      <c r="H294" s="24">
        <f t="shared" si="49"/>
        <v>4.7619047619047616E-2</v>
      </c>
      <c r="I294" s="22">
        <v>2</v>
      </c>
      <c r="J294" s="36"/>
      <c r="K294" s="36"/>
      <c r="L294" s="22">
        <v>1</v>
      </c>
      <c r="M294" s="22">
        <v>1</v>
      </c>
      <c r="N294" s="36">
        <v>1</v>
      </c>
      <c r="O294" s="36">
        <v>0</v>
      </c>
      <c r="P294" s="36">
        <v>0</v>
      </c>
      <c r="Q294" s="36">
        <v>0</v>
      </c>
      <c r="R294" s="36">
        <v>1</v>
      </c>
      <c r="S294" s="24">
        <f t="shared" si="50"/>
        <v>0.16666666666666666</v>
      </c>
      <c r="T294" s="22">
        <f>ROUNDDOWN(E294*U294,0)</f>
        <v>6</v>
      </c>
      <c r="U294" s="25" t="s">
        <v>24</v>
      </c>
      <c r="V294" s="22">
        <v>6</v>
      </c>
      <c r="W294" s="24">
        <f>V294/E294</f>
        <v>4.7619047619047616E-2</v>
      </c>
      <c r="X294" s="22">
        <v>0</v>
      </c>
      <c r="Y294" s="36"/>
      <c r="Z294" s="36"/>
      <c r="AA294" s="36"/>
      <c r="AB294" s="36"/>
      <c r="AC294" s="26"/>
      <c r="AJ294" s="48"/>
    </row>
    <row r="295" spans="1:36" s="47" customFormat="1" ht="19.899999999999999" customHeight="1" x14ac:dyDescent="0.3">
      <c r="A295" s="221"/>
      <c r="B295" s="28" t="s">
        <v>286</v>
      </c>
      <c r="C295" s="21">
        <v>48.14</v>
      </c>
      <c r="D295" s="36">
        <v>46</v>
      </c>
      <c r="E295" s="36">
        <v>46</v>
      </c>
      <c r="F295" s="23">
        <f>E295/C295</f>
        <v>0.95554632322393018</v>
      </c>
      <c r="G295" s="22">
        <v>2</v>
      </c>
      <c r="H295" s="24">
        <f t="shared" si="49"/>
        <v>4.3478260869565216E-2</v>
      </c>
      <c r="I295" s="22">
        <v>0</v>
      </c>
      <c r="J295" s="36"/>
      <c r="K295" s="36"/>
      <c r="L295" s="22"/>
      <c r="M295" s="22"/>
      <c r="N295" s="36">
        <v>1</v>
      </c>
      <c r="O295" s="36">
        <v>0</v>
      </c>
      <c r="P295" s="36">
        <v>0</v>
      </c>
      <c r="Q295" s="36">
        <v>0</v>
      </c>
      <c r="R295" s="36">
        <v>1</v>
      </c>
      <c r="S295" s="24">
        <f t="shared" si="50"/>
        <v>0.5</v>
      </c>
      <c r="T295" s="22">
        <f>ROUNDDOWN(E295*U295,0)</f>
        <v>2</v>
      </c>
      <c r="U295" s="25">
        <v>0.05</v>
      </c>
      <c r="V295" s="22">
        <v>2</v>
      </c>
      <c r="W295" s="24">
        <f>V295/E295</f>
        <v>4.3478260869565216E-2</v>
      </c>
      <c r="X295" s="22">
        <v>0</v>
      </c>
      <c r="Y295" s="36"/>
      <c r="Z295" s="36"/>
      <c r="AA295" s="36"/>
      <c r="AB295" s="36"/>
      <c r="AC295" s="26"/>
      <c r="AJ295" s="48"/>
    </row>
    <row r="296" spans="1:36" s="47" customFormat="1" ht="20.45" customHeight="1" x14ac:dyDescent="0.3">
      <c r="A296" s="222"/>
      <c r="B296" s="28" t="s">
        <v>287</v>
      </c>
      <c r="C296" s="21">
        <v>15.54</v>
      </c>
      <c r="D296" s="36">
        <v>24</v>
      </c>
      <c r="E296" s="36">
        <v>24</v>
      </c>
      <c r="F296" s="23">
        <f>E296/C296</f>
        <v>1.5444015444015444</v>
      </c>
      <c r="G296" s="22">
        <v>1</v>
      </c>
      <c r="H296" s="24">
        <f t="shared" si="49"/>
        <v>4.1666666666666664E-2</v>
      </c>
      <c r="I296" s="22">
        <v>0</v>
      </c>
      <c r="J296" s="36"/>
      <c r="K296" s="36"/>
      <c r="L296" s="22"/>
      <c r="M296" s="22"/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24">
        <f t="shared" si="50"/>
        <v>0</v>
      </c>
      <c r="T296" s="22">
        <f>ROUNDDOWN(E296*U296,0)</f>
        <v>1</v>
      </c>
      <c r="U296" s="25" t="s">
        <v>48</v>
      </c>
      <c r="V296" s="22">
        <v>1</v>
      </c>
      <c r="W296" s="24">
        <f>V296/E296</f>
        <v>4.1666666666666664E-2</v>
      </c>
      <c r="X296" s="22">
        <v>0</v>
      </c>
      <c r="Y296" s="36"/>
      <c r="Z296" s="36"/>
      <c r="AA296" s="36"/>
      <c r="AB296" s="36"/>
      <c r="AC296" s="26"/>
      <c r="AJ296" s="48"/>
    </row>
    <row r="297" spans="1:36" s="47" customFormat="1" ht="18" customHeight="1" x14ac:dyDescent="0.3">
      <c r="A297" s="220">
        <v>7</v>
      </c>
      <c r="B297" s="28" t="s">
        <v>288</v>
      </c>
      <c r="C297" s="28"/>
      <c r="D297" s="36"/>
      <c r="E297" s="36"/>
      <c r="F297" s="36"/>
      <c r="G297" s="22"/>
      <c r="H297" s="24"/>
      <c r="I297" s="22"/>
      <c r="J297" s="36"/>
      <c r="K297" s="36"/>
      <c r="L297" s="22"/>
      <c r="M297" s="22"/>
      <c r="N297" s="36"/>
      <c r="O297" s="36"/>
      <c r="P297" s="36"/>
      <c r="Q297" s="36"/>
      <c r="R297" s="36"/>
      <c r="S297" s="24"/>
      <c r="T297" s="22"/>
      <c r="U297" s="25"/>
      <c r="V297" s="22"/>
      <c r="W297" s="24"/>
      <c r="X297" s="22"/>
      <c r="Y297" s="36"/>
      <c r="Z297" s="36"/>
      <c r="AA297" s="36"/>
      <c r="AB297" s="36"/>
      <c r="AC297" s="26"/>
      <c r="AJ297" s="48"/>
    </row>
    <row r="298" spans="1:36" s="47" customFormat="1" ht="23.25" customHeight="1" x14ac:dyDescent="0.3">
      <c r="A298" s="221"/>
      <c r="B298" s="28" t="s">
        <v>146</v>
      </c>
      <c r="C298" s="21">
        <v>65.569999999999993</v>
      </c>
      <c r="D298" s="36">
        <v>47</v>
      </c>
      <c r="E298" s="36">
        <v>47</v>
      </c>
      <c r="F298" s="23">
        <f>E298/C298</f>
        <v>0.716791215494891</v>
      </c>
      <c r="G298" s="22">
        <v>0</v>
      </c>
      <c r="H298" s="24">
        <f t="shared" si="49"/>
        <v>0</v>
      </c>
      <c r="I298" s="22">
        <v>0</v>
      </c>
      <c r="J298" s="36"/>
      <c r="K298" s="36"/>
      <c r="L298" s="22"/>
      <c r="M298" s="22"/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24">
        <v>0</v>
      </c>
      <c r="T298" s="22">
        <f>ROUNDDOWN(E298*U298,0)</f>
        <v>2</v>
      </c>
      <c r="U298" s="25" t="s">
        <v>24</v>
      </c>
      <c r="V298" s="22">
        <v>0</v>
      </c>
      <c r="W298" s="24">
        <f>V298/E298</f>
        <v>0</v>
      </c>
      <c r="X298" s="22">
        <v>0</v>
      </c>
      <c r="Y298" s="36"/>
      <c r="Z298" s="36"/>
      <c r="AA298" s="36"/>
      <c r="AB298" s="36"/>
      <c r="AC298" s="26"/>
      <c r="AJ298" s="48"/>
    </row>
    <row r="299" spans="1:36" s="47" customFormat="1" ht="34.5" customHeight="1" x14ac:dyDescent="0.3">
      <c r="A299" s="221"/>
      <c r="B299" s="28" t="s">
        <v>289</v>
      </c>
      <c r="C299" s="21">
        <v>212.69</v>
      </c>
      <c r="D299" s="36">
        <v>246</v>
      </c>
      <c r="E299" s="36">
        <v>246</v>
      </c>
      <c r="F299" s="23">
        <f>E299/C299</f>
        <v>1.156612910809159</v>
      </c>
      <c r="G299" s="22">
        <v>19</v>
      </c>
      <c r="H299" s="24">
        <f t="shared" si="49"/>
        <v>7.7235772357723581E-2</v>
      </c>
      <c r="I299" s="22">
        <v>0</v>
      </c>
      <c r="J299" s="36"/>
      <c r="K299" s="36"/>
      <c r="L299" s="22"/>
      <c r="M299" s="22"/>
      <c r="N299" s="36">
        <v>1</v>
      </c>
      <c r="O299" s="36">
        <v>0</v>
      </c>
      <c r="P299" s="36">
        <v>0</v>
      </c>
      <c r="Q299" s="36">
        <v>1</v>
      </c>
      <c r="R299" s="36">
        <v>0</v>
      </c>
      <c r="S299" s="24">
        <f t="shared" si="50"/>
        <v>5.2631578947368418E-2</v>
      </c>
      <c r="T299" s="22">
        <f>ROUNDDOWN(E299*U299,0)</f>
        <v>19</v>
      </c>
      <c r="U299" s="25" t="s">
        <v>48</v>
      </c>
      <c r="V299" s="22">
        <v>19</v>
      </c>
      <c r="W299" s="24">
        <f>V299/E299</f>
        <v>7.7235772357723581E-2</v>
      </c>
      <c r="X299" s="22">
        <v>0</v>
      </c>
      <c r="Y299" s="36"/>
      <c r="Z299" s="36"/>
      <c r="AA299" s="36"/>
      <c r="AB299" s="36"/>
      <c r="AC299" s="26"/>
      <c r="AJ299" s="48"/>
    </row>
    <row r="300" spans="1:36" s="47" customFormat="1" ht="37.5" customHeight="1" x14ac:dyDescent="0.3">
      <c r="A300" s="222"/>
      <c r="B300" s="28" t="s">
        <v>290</v>
      </c>
      <c r="C300" s="21">
        <v>1019.38</v>
      </c>
      <c r="D300" s="36">
        <v>1523</v>
      </c>
      <c r="E300" s="36">
        <v>1523</v>
      </c>
      <c r="F300" s="23">
        <f>E300/C300</f>
        <v>1.4940454001451864</v>
      </c>
      <c r="G300" s="22">
        <v>114</v>
      </c>
      <c r="H300" s="24">
        <f t="shared" si="49"/>
        <v>7.4852265265922521E-2</v>
      </c>
      <c r="I300" s="22">
        <v>5</v>
      </c>
      <c r="J300" s="36"/>
      <c r="K300" s="36"/>
      <c r="L300" s="22">
        <v>3</v>
      </c>
      <c r="M300" s="22">
        <v>2</v>
      </c>
      <c r="N300" s="36">
        <v>20</v>
      </c>
      <c r="O300" s="36">
        <v>0</v>
      </c>
      <c r="P300" s="36">
        <v>0</v>
      </c>
      <c r="Q300" s="36">
        <v>10</v>
      </c>
      <c r="R300" s="36">
        <v>10</v>
      </c>
      <c r="S300" s="24">
        <f t="shared" si="50"/>
        <v>0.17543859649122806</v>
      </c>
      <c r="T300" s="22">
        <f>ROUNDDOWN(E300*U300,0)</f>
        <v>121</v>
      </c>
      <c r="U300" s="25" t="s">
        <v>48</v>
      </c>
      <c r="V300" s="22">
        <v>114</v>
      </c>
      <c r="W300" s="24">
        <f>V300/E300</f>
        <v>7.4852265265922521E-2</v>
      </c>
      <c r="X300" s="22">
        <v>0</v>
      </c>
      <c r="Y300" s="36"/>
      <c r="Z300" s="36"/>
      <c r="AA300" s="36"/>
      <c r="AB300" s="36"/>
      <c r="AC300" s="26"/>
      <c r="AJ300" s="48"/>
    </row>
    <row r="301" spans="1:36" s="47" customFormat="1" ht="36.75" customHeight="1" x14ac:dyDescent="0.3">
      <c r="A301" s="21">
        <v>8</v>
      </c>
      <c r="B301" s="28" t="s">
        <v>291</v>
      </c>
      <c r="C301" s="21">
        <v>31.65</v>
      </c>
      <c r="D301" s="36">
        <v>19</v>
      </c>
      <c r="E301" s="36">
        <v>19</v>
      </c>
      <c r="F301" s="23">
        <f>E301/C301</f>
        <v>0.60031595576619279</v>
      </c>
      <c r="G301" s="22">
        <v>0</v>
      </c>
      <c r="H301" s="24">
        <f t="shared" si="49"/>
        <v>0</v>
      </c>
      <c r="I301" s="22">
        <v>0</v>
      </c>
      <c r="J301" s="36"/>
      <c r="K301" s="36"/>
      <c r="L301" s="36"/>
      <c r="M301" s="36"/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24">
        <v>0</v>
      </c>
      <c r="T301" s="22">
        <f>ROUNDDOWN(E301*U301,0)</f>
        <v>0</v>
      </c>
      <c r="U301" s="25" t="s">
        <v>24</v>
      </c>
      <c r="V301" s="22">
        <v>0</v>
      </c>
      <c r="W301" s="24">
        <f>V301/E301</f>
        <v>0</v>
      </c>
      <c r="X301" s="22">
        <v>0</v>
      </c>
      <c r="Y301" s="36"/>
      <c r="Z301" s="36"/>
      <c r="AA301" s="36"/>
      <c r="AB301" s="36"/>
      <c r="AC301" s="26"/>
      <c r="AJ301" s="48"/>
    </row>
    <row r="302" spans="1:36" s="47" customFormat="1" ht="35.25" customHeight="1" x14ac:dyDescent="0.3">
      <c r="A302" s="21">
        <v>9</v>
      </c>
      <c r="B302" s="31" t="s">
        <v>292</v>
      </c>
      <c r="C302" s="21">
        <v>284.08</v>
      </c>
      <c r="D302" s="36">
        <v>303</v>
      </c>
      <c r="E302" s="36">
        <v>303</v>
      </c>
      <c r="F302" s="23">
        <f t="shared" ref="F302:F308" si="52">E302/C302</f>
        <v>1.0666009574767672</v>
      </c>
      <c r="G302" s="22">
        <v>24</v>
      </c>
      <c r="H302" s="24">
        <f t="shared" si="49"/>
        <v>7.9207920792079209E-2</v>
      </c>
      <c r="I302" s="22">
        <v>0</v>
      </c>
      <c r="J302" s="36"/>
      <c r="K302" s="36"/>
      <c r="L302" s="22"/>
      <c r="M302" s="22"/>
      <c r="N302" s="36">
        <v>11</v>
      </c>
      <c r="O302" s="36">
        <v>0</v>
      </c>
      <c r="P302" s="36">
        <v>0</v>
      </c>
      <c r="Q302" s="36">
        <v>9</v>
      </c>
      <c r="R302" s="36">
        <v>2</v>
      </c>
      <c r="S302" s="24">
        <f t="shared" si="50"/>
        <v>0.45833333333333331</v>
      </c>
      <c r="T302" s="22">
        <f t="shared" ref="T302:T308" si="53">ROUNDDOWN(E302*U302,0)</f>
        <v>24</v>
      </c>
      <c r="U302" s="25" t="s">
        <v>48</v>
      </c>
      <c r="V302" s="22">
        <v>24</v>
      </c>
      <c r="W302" s="24">
        <f t="shared" ref="W302:W307" si="54">V302/E302</f>
        <v>7.9207920792079209E-2</v>
      </c>
      <c r="X302" s="22">
        <v>0</v>
      </c>
      <c r="Y302" s="36"/>
      <c r="Z302" s="36"/>
      <c r="AA302" s="36"/>
      <c r="AB302" s="36"/>
      <c r="AC302" s="26"/>
      <c r="AJ302" s="48"/>
    </row>
    <row r="303" spans="1:36" s="47" customFormat="1" ht="39" customHeight="1" x14ac:dyDescent="0.3">
      <c r="A303" s="21">
        <v>10</v>
      </c>
      <c r="B303" s="31" t="s">
        <v>293</v>
      </c>
      <c r="C303" s="21">
        <v>50.82</v>
      </c>
      <c r="D303" s="36">
        <v>58</v>
      </c>
      <c r="E303" s="36">
        <v>58</v>
      </c>
      <c r="F303" s="23">
        <f t="shared" si="52"/>
        <v>1.1412829594647775</v>
      </c>
      <c r="G303" s="22">
        <v>4</v>
      </c>
      <c r="H303" s="24">
        <f t="shared" si="49"/>
        <v>6.8965517241379309E-2</v>
      </c>
      <c r="I303" s="22">
        <v>0</v>
      </c>
      <c r="J303" s="36"/>
      <c r="K303" s="36"/>
      <c r="L303" s="22"/>
      <c r="M303" s="22"/>
      <c r="N303" s="36">
        <v>1</v>
      </c>
      <c r="O303" s="36">
        <v>0</v>
      </c>
      <c r="P303" s="36">
        <v>0</v>
      </c>
      <c r="Q303" s="36">
        <v>1</v>
      </c>
      <c r="R303" s="36">
        <v>0</v>
      </c>
      <c r="S303" s="24">
        <f t="shared" si="50"/>
        <v>0.25</v>
      </c>
      <c r="T303" s="22">
        <f t="shared" si="53"/>
        <v>4</v>
      </c>
      <c r="U303" s="25" t="s">
        <v>48</v>
      </c>
      <c r="V303" s="22">
        <v>4</v>
      </c>
      <c r="W303" s="24">
        <f t="shared" si="54"/>
        <v>6.8965517241379309E-2</v>
      </c>
      <c r="X303" s="22">
        <v>0</v>
      </c>
      <c r="Y303" s="36"/>
      <c r="Z303" s="36"/>
      <c r="AA303" s="36"/>
      <c r="AB303" s="36"/>
      <c r="AC303" s="26"/>
      <c r="AJ303" s="48"/>
    </row>
    <row r="304" spans="1:36" s="47" customFormat="1" ht="42" customHeight="1" x14ac:dyDescent="0.3">
      <c r="A304" s="21">
        <v>11</v>
      </c>
      <c r="B304" s="31" t="s">
        <v>294</v>
      </c>
      <c r="C304" s="21">
        <v>105.93</v>
      </c>
      <c r="D304" s="36">
        <v>140</v>
      </c>
      <c r="E304" s="36">
        <v>140</v>
      </c>
      <c r="F304" s="23">
        <f t="shared" si="52"/>
        <v>1.3216274898517888</v>
      </c>
      <c r="G304" s="22">
        <v>11</v>
      </c>
      <c r="H304" s="24">
        <f t="shared" si="49"/>
        <v>7.857142857142857E-2</v>
      </c>
      <c r="I304" s="22">
        <v>0</v>
      </c>
      <c r="J304" s="36"/>
      <c r="K304" s="36"/>
      <c r="L304" s="22"/>
      <c r="M304" s="22"/>
      <c r="N304" s="36">
        <v>5</v>
      </c>
      <c r="O304" s="36">
        <v>0</v>
      </c>
      <c r="P304" s="36">
        <v>0</v>
      </c>
      <c r="Q304" s="36">
        <v>4</v>
      </c>
      <c r="R304" s="36">
        <v>1</v>
      </c>
      <c r="S304" s="24">
        <f t="shared" si="50"/>
        <v>0.45454545454545453</v>
      </c>
      <c r="T304" s="22">
        <f t="shared" si="53"/>
        <v>11</v>
      </c>
      <c r="U304" s="25" t="s">
        <v>48</v>
      </c>
      <c r="V304" s="22">
        <v>11</v>
      </c>
      <c r="W304" s="24">
        <f t="shared" si="54"/>
        <v>7.857142857142857E-2</v>
      </c>
      <c r="X304" s="22">
        <v>0</v>
      </c>
      <c r="Y304" s="36"/>
      <c r="Z304" s="36"/>
      <c r="AA304" s="36"/>
      <c r="AB304" s="36"/>
      <c r="AC304" s="26"/>
      <c r="AJ304" s="48"/>
    </row>
    <row r="305" spans="1:36" s="47" customFormat="1" ht="38.25" customHeight="1" x14ac:dyDescent="0.3">
      <c r="A305" s="21">
        <v>12</v>
      </c>
      <c r="B305" s="31" t="s">
        <v>295</v>
      </c>
      <c r="C305" s="21">
        <v>160.69999999999999</v>
      </c>
      <c r="D305" s="36">
        <v>122</v>
      </c>
      <c r="E305" s="36">
        <v>122</v>
      </c>
      <c r="F305" s="23">
        <f t="shared" si="52"/>
        <v>0.75917859365276918</v>
      </c>
      <c r="G305" s="22">
        <v>6</v>
      </c>
      <c r="H305" s="24">
        <f t="shared" si="49"/>
        <v>4.9180327868852458E-2</v>
      </c>
      <c r="I305" s="22">
        <v>0</v>
      </c>
      <c r="J305" s="36"/>
      <c r="K305" s="36"/>
      <c r="L305" s="22"/>
      <c r="M305" s="22"/>
      <c r="N305" s="36">
        <v>1</v>
      </c>
      <c r="O305" s="36">
        <v>0</v>
      </c>
      <c r="P305" s="36">
        <v>0</v>
      </c>
      <c r="Q305" s="36">
        <v>1</v>
      </c>
      <c r="R305" s="36">
        <v>0</v>
      </c>
      <c r="S305" s="24">
        <f t="shared" si="50"/>
        <v>0.16666666666666666</v>
      </c>
      <c r="T305" s="22">
        <f t="shared" si="53"/>
        <v>6</v>
      </c>
      <c r="U305" s="25" t="s">
        <v>24</v>
      </c>
      <c r="V305" s="22">
        <v>6</v>
      </c>
      <c r="W305" s="24">
        <f t="shared" si="54"/>
        <v>4.9180327868852458E-2</v>
      </c>
      <c r="X305" s="22">
        <v>0</v>
      </c>
      <c r="Y305" s="36"/>
      <c r="Z305" s="36"/>
      <c r="AA305" s="36"/>
      <c r="AB305" s="36"/>
      <c r="AC305" s="26"/>
      <c r="AJ305" s="48"/>
    </row>
    <row r="306" spans="1:36" s="47" customFormat="1" ht="48.75" customHeight="1" x14ac:dyDescent="0.3">
      <c r="A306" s="21">
        <v>13</v>
      </c>
      <c r="B306" s="31" t="s">
        <v>296</v>
      </c>
      <c r="C306" s="21">
        <v>38.04</v>
      </c>
      <c r="D306" s="36">
        <v>36</v>
      </c>
      <c r="E306" s="36">
        <v>36</v>
      </c>
      <c r="F306" s="23">
        <f t="shared" si="52"/>
        <v>0.94637223974763407</v>
      </c>
      <c r="G306" s="22">
        <v>1</v>
      </c>
      <c r="H306" s="24">
        <f t="shared" si="49"/>
        <v>2.7777777777777776E-2</v>
      </c>
      <c r="I306" s="22">
        <v>0</v>
      </c>
      <c r="J306" s="36"/>
      <c r="K306" s="36"/>
      <c r="L306" s="22"/>
      <c r="M306" s="22"/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24">
        <f t="shared" si="50"/>
        <v>0</v>
      </c>
      <c r="T306" s="22">
        <f t="shared" si="53"/>
        <v>1</v>
      </c>
      <c r="U306" s="25" t="s">
        <v>24</v>
      </c>
      <c r="V306" s="22">
        <v>1</v>
      </c>
      <c r="W306" s="24">
        <f t="shared" si="54"/>
        <v>2.7777777777777776E-2</v>
      </c>
      <c r="X306" s="22">
        <v>0</v>
      </c>
      <c r="Y306" s="36"/>
      <c r="Z306" s="36"/>
      <c r="AA306" s="36"/>
      <c r="AB306" s="36"/>
      <c r="AC306" s="26"/>
      <c r="AJ306" s="48"/>
    </row>
    <row r="307" spans="1:36" s="47" customFormat="1" ht="37.5" customHeight="1" x14ac:dyDescent="0.3">
      <c r="A307" s="21">
        <v>14</v>
      </c>
      <c r="B307" s="28" t="s">
        <v>297</v>
      </c>
      <c r="C307" s="21">
        <v>156.69999999999999</v>
      </c>
      <c r="D307" s="36">
        <v>56</v>
      </c>
      <c r="E307" s="36">
        <v>56</v>
      </c>
      <c r="F307" s="23">
        <f t="shared" si="52"/>
        <v>0.35737077217613278</v>
      </c>
      <c r="G307" s="22">
        <v>2</v>
      </c>
      <c r="H307" s="24">
        <f t="shared" si="49"/>
        <v>3.5714285714285712E-2</v>
      </c>
      <c r="I307" s="22">
        <v>1</v>
      </c>
      <c r="J307" s="36">
        <v>0</v>
      </c>
      <c r="K307" s="36">
        <v>0</v>
      </c>
      <c r="L307" s="36">
        <v>0</v>
      </c>
      <c r="M307" s="36">
        <v>1</v>
      </c>
      <c r="N307" s="36">
        <v>1</v>
      </c>
      <c r="O307" s="36">
        <v>0</v>
      </c>
      <c r="P307" s="36">
        <v>0</v>
      </c>
      <c r="Q307" s="36">
        <v>1</v>
      </c>
      <c r="R307" s="36">
        <v>0</v>
      </c>
      <c r="S307" s="24">
        <f t="shared" si="50"/>
        <v>0.5</v>
      </c>
      <c r="T307" s="22">
        <f t="shared" si="53"/>
        <v>2</v>
      </c>
      <c r="U307" s="25" t="s">
        <v>24</v>
      </c>
      <c r="V307" s="22">
        <v>2</v>
      </c>
      <c r="W307" s="24">
        <f t="shared" si="54"/>
        <v>3.5714285714285712E-2</v>
      </c>
      <c r="X307" s="22">
        <v>0</v>
      </c>
      <c r="Y307" s="36">
        <v>0</v>
      </c>
      <c r="Z307" s="36">
        <v>0</v>
      </c>
      <c r="AA307" s="36">
        <v>1</v>
      </c>
      <c r="AB307" s="36">
        <v>1</v>
      </c>
      <c r="AC307" s="26"/>
      <c r="AJ307" s="48"/>
    </row>
    <row r="308" spans="1:36" s="47" customFormat="1" ht="20.25" customHeight="1" x14ac:dyDescent="0.3">
      <c r="A308" s="21">
        <v>15</v>
      </c>
      <c r="B308" s="28" t="s">
        <v>298</v>
      </c>
      <c r="C308" s="21">
        <v>17.29</v>
      </c>
      <c r="D308" s="62">
        <v>0</v>
      </c>
      <c r="E308" s="62">
        <v>0</v>
      </c>
      <c r="F308" s="23">
        <f t="shared" si="52"/>
        <v>0</v>
      </c>
      <c r="G308" s="62">
        <v>0</v>
      </c>
      <c r="H308" s="24"/>
      <c r="I308" s="62">
        <v>0</v>
      </c>
      <c r="J308" s="62">
        <v>0</v>
      </c>
      <c r="K308" s="62">
        <v>0</v>
      </c>
      <c r="L308" s="62">
        <v>0</v>
      </c>
      <c r="M308" s="62">
        <v>0</v>
      </c>
      <c r="N308" s="62">
        <v>0</v>
      </c>
      <c r="O308" s="62">
        <v>0</v>
      </c>
      <c r="P308" s="62">
        <v>0</v>
      </c>
      <c r="Q308" s="62">
        <v>0</v>
      </c>
      <c r="R308" s="62">
        <v>0</v>
      </c>
      <c r="S308" s="24">
        <v>0</v>
      </c>
      <c r="T308" s="22">
        <f t="shared" si="53"/>
        <v>0</v>
      </c>
      <c r="U308" s="25">
        <v>0</v>
      </c>
      <c r="V308" s="62">
        <v>0</v>
      </c>
      <c r="W308" s="24">
        <v>0</v>
      </c>
      <c r="X308" s="62">
        <v>0</v>
      </c>
      <c r="Y308" s="62">
        <v>0</v>
      </c>
      <c r="Z308" s="62">
        <v>0</v>
      </c>
      <c r="AA308" s="62">
        <v>0</v>
      </c>
      <c r="AB308" s="62">
        <v>0</v>
      </c>
      <c r="AC308" s="26"/>
      <c r="AJ308" s="48"/>
    </row>
    <row r="309" spans="1:36" ht="96" customHeight="1" x14ac:dyDescent="0.3">
      <c r="A309" s="21">
        <v>16</v>
      </c>
      <c r="B309" s="28" t="s">
        <v>30</v>
      </c>
      <c r="C309" s="28"/>
      <c r="D309" s="36"/>
      <c r="E309" s="36"/>
      <c r="F309" s="36"/>
      <c r="G309" s="22"/>
      <c r="H309" s="24"/>
      <c r="I309" s="22"/>
      <c r="J309" s="36"/>
      <c r="K309" s="36"/>
      <c r="L309" s="36"/>
      <c r="M309" s="36"/>
      <c r="N309" s="36"/>
      <c r="O309" s="36"/>
      <c r="P309" s="36"/>
      <c r="Q309" s="36"/>
      <c r="R309" s="36"/>
      <c r="S309" s="24"/>
      <c r="T309" s="22"/>
      <c r="U309" s="25"/>
      <c r="V309" s="22"/>
      <c r="W309" s="24"/>
      <c r="X309" s="22"/>
      <c r="Y309" s="36"/>
      <c r="Z309" s="36"/>
      <c r="AA309" s="36"/>
      <c r="AB309" s="36"/>
      <c r="AC309" s="11"/>
      <c r="AJ309" s="35"/>
    </row>
    <row r="310" spans="1:36" s="51" customFormat="1" ht="28.5" customHeight="1" x14ac:dyDescent="0.25">
      <c r="A310" s="223" t="s">
        <v>299</v>
      </c>
      <c r="B310" s="223"/>
      <c r="C310" s="63">
        <f>SUM(C282:C309)</f>
        <v>2805.8299999999995</v>
      </c>
      <c r="D310" s="38">
        <f>SUM(D281:D309)</f>
        <v>3157</v>
      </c>
      <c r="E310" s="38">
        <f>SUM(E281:E309)</f>
        <v>3157</v>
      </c>
      <c r="F310" s="39">
        <f>E310/C310</f>
        <v>1.125157261844089</v>
      </c>
      <c r="G310" s="38">
        <f>SUM(G281:G309)</f>
        <v>217</v>
      </c>
      <c r="H310" s="24">
        <f t="shared" si="49"/>
        <v>6.8736141906873618E-2</v>
      </c>
      <c r="I310" s="38">
        <f>SUM(I281:I307)</f>
        <v>8</v>
      </c>
      <c r="J310" s="38">
        <f>SUM(J281:J307)</f>
        <v>0</v>
      </c>
      <c r="K310" s="38">
        <f>SUM(K281:K307)</f>
        <v>0</v>
      </c>
      <c r="L310" s="38">
        <f>SUM(L281:L307)</f>
        <v>4</v>
      </c>
      <c r="M310" s="38">
        <f>SUM(M281:M307)</f>
        <v>4</v>
      </c>
      <c r="N310" s="38">
        <f>SUM(N281:N309)</f>
        <v>44</v>
      </c>
      <c r="O310" s="38">
        <f>SUM(O281:O309)</f>
        <v>0</v>
      </c>
      <c r="P310" s="38">
        <f>SUM(P281:P309)</f>
        <v>0</v>
      </c>
      <c r="Q310" s="38">
        <f>SUM(Q281:Q309)</f>
        <v>29</v>
      </c>
      <c r="R310" s="38">
        <f>SUM(R281:R309)</f>
        <v>15</v>
      </c>
      <c r="S310" s="40">
        <f t="shared" si="50"/>
        <v>0.20276497695852536</v>
      </c>
      <c r="T310" s="38">
        <f>SUM(T281:T309)</f>
        <v>227</v>
      </c>
      <c r="U310" s="41"/>
      <c r="V310" s="38">
        <f>SUM(V281:V309)</f>
        <v>217</v>
      </c>
      <c r="W310" s="40">
        <f>V310/E310</f>
        <v>6.8736141906873618E-2</v>
      </c>
      <c r="X310" s="38">
        <f>SUM(X281:X309)</f>
        <v>0</v>
      </c>
      <c r="Y310" s="38">
        <f>SUM(Y281:Y309)</f>
        <v>0</v>
      </c>
      <c r="Z310" s="38">
        <f>SUM(Z281:Z309)</f>
        <v>0</v>
      </c>
      <c r="AA310" s="38">
        <f>SUM(AA281:AA309)</f>
        <v>1</v>
      </c>
      <c r="AB310" s="38">
        <f>SUM(AB281:AB309)</f>
        <v>1</v>
      </c>
      <c r="AC310" s="50"/>
      <c r="AJ310" s="52"/>
    </row>
    <row r="311" spans="1:36" s="51" customFormat="1" ht="15.75" x14ac:dyDescent="0.25">
      <c r="A311" s="223" t="s">
        <v>300</v>
      </c>
      <c r="B311" s="223"/>
      <c r="C311" s="39">
        <f>C22+C27+C44+C74+C80+C90+C127+C152+C158+C189+C202+C215+C254+C279+C310</f>
        <v>40395.630000000005</v>
      </c>
      <c r="D311" s="54">
        <f>D22+D27+D44+D74+D80+D90+D127+D152+D158+D189+D202+D215+D254+D279+D310</f>
        <v>37539</v>
      </c>
      <c r="E311" s="54">
        <f>E22+E27+E44+E74+E80+E90+E127+E152+E158+E189+E202+E215+E254+E279+E310</f>
        <v>37539</v>
      </c>
      <c r="F311" s="39">
        <f>E311/C311</f>
        <v>0.92928368736915345</v>
      </c>
      <c r="G311" s="54">
        <f>G22+G27+G44+G74+G80+G90+G127+G152+G158+G189+G202+G215+G254+G279+G310</f>
        <v>2487</v>
      </c>
      <c r="H311" s="24">
        <f t="shared" si="49"/>
        <v>6.6251098857188523E-2</v>
      </c>
      <c r="I311" s="54">
        <f t="shared" ref="I311:R311" si="55">I22+I27+I44+I74+I80+I90+I127+I152+I158+I189+I202+I215+I254+I279+I310</f>
        <v>85</v>
      </c>
      <c r="J311" s="54">
        <f t="shared" si="55"/>
        <v>2</v>
      </c>
      <c r="K311" s="54">
        <f t="shared" si="55"/>
        <v>1</v>
      </c>
      <c r="L311" s="54">
        <f t="shared" si="55"/>
        <v>92</v>
      </c>
      <c r="M311" s="54">
        <f t="shared" si="55"/>
        <v>40</v>
      </c>
      <c r="N311" s="54">
        <f t="shared" si="55"/>
        <v>556</v>
      </c>
      <c r="O311" s="54">
        <f t="shared" si="55"/>
        <v>25</v>
      </c>
      <c r="P311" s="54">
        <f t="shared" si="55"/>
        <v>0</v>
      </c>
      <c r="Q311" s="54">
        <f t="shared" si="55"/>
        <v>408</v>
      </c>
      <c r="R311" s="54">
        <f t="shared" si="55"/>
        <v>123</v>
      </c>
      <c r="S311" s="40">
        <f t="shared" si="50"/>
        <v>0.22356252513067953</v>
      </c>
      <c r="T311" s="54">
        <f>T22+T27+T44+T74+T80+T90+T127+T152+T158+T189+T202+T215+T254+T279+T310</f>
        <v>3128</v>
      </c>
      <c r="U311" s="41"/>
      <c r="V311" s="54">
        <f>V22+V27+V44+V74+V80+V90+V127+V152+V158+V189+V202+V215+V254+V279+V310</f>
        <v>2487</v>
      </c>
      <c r="W311" s="40">
        <f>V311/E311</f>
        <v>6.6251098857188523E-2</v>
      </c>
      <c r="X311" s="54">
        <f>X22+X27+X44+X74+X80+X90+X127+X152+X158+X189+X202+X215+X254+X279+X310</f>
        <v>0</v>
      </c>
      <c r="Y311" s="54">
        <f>Y22+Y27+Y44+Y74+Y80+Y90+Y127+Y152+Y158+Y189+Y202+Y215+Y254+Y279+Y310</f>
        <v>0</v>
      </c>
      <c r="Z311" s="54">
        <f>Z22+Z27+Z44+Z74+Z80+Z90+Z127+Z152+Z158+Z189+Z202+Z215+Z254+Z279+Z310</f>
        <v>4</v>
      </c>
      <c r="AA311" s="54">
        <f>AA22+AA27+AA44+AA74+AA80+AA90+AA127+AA152+AA158+AA189+AA202+AA215+AA254+AA279+AA310</f>
        <v>45</v>
      </c>
      <c r="AB311" s="54">
        <f>AB22+AB27+AB44+AB74+AB80+AB90+AB127+AB152+AB158+AB189+AB202+AB215+AB254+AB279+AB310</f>
        <v>18</v>
      </c>
      <c r="AC311" s="50"/>
      <c r="AJ311" s="52"/>
    </row>
    <row r="312" spans="1:36" s="51" customFormat="1" ht="18.75" customHeight="1" x14ac:dyDescent="0.25">
      <c r="A312" s="224" t="s">
        <v>301</v>
      </c>
      <c r="B312" s="225"/>
      <c r="C312" s="39"/>
      <c r="D312" s="38"/>
      <c r="E312" s="54"/>
      <c r="F312" s="39"/>
      <c r="G312" s="54">
        <v>67</v>
      </c>
      <c r="H312" s="40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40"/>
      <c r="T312" s="54"/>
      <c r="U312" s="41"/>
      <c r="V312" s="54">
        <v>67</v>
      </c>
      <c r="W312" s="40"/>
      <c r="X312" s="54">
        <v>0</v>
      </c>
      <c r="Y312" s="54">
        <v>0</v>
      </c>
      <c r="Z312" s="54">
        <v>4</v>
      </c>
      <c r="AA312" s="54">
        <v>45</v>
      </c>
      <c r="AB312" s="54">
        <v>18</v>
      </c>
      <c r="AC312" s="50"/>
      <c r="AJ312" s="52"/>
    </row>
    <row r="313" spans="1:36" s="51" customFormat="1" ht="15.75" x14ac:dyDescent="0.25">
      <c r="A313" s="64"/>
      <c r="B313" s="65"/>
      <c r="C313" s="65"/>
      <c r="D313" s="66"/>
      <c r="E313" s="66"/>
      <c r="F313" s="66"/>
      <c r="G313" s="66"/>
      <c r="H313" s="67"/>
      <c r="I313" s="66"/>
      <c r="J313" s="66"/>
      <c r="K313" s="66"/>
      <c r="L313" s="66"/>
      <c r="M313" s="68"/>
      <c r="N313" s="66"/>
      <c r="O313" s="66"/>
      <c r="P313" s="66"/>
      <c r="Q313" s="66"/>
      <c r="R313" s="66"/>
      <c r="S313" s="69"/>
      <c r="T313" s="66"/>
      <c r="U313" s="67"/>
      <c r="V313" s="66"/>
      <c r="W313" s="67"/>
      <c r="X313" s="66"/>
      <c r="Y313" s="66"/>
      <c r="Z313" s="66"/>
      <c r="AA313" s="66"/>
      <c r="AB313" s="66"/>
      <c r="AC313" s="50"/>
      <c r="AJ313" s="52"/>
    </row>
    <row r="314" spans="1:36" s="51" customFormat="1" ht="15.75" x14ac:dyDescent="0.25">
      <c r="A314" s="64"/>
      <c r="B314" s="65"/>
      <c r="C314" s="65"/>
      <c r="D314" s="66"/>
      <c r="E314" s="66"/>
      <c r="F314" s="66"/>
      <c r="G314" s="66"/>
      <c r="H314" s="67"/>
      <c r="I314" s="66"/>
      <c r="J314" s="66"/>
      <c r="K314" s="66"/>
      <c r="L314" s="66"/>
      <c r="M314" s="68"/>
      <c r="N314" s="66"/>
      <c r="O314" s="66"/>
      <c r="P314" s="66"/>
      <c r="Q314" s="66"/>
      <c r="R314" s="66"/>
      <c r="S314" s="69"/>
      <c r="T314" s="66"/>
      <c r="U314" s="67"/>
      <c r="V314" s="66"/>
      <c r="W314" s="67"/>
      <c r="X314" s="66"/>
      <c r="Y314" s="66"/>
      <c r="Z314" s="66"/>
      <c r="AA314" s="66"/>
      <c r="AB314" s="66"/>
      <c r="AC314" s="50"/>
      <c r="AJ314" s="52"/>
    </row>
    <row r="315" spans="1:36" s="76" customFormat="1" ht="30.75" customHeight="1" x14ac:dyDescent="0.3">
      <c r="A315" s="70"/>
      <c r="B315" s="226" t="s">
        <v>302</v>
      </c>
      <c r="C315" s="226"/>
      <c r="D315" s="226"/>
      <c r="E315" s="226"/>
      <c r="F315" s="226"/>
      <c r="G315" s="226"/>
      <c r="H315" s="71"/>
      <c r="I315" s="72"/>
      <c r="J315" s="72"/>
      <c r="K315" s="72"/>
      <c r="L315" s="72"/>
      <c r="M315" s="73"/>
      <c r="N315" s="72"/>
      <c r="O315" s="72"/>
      <c r="P315" s="72"/>
      <c r="Q315" s="72"/>
      <c r="R315" s="72"/>
      <c r="S315" s="74"/>
      <c r="T315" s="72"/>
      <c r="U315" s="217" t="s">
        <v>303</v>
      </c>
      <c r="V315" s="217"/>
      <c r="W315" s="217"/>
      <c r="X315" s="72"/>
      <c r="Y315" s="72"/>
      <c r="Z315" s="218">
        <v>45331</v>
      </c>
      <c r="AA315" s="218"/>
      <c r="AB315" s="218"/>
      <c r="AC315" s="75"/>
      <c r="AJ315" s="77"/>
    </row>
    <row r="316" spans="1:36" s="2" customFormat="1" ht="15.75" hidden="1" x14ac:dyDescent="0.25">
      <c r="A316" s="64"/>
      <c r="B316" s="226"/>
      <c r="C316" s="226"/>
      <c r="D316" s="226"/>
      <c r="E316" s="226"/>
      <c r="F316" s="226"/>
      <c r="G316" s="226"/>
      <c r="H316" s="67"/>
      <c r="I316" s="66"/>
      <c r="J316" s="66"/>
      <c r="K316" s="66"/>
      <c r="L316" s="66"/>
      <c r="M316" s="68"/>
      <c r="N316" s="66"/>
      <c r="O316" s="66"/>
      <c r="P316" s="66"/>
      <c r="Q316" s="66"/>
      <c r="R316" s="66"/>
      <c r="S316" s="69"/>
      <c r="T316" s="66"/>
      <c r="U316" s="67"/>
      <c r="V316" s="66"/>
      <c r="W316" s="219" t="s">
        <v>303</v>
      </c>
      <c r="X316" s="219"/>
      <c r="Y316" s="219"/>
      <c r="Z316" s="219"/>
      <c r="AA316" s="219"/>
      <c r="AB316" s="219"/>
      <c r="AC316" s="11"/>
      <c r="AJ316" s="57"/>
    </row>
    <row r="331" spans="30:30" x14ac:dyDescent="0.3">
      <c r="AD331" s="78"/>
    </row>
  </sheetData>
  <mergeCells count="128">
    <mergeCell ref="T8:T11"/>
    <mergeCell ref="U8:U11"/>
    <mergeCell ref="A1:AB1"/>
    <mergeCell ref="A2:AB2"/>
    <mergeCell ref="A3:AB3"/>
    <mergeCell ref="A4:AB4"/>
    <mergeCell ref="A6:A11"/>
    <mergeCell ref="B6:B11"/>
    <mergeCell ref="C6:C11"/>
    <mergeCell ref="F6:F11"/>
    <mergeCell ref="G6:S6"/>
    <mergeCell ref="T6:AB6"/>
    <mergeCell ref="G7:M7"/>
    <mergeCell ref="N7:S7"/>
    <mergeCell ref="T7:U7"/>
    <mergeCell ref="V7:AB7"/>
    <mergeCell ref="G8:G11"/>
    <mergeCell ref="H8:H11"/>
    <mergeCell ref="I8:I11"/>
    <mergeCell ref="V8:X8"/>
    <mergeCell ref="Y8:AB8"/>
    <mergeCell ref="J9:L9"/>
    <mergeCell ref="M9:M11"/>
    <mergeCell ref="A25:A26"/>
    <mergeCell ref="A27:B27"/>
    <mergeCell ref="A28:B28"/>
    <mergeCell ref="A29:A30"/>
    <mergeCell ref="A31:A32"/>
    <mergeCell ref="A33:A35"/>
    <mergeCell ref="AB9:AB11"/>
    <mergeCell ref="J10:L10"/>
    <mergeCell ref="A13:B13"/>
    <mergeCell ref="A14:A15"/>
    <mergeCell ref="A22:B22"/>
    <mergeCell ref="A23:B23"/>
    <mergeCell ref="D6:D11"/>
    <mergeCell ref="E6:E11"/>
    <mergeCell ref="O9:Q10"/>
    <mergeCell ref="R9:R11"/>
    <mergeCell ref="V9:V11"/>
    <mergeCell ref="W9:W11"/>
    <mergeCell ref="X9:X11"/>
    <mergeCell ref="Y9:AA10"/>
    <mergeCell ref="J8:M8"/>
    <mergeCell ref="N8:N11"/>
    <mergeCell ref="O8:R8"/>
    <mergeCell ref="S8:S11"/>
    <mergeCell ref="A74:B74"/>
    <mergeCell ref="A75:B75"/>
    <mergeCell ref="A78:A79"/>
    <mergeCell ref="A80:B80"/>
    <mergeCell ref="A81:B81"/>
    <mergeCell ref="A82:A84"/>
    <mergeCell ref="A44:B44"/>
    <mergeCell ref="A45:B45"/>
    <mergeCell ref="A46:A48"/>
    <mergeCell ref="A49:A51"/>
    <mergeCell ref="A59:A60"/>
    <mergeCell ref="A61:A64"/>
    <mergeCell ref="A98:A99"/>
    <mergeCell ref="A101:A103"/>
    <mergeCell ref="A104:A105"/>
    <mergeCell ref="A109:A111"/>
    <mergeCell ref="A112:A113"/>
    <mergeCell ref="A114:A116"/>
    <mergeCell ref="A86:A88"/>
    <mergeCell ref="A90:B90"/>
    <mergeCell ref="A91:B91"/>
    <mergeCell ref="A92:A93"/>
    <mergeCell ref="A94:A95"/>
    <mergeCell ref="A96:A97"/>
    <mergeCell ref="A134:A135"/>
    <mergeCell ref="A136:A140"/>
    <mergeCell ref="A141:A142"/>
    <mergeCell ref="A143:A145"/>
    <mergeCell ref="A146:A147"/>
    <mergeCell ref="A152:B152"/>
    <mergeCell ref="A118:A120"/>
    <mergeCell ref="A121:A122"/>
    <mergeCell ref="A127:B127"/>
    <mergeCell ref="A128:B128"/>
    <mergeCell ref="A130:A131"/>
    <mergeCell ref="A132:A133"/>
    <mergeCell ref="A163:A164"/>
    <mergeCell ref="A167:A171"/>
    <mergeCell ref="A172:A174"/>
    <mergeCell ref="A175:A178"/>
    <mergeCell ref="A179:A180"/>
    <mergeCell ref="A189:B189"/>
    <mergeCell ref="A153:B153"/>
    <mergeCell ref="A154:A155"/>
    <mergeCell ref="A156:A157"/>
    <mergeCell ref="A158:B158"/>
    <mergeCell ref="A159:B159"/>
    <mergeCell ref="A160:A162"/>
    <mergeCell ref="A215:B215"/>
    <mergeCell ref="A216:B216"/>
    <mergeCell ref="A217:A220"/>
    <mergeCell ref="A221:A227"/>
    <mergeCell ref="A228:A234"/>
    <mergeCell ref="A236:A238"/>
    <mergeCell ref="A190:B190"/>
    <mergeCell ref="A192:A193"/>
    <mergeCell ref="A202:B202"/>
    <mergeCell ref="A203:B203"/>
    <mergeCell ref="A204:A208"/>
    <mergeCell ref="A210:A212"/>
    <mergeCell ref="A268:A271"/>
    <mergeCell ref="A279:B279"/>
    <mergeCell ref="A280:B280"/>
    <mergeCell ref="A281:A283"/>
    <mergeCell ref="A285:A288"/>
    <mergeCell ref="A290:A291"/>
    <mergeCell ref="A241:A243"/>
    <mergeCell ref="A254:B254"/>
    <mergeCell ref="A255:B255"/>
    <mergeCell ref="A256:A258"/>
    <mergeCell ref="A259:A263"/>
    <mergeCell ref="A265:A266"/>
    <mergeCell ref="U315:W315"/>
    <mergeCell ref="Z315:AB315"/>
    <mergeCell ref="W316:AB316"/>
    <mergeCell ref="A292:A296"/>
    <mergeCell ref="A297:A300"/>
    <mergeCell ref="A310:B310"/>
    <mergeCell ref="A311:B311"/>
    <mergeCell ref="A312:B312"/>
    <mergeCell ref="B315:G316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rowBreaks count="7" manualBreakCount="7">
    <brk id="72" max="27" man="1"/>
    <brk id="106" max="27" man="1"/>
    <brk id="145" max="27" man="1"/>
    <brk id="184" max="27" man="1"/>
    <brk id="218" max="27" man="1"/>
    <brk id="260" max="27" man="1"/>
    <brk id="30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9"/>
  <sheetViews>
    <sheetView topLeftCell="A2" zoomScale="90" zoomScaleNormal="90" zoomScaleSheetLayoutView="70" workbookViewId="0">
      <pane xSplit="7" ySplit="10" topLeftCell="M298" activePane="bottomRight" state="frozen"/>
      <selection activeCell="A2" sqref="A2"/>
      <selection pane="topRight" activeCell="H2" sqref="H2"/>
      <selection pane="bottomLeft" activeCell="A12" sqref="A12"/>
      <selection pane="bottomRight" activeCell="P293" sqref="P293"/>
    </sheetView>
  </sheetViews>
  <sheetFormatPr defaultRowHeight="18.75" x14ac:dyDescent="0.3"/>
  <cols>
    <col min="1" max="1" width="4.42578125" style="104" customWidth="1"/>
    <col min="2" max="2" width="68.5703125" style="81" customWidth="1"/>
    <col min="3" max="3" width="16.5703125" style="84" customWidth="1"/>
    <col min="4" max="4" width="13.140625" style="81" customWidth="1"/>
    <col min="5" max="5" width="14.140625" style="81" customWidth="1"/>
    <col min="6" max="6" width="21.42578125" style="81" customWidth="1"/>
    <col min="7" max="7" width="12.28515625" style="81" customWidth="1"/>
    <col min="8" max="8" width="11.7109375" style="81" customWidth="1"/>
    <col min="9" max="9" width="11" style="81" customWidth="1"/>
    <col min="10" max="10" width="9.5703125" style="81" customWidth="1"/>
    <col min="11" max="11" width="12" style="81" customWidth="1"/>
    <col min="12" max="12" width="9.5703125" style="81" customWidth="1"/>
    <col min="13" max="13" width="8.140625" style="81" customWidth="1"/>
    <col min="14" max="14" width="9.85546875" style="81" customWidth="1"/>
    <col min="15" max="15" width="11.28515625" style="81" customWidth="1"/>
    <col min="16" max="16" width="11.140625" style="81" customWidth="1"/>
    <col min="17" max="17" width="11" style="81" customWidth="1"/>
    <col min="18" max="18" width="12.85546875" style="81" customWidth="1"/>
    <col min="19" max="19" width="8.5703125" style="81" customWidth="1"/>
    <col min="20" max="20" width="10.28515625" style="81" customWidth="1"/>
    <col min="21" max="21" width="14.42578125" style="81" customWidth="1"/>
    <col min="22" max="22" width="11.42578125" style="81" customWidth="1"/>
    <col min="23" max="23" width="10.140625" style="81" customWidth="1"/>
    <col min="24" max="24" width="13.7109375" style="81" customWidth="1"/>
    <col min="25" max="25" width="11.7109375" style="81" customWidth="1"/>
    <col min="26" max="16384" width="9.140625" style="3"/>
  </cols>
  <sheetData>
    <row r="1" spans="1:28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"/>
      <c r="AA1" s="2"/>
      <c r="AB1" s="2"/>
    </row>
    <row r="2" spans="1:28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"/>
      <c r="AA2" s="2"/>
      <c r="AB2" s="2"/>
    </row>
    <row r="3" spans="1:28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"/>
      <c r="AA3" s="2"/>
      <c r="AB3" s="2"/>
    </row>
    <row r="4" spans="1:28" x14ac:dyDescent="0.3">
      <c r="A4" s="246" t="s">
        <v>304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"/>
      <c r="AA4" s="2"/>
      <c r="AB4" s="2"/>
    </row>
    <row r="5" spans="1:28" ht="12" customHeight="1" x14ac:dyDescent="0.3">
      <c r="A5" s="4"/>
      <c r="B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"/>
      <c r="AA5" s="2"/>
      <c r="AB5" s="2"/>
    </row>
    <row r="6" spans="1:28" ht="18.75" customHeight="1" x14ac:dyDescent="0.3">
      <c r="A6" s="220" t="s">
        <v>3</v>
      </c>
      <c r="B6" s="220" t="s">
        <v>4</v>
      </c>
      <c r="C6" s="85"/>
      <c r="D6" s="237" t="s">
        <v>485</v>
      </c>
      <c r="E6" s="236" t="s">
        <v>486</v>
      </c>
      <c r="F6" s="236" t="s">
        <v>493</v>
      </c>
      <c r="G6" s="258" t="s">
        <v>6</v>
      </c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 t="s">
        <v>487</v>
      </c>
      <c r="S6" s="258"/>
      <c r="T6" s="258"/>
      <c r="U6" s="258"/>
      <c r="V6" s="258"/>
      <c r="W6" s="258"/>
      <c r="X6" s="258"/>
      <c r="Y6" s="258"/>
      <c r="Z6" s="8"/>
      <c r="AA6" s="8"/>
      <c r="AB6" s="8"/>
    </row>
    <row r="7" spans="1:28" ht="87" customHeight="1" x14ac:dyDescent="0.3">
      <c r="A7" s="221"/>
      <c r="B7" s="221"/>
      <c r="C7" s="86" t="s">
        <v>5</v>
      </c>
      <c r="D7" s="238"/>
      <c r="E7" s="236"/>
      <c r="F7" s="236"/>
      <c r="G7" s="258" t="s">
        <v>488</v>
      </c>
      <c r="H7" s="258"/>
      <c r="I7" s="258"/>
      <c r="J7" s="258"/>
      <c r="K7" s="258"/>
      <c r="L7" s="258"/>
      <c r="M7" s="258" t="s">
        <v>489</v>
      </c>
      <c r="N7" s="258"/>
      <c r="O7" s="258"/>
      <c r="P7" s="258"/>
      <c r="Q7" s="258"/>
      <c r="R7" s="236" t="s">
        <v>490</v>
      </c>
      <c r="S7" s="236"/>
      <c r="T7" s="258" t="s">
        <v>491</v>
      </c>
      <c r="U7" s="258"/>
      <c r="V7" s="258"/>
      <c r="W7" s="258"/>
      <c r="X7" s="258"/>
      <c r="Y7" s="258"/>
      <c r="Z7" s="8"/>
      <c r="AA7" s="8"/>
      <c r="AB7" s="8"/>
    </row>
    <row r="8" spans="1:28" ht="48.75" customHeight="1" x14ac:dyDescent="0.3">
      <c r="A8" s="221"/>
      <c r="B8" s="221"/>
      <c r="C8" s="86"/>
      <c r="D8" s="238"/>
      <c r="E8" s="236"/>
      <c r="F8" s="236"/>
      <c r="G8" s="258" t="s">
        <v>7</v>
      </c>
      <c r="H8" s="258" t="s">
        <v>8</v>
      </c>
      <c r="I8" s="258" t="s">
        <v>492</v>
      </c>
      <c r="J8" s="258" t="s">
        <v>9</v>
      </c>
      <c r="K8" s="258"/>
      <c r="L8" s="258"/>
      <c r="M8" s="258" t="s">
        <v>7</v>
      </c>
      <c r="N8" s="258" t="s">
        <v>10</v>
      </c>
      <c r="O8" s="258"/>
      <c r="P8" s="258"/>
      <c r="Q8" s="258" t="s">
        <v>11</v>
      </c>
      <c r="R8" s="258" t="s">
        <v>7</v>
      </c>
      <c r="S8" s="258" t="s">
        <v>8</v>
      </c>
      <c r="T8" s="259" t="s">
        <v>7</v>
      </c>
      <c r="U8" s="260"/>
      <c r="V8" s="261"/>
      <c r="W8" s="258" t="s">
        <v>305</v>
      </c>
      <c r="X8" s="258"/>
      <c r="Y8" s="258"/>
      <c r="Z8" s="8"/>
      <c r="AA8" s="8"/>
      <c r="AB8" s="8"/>
    </row>
    <row r="9" spans="1:28" ht="19.5" hidden="1" customHeight="1" x14ac:dyDescent="0.3">
      <c r="A9" s="221"/>
      <c r="B9" s="221"/>
      <c r="C9" s="86"/>
      <c r="D9" s="238"/>
      <c r="E9" s="236"/>
      <c r="F9" s="236"/>
      <c r="G9" s="258"/>
      <c r="H9" s="258"/>
      <c r="I9" s="258"/>
      <c r="J9" s="258" t="s">
        <v>13</v>
      </c>
      <c r="K9" s="258"/>
      <c r="L9" s="258" t="s">
        <v>14</v>
      </c>
      <c r="M9" s="258"/>
      <c r="N9" s="258" t="s">
        <v>15</v>
      </c>
      <c r="O9" s="258"/>
      <c r="P9" s="258" t="s">
        <v>14</v>
      </c>
      <c r="Q9" s="258"/>
      <c r="R9" s="258"/>
      <c r="S9" s="258"/>
      <c r="T9" s="262"/>
      <c r="U9" s="263"/>
      <c r="V9" s="264"/>
      <c r="W9" s="258" t="s">
        <v>15</v>
      </c>
      <c r="X9" s="258"/>
      <c r="Y9" s="258" t="s">
        <v>14</v>
      </c>
      <c r="Z9" s="8"/>
      <c r="AA9" s="8"/>
      <c r="AB9" s="8"/>
    </row>
    <row r="10" spans="1:28" ht="29.25" hidden="1" customHeight="1" x14ac:dyDescent="0.3">
      <c r="A10" s="221"/>
      <c r="B10" s="221"/>
      <c r="C10" s="86"/>
      <c r="D10" s="238"/>
      <c r="E10" s="236"/>
      <c r="F10" s="236"/>
      <c r="G10" s="258"/>
      <c r="H10" s="258"/>
      <c r="I10" s="258"/>
      <c r="J10" s="258" t="s">
        <v>17</v>
      </c>
      <c r="K10" s="258"/>
      <c r="L10" s="258"/>
      <c r="M10" s="258"/>
      <c r="N10" s="258"/>
      <c r="O10" s="258"/>
      <c r="P10" s="258"/>
      <c r="Q10" s="258"/>
      <c r="R10" s="258"/>
      <c r="S10" s="258"/>
      <c r="T10" s="265"/>
      <c r="U10" s="266"/>
      <c r="V10" s="267"/>
      <c r="W10" s="258"/>
      <c r="X10" s="258"/>
      <c r="Y10" s="258"/>
      <c r="Z10" s="8"/>
      <c r="AA10" s="8"/>
      <c r="AB10" s="8"/>
    </row>
    <row r="11" spans="1:28" ht="199.5" customHeight="1" x14ac:dyDescent="0.3">
      <c r="A11" s="222"/>
      <c r="B11" s="222"/>
      <c r="C11" s="87"/>
      <c r="D11" s="239"/>
      <c r="E11" s="236"/>
      <c r="F11" s="236"/>
      <c r="G11" s="258"/>
      <c r="H11" s="258"/>
      <c r="I11" s="258"/>
      <c r="J11" s="21" t="s">
        <v>18</v>
      </c>
      <c r="K11" s="21" t="s">
        <v>20</v>
      </c>
      <c r="L11" s="258"/>
      <c r="M11" s="258"/>
      <c r="N11" s="21" t="s">
        <v>18</v>
      </c>
      <c r="O11" s="21" t="s">
        <v>20</v>
      </c>
      <c r="P11" s="258"/>
      <c r="Q11" s="258"/>
      <c r="R11" s="258"/>
      <c r="S11" s="258"/>
      <c r="T11" s="14" t="s">
        <v>16</v>
      </c>
      <c r="U11" s="14" t="s">
        <v>8</v>
      </c>
      <c r="V11" s="216" t="s">
        <v>492</v>
      </c>
      <c r="W11" s="21" t="s">
        <v>18</v>
      </c>
      <c r="X11" s="21" t="s">
        <v>20</v>
      </c>
      <c r="Y11" s="258"/>
      <c r="Z11" s="8"/>
      <c r="AA11" s="8"/>
      <c r="AB11" s="8"/>
    </row>
    <row r="12" spans="1:28" x14ac:dyDescent="0.3">
      <c r="A12" s="21">
        <v>1</v>
      </c>
      <c r="B12" s="21">
        <v>2</v>
      </c>
      <c r="C12" s="88"/>
      <c r="D12" s="21">
        <v>4</v>
      </c>
      <c r="E12" s="21">
        <v>5</v>
      </c>
      <c r="F12" s="21"/>
      <c r="G12" s="22"/>
      <c r="H12" s="21">
        <v>8</v>
      </c>
      <c r="I12" s="21">
        <v>9</v>
      </c>
      <c r="J12" s="21">
        <v>10</v>
      </c>
      <c r="K12" s="21">
        <v>13</v>
      </c>
      <c r="L12" s="21">
        <v>14</v>
      </c>
      <c r="M12" s="21">
        <v>15</v>
      </c>
      <c r="N12" s="21">
        <v>16</v>
      </c>
      <c r="O12" s="21">
        <v>19</v>
      </c>
      <c r="P12" s="21">
        <v>20</v>
      </c>
      <c r="Q12" s="21">
        <v>21</v>
      </c>
      <c r="R12" s="21">
        <v>22</v>
      </c>
      <c r="S12" s="21">
        <v>23</v>
      </c>
      <c r="T12" s="21">
        <v>24</v>
      </c>
      <c r="U12" s="21">
        <v>25</v>
      </c>
      <c r="V12" s="21">
        <v>26</v>
      </c>
      <c r="W12" s="21">
        <v>27</v>
      </c>
      <c r="X12" s="21">
        <v>30</v>
      </c>
      <c r="Y12" s="21">
        <v>31</v>
      </c>
      <c r="Z12" s="8"/>
      <c r="AA12" s="8"/>
      <c r="AB12" s="8"/>
    </row>
    <row r="13" spans="1:28" s="2" customFormat="1" ht="18.75" customHeight="1" x14ac:dyDescent="0.25">
      <c r="A13" s="255" t="s">
        <v>21</v>
      </c>
      <c r="B13" s="255"/>
      <c r="C13" s="89"/>
      <c r="D13" s="22"/>
      <c r="E13" s="21"/>
      <c r="F13" s="21"/>
      <c r="G13" s="22"/>
      <c r="H13" s="21"/>
      <c r="I13" s="21"/>
      <c r="J13" s="22"/>
      <c r="K13" s="22"/>
      <c r="L13" s="22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8"/>
      <c r="AA13" s="8"/>
      <c r="AB13" s="8"/>
    </row>
    <row r="14" spans="1:28" s="2" customFormat="1" ht="15.75" x14ac:dyDescent="0.25">
      <c r="A14" s="21">
        <v>1</v>
      </c>
      <c r="B14" s="31" t="s">
        <v>22</v>
      </c>
      <c r="C14" s="8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8"/>
      <c r="AA14" s="8"/>
      <c r="AB14" s="8"/>
    </row>
    <row r="15" spans="1:28" s="29" customFormat="1" ht="19.5" customHeight="1" x14ac:dyDescent="0.25">
      <c r="A15" s="21"/>
      <c r="B15" s="31" t="s">
        <v>23</v>
      </c>
      <c r="C15" s="88">
        <v>1221.3</v>
      </c>
      <c r="D15" s="22">
        <v>476</v>
      </c>
      <c r="E15" s="22">
        <v>476</v>
      </c>
      <c r="F15" s="23">
        <f t="shared" ref="F15:F20" si="0">E15/C15</f>
        <v>0.38974862851060349</v>
      </c>
      <c r="G15" s="22">
        <v>23</v>
      </c>
      <c r="H15" s="24">
        <f>G15/E15</f>
        <v>4.8319327731092439E-2</v>
      </c>
      <c r="I15" s="22">
        <v>2</v>
      </c>
      <c r="J15" s="22"/>
      <c r="K15" s="22">
        <v>1</v>
      </c>
      <c r="L15" s="22">
        <v>1</v>
      </c>
      <c r="M15" s="22">
        <v>3</v>
      </c>
      <c r="N15" s="22">
        <v>0</v>
      </c>
      <c r="O15" s="22">
        <v>2</v>
      </c>
      <c r="P15" s="22">
        <v>1</v>
      </c>
      <c r="Q15" s="24">
        <f>M15/G15</f>
        <v>0.13043478260869565</v>
      </c>
      <c r="R15" s="22">
        <f t="shared" ref="R15:R20" si="1">ROUNDDOWN(E15*S15,0)</f>
        <v>23</v>
      </c>
      <c r="S15" s="90" t="s">
        <v>24</v>
      </c>
      <c r="T15" s="22">
        <v>23</v>
      </c>
      <c r="U15" s="24">
        <f t="shared" ref="U15:U20" si="2">T15/E15</f>
        <v>4.8319327731092439E-2</v>
      </c>
      <c r="V15" s="22">
        <v>0</v>
      </c>
      <c r="W15" s="22"/>
      <c r="X15" s="22"/>
      <c r="Y15" s="22"/>
      <c r="Z15" s="19"/>
      <c r="AA15" s="19"/>
      <c r="AB15" s="19"/>
    </row>
    <row r="16" spans="1:28" s="29" customFormat="1" ht="22.5" customHeight="1" x14ac:dyDescent="0.25">
      <c r="A16" s="21">
        <v>2</v>
      </c>
      <c r="B16" s="31" t="s">
        <v>25</v>
      </c>
      <c r="C16" s="88">
        <v>149.35</v>
      </c>
      <c r="D16" s="22">
        <v>885</v>
      </c>
      <c r="E16" s="22">
        <v>885</v>
      </c>
      <c r="F16" s="23">
        <f t="shared" si="0"/>
        <v>5.925677937730164</v>
      </c>
      <c r="G16" s="22">
        <v>90</v>
      </c>
      <c r="H16" s="24">
        <f t="shared" ref="H16:H20" si="3">G16/E16</f>
        <v>0.10169491525423729</v>
      </c>
      <c r="I16" s="22">
        <v>0</v>
      </c>
      <c r="J16" s="22"/>
      <c r="K16" s="22"/>
      <c r="L16" s="22"/>
      <c r="M16" s="22">
        <v>61</v>
      </c>
      <c r="N16" s="22">
        <v>0</v>
      </c>
      <c r="O16" s="22">
        <v>40</v>
      </c>
      <c r="P16" s="22">
        <v>21</v>
      </c>
      <c r="Q16" s="24">
        <f t="shared" ref="Q16:Q77" si="4">M16/G16</f>
        <v>0.67777777777777781</v>
      </c>
      <c r="R16" s="22">
        <f t="shared" si="1"/>
        <v>106</v>
      </c>
      <c r="S16" s="90" t="s">
        <v>36</v>
      </c>
      <c r="T16" s="22">
        <v>90</v>
      </c>
      <c r="U16" s="24">
        <f t="shared" si="2"/>
        <v>0.10169491525423729</v>
      </c>
      <c r="V16" s="22">
        <v>0</v>
      </c>
      <c r="W16" s="22"/>
      <c r="X16" s="22"/>
      <c r="Y16" s="22"/>
    </row>
    <row r="17" spans="1:25" s="29" customFormat="1" ht="17.25" customHeight="1" x14ac:dyDescent="0.25">
      <c r="A17" s="21">
        <v>3</v>
      </c>
      <c r="B17" s="31" t="s">
        <v>26</v>
      </c>
      <c r="C17" s="91">
        <v>89.41</v>
      </c>
      <c r="D17" s="22">
        <v>207</v>
      </c>
      <c r="E17" s="22">
        <v>207</v>
      </c>
      <c r="F17" s="23">
        <f t="shared" si="0"/>
        <v>2.3151772732356561</v>
      </c>
      <c r="G17" s="22">
        <v>16</v>
      </c>
      <c r="H17" s="24">
        <f t="shared" si="3"/>
        <v>7.7294685990338161E-2</v>
      </c>
      <c r="I17" s="22">
        <v>3</v>
      </c>
      <c r="J17" s="22">
        <v>0</v>
      </c>
      <c r="K17" s="22">
        <v>11</v>
      </c>
      <c r="L17" s="22">
        <v>5</v>
      </c>
      <c r="M17" s="22">
        <v>2</v>
      </c>
      <c r="N17" s="22">
        <v>0</v>
      </c>
      <c r="O17" s="22">
        <v>1</v>
      </c>
      <c r="P17" s="22">
        <v>1</v>
      </c>
      <c r="Q17" s="24">
        <f t="shared" si="4"/>
        <v>0.125</v>
      </c>
      <c r="R17" s="22">
        <f t="shared" si="1"/>
        <v>16</v>
      </c>
      <c r="S17" s="90" t="s">
        <v>48</v>
      </c>
      <c r="T17" s="22">
        <v>16</v>
      </c>
      <c r="U17" s="24">
        <f t="shared" si="2"/>
        <v>7.7294685990338161E-2</v>
      </c>
      <c r="V17" s="22">
        <v>0</v>
      </c>
      <c r="W17" s="22">
        <v>0</v>
      </c>
      <c r="X17" s="22">
        <v>11</v>
      </c>
      <c r="Y17" s="22">
        <v>5</v>
      </c>
    </row>
    <row r="18" spans="1:25" s="93" customFormat="1" ht="22.5" customHeight="1" x14ac:dyDescent="0.25">
      <c r="A18" s="21">
        <v>4</v>
      </c>
      <c r="B18" s="31" t="s">
        <v>27</v>
      </c>
      <c r="C18" s="92">
        <v>54.72</v>
      </c>
      <c r="D18" s="22">
        <v>65</v>
      </c>
      <c r="E18" s="22">
        <v>65</v>
      </c>
      <c r="F18" s="23">
        <f t="shared" si="0"/>
        <v>1.1878654970760234</v>
      </c>
      <c r="G18" s="22">
        <v>5</v>
      </c>
      <c r="H18" s="24">
        <f t="shared" si="3"/>
        <v>7.6923076923076927E-2</v>
      </c>
      <c r="I18" s="22">
        <v>0</v>
      </c>
      <c r="J18" s="22">
        <v>0</v>
      </c>
      <c r="K18" s="22">
        <v>3</v>
      </c>
      <c r="L18" s="22">
        <v>2</v>
      </c>
      <c r="M18" s="22">
        <v>1</v>
      </c>
      <c r="N18" s="22">
        <v>0</v>
      </c>
      <c r="O18" s="22">
        <v>0</v>
      </c>
      <c r="P18" s="22">
        <v>1</v>
      </c>
      <c r="Q18" s="24">
        <f t="shared" si="4"/>
        <v>0.2</v>
      </c>
      <c r="R18" s="22">
        <f t="shared" si="1"/>
        <v>5</v>
      </c>
      <c r="S18" s="90" t="s">
        <v>48</v>
      </c>
      <c r="T18" s="22">
        <v>5</v>
      </c>
      <c r="U18" s="24">
        <f t="shared" si="2"/>
        <v>7.6923076923076927E-2</v>
      </c>
      <c r="V18" s="22">
        <v>0</v>
      </c>
      <c r="W18" s="22">
        <v>0</v>
      </c>
      <c r="X18" s="22">
        <v>3</v>
      </c>
      <c r="Y18" s="22">
        <v>2</v>
      </c>
    </row>
    <row r="19" spans="1:25" s="29" customFormat="1" ht="16.5" customHeight="1" x14ac:dyDescent="0.25">
      <c r="A19" s="21">
        <v>5</v>
      </c>
      <c r="B19" s="31" t="s">
        <v>28</v>
      </c>
      <c r="C19" s="92">
        <v>11.18</v>
      </c>
      <c r="D19" s="22">
        <v>31</v>
      </c>
      <c r="E19" s="22">
        <v>31</v>
      </c>
      <c r="F19" s="23">
        <f t="shared" si="0"/>
        <v>2.7728085867620753</v>
      </c>
      <c r="G19" s="22">
        <v>2</v>
      </c>
      <c r="H19" s="24">
        <f t="shared" si="3"/>
        <v>6.4516129032258063E-2</v>
      </c>
      <c r="I19" s="22">
        <v>0</v>
      </c>
      <c r="J19" s="22">
        <v>0</v>
      </c>
      <c r="K19" s="22">
        <v>1</v>
      </c>
      <c r="L19" s="22">
        <v>1</v>
      </c>
      <c r="M19" s="22">
        <v>0</v>
      </c>
      <c r="N19" s="22">
        <v>0</v>
      </c>
      <c r="O19" s="22">
        <v>0</v>
      </c>
      <c r="P19" s="22">
        <v>0</v>
      </c>
      <c r="Q19" s="24">
        <v>0</v>
      </c>
      <c r="R19" s="22">
        <f t="shared" si="1"/>
        <v>2</v>
      </c>
      <c r="S19" s="90" t="s">
        <v>48</v>
      </c>
      <c r="T19" s="22">
        <v>2</v>
      </c>
      <c r="U19" s="24">
        <f t="shared" si="2"/>
        <v>6.4516129032258063E-2</v>
      </c>
      <c r="V19" s="22">
        <v>0</v>
      </c>
      <c r="W19" s="22">
        <v>0</v>
      </c>
      <c r="X19" s="22">
        <v>1</v>
      </c>
      <c r="Y19" s="22">
        <v>1</v>
      </c>
    </row>
    <row r="20" spans="1:25" s="29" customFormat="1" ht="21.6" customHeight="1" x14ac:dyDescent="0.25">
      <c r="A20" s="21">
        <v>6</v>
      </c>
      <c r="B20" s="31" t="s">
        <v>29</v>
      </c>
      <c r="C20" s="92">
        <v>58.79</v>
      </c>
      <c r="D20" s="22">
        <v>79</v>
      </c>
      <c r="E20" s="22">
        <v>79</v>
      </c>
      <c r="F20" s="23">
        <f t="shared" si="0"/>
        <v>1.3437659465895562</v>
      </c>
      <c r="G20" s="22">
        <v>6</v>
      </c>
      <c r="H20" s="24">
        <f t="shared" si="3"/>
        <v>7.5949367088607597E-2</v>
      </c>
      <c r="I20" s="22">
        <v>6</v>
      </c>
      <c r="J20" s="22">
        <v>0</v>
      </c>
      <c r="K20" s="22">
        <v>4</v>
      </c>
      <c r="L20" s="22">
        <v>2</v>
      </c>
      <c r="M20" s="22">
        <v>0</v>
      </c>
      <c r="N20" s="22">
        <v>0</v>
      </c>
      <c r="O20" s="22">
        <v>0</v>
      </c>
      <c r="P20" s="22">
        <v>0</v>
      </c>
      <c r="Q20" s="24">
        <v>0</v>
      </c>
      <c r="R20" s="22">
        <f t="shared" si="1"/>
        <v>6</v>
      </c>
      <c r="S20" s="90" t="s">
        <v>48</v>
      </c>
      <c r="T20" s="22">
        <v>6</v>
      </c>
      <c r="U20" s="24">
        <f t="shared" si="2"/>
        <v>7.5949367088607597E-2</v>
      </c>
      <c r="V20" s="22">
        <v>0</v>
      </c>
      <c r="W20" s="22">
        <v>0</v>
      </c>
      <c r="X20" s="22">
        <v>4</v>
      </c>
      <c r="Y20" s="22">
        <v>2</v>
      </c>
    </row>
    <row r="21" spans="1:25" s="2" customFormat="1" ht="66.75" customHeight="1" x14ac:dyDescent="0.25">
      <c r="A21" s="21">
        <v>7</v>
      </c>
      <c r="B21" s="31" t="s">
        <v>30</v>
      </c>
      <c r="C21" s="88"/>
      <c r="D21" s="22"/>
      <c r="E21" s="22"/>
      <c r="F21" s="22"/>
      <c r="G21" s="22"/>
      <c r="H21" s="24"/>
      <c r="I21" s="22"/>
      <c r="J21" s="22"/>
      <c r="K21" s="22"/>
      <c r="L21" s="22"/>
      <c r="M21" s="22"/>
      <c r="N21" s="22"/>
      <c r="O21" s="22"/>
      <c r="P21" s="22"/>
      <c r="Q21" s="24"/>
      <c r="R21" s="22"/>
      <c r="S21" s="90"/>
      <c r="T21" s="22"/>
      <c r="U21" s="24"/>
      <c r="V21" s="22"/>
      <c r="W21" s="22"/>
      <c r="X21" s="22"/>
      <c r="Y21" s="22"/>
    </row>
    <row r="22" spans="1:25" s="51" customFormat="1" ht="24.75" customHeight="1" x14ac:dyDescent="0.25">
      <c r="A22" s="256" t="s">
        <v>31</v>
      </c>
      <c r="B22" s="257"/>
      <c r="C22" s="94">
        <f>SUM(C15:C21)</f>
        <v>1584.75</v>
      </c>
      <c r="D22" s="38">
        <f>SUM(D15:D21)</f>
        <v>1743</v>
      </c>
      <c r="E22" s="38">
        <f>SUM(E15:E21)</f>
        <v>1743</v>
      </c>
      <c r="F22" s="23">
        <f>E22/C22</f>
        <v>1.0998580217699954</v>
      </c>
      <c r="G22" s="38">
        <f>SUM(G15:G21)</f>
        <v>142</v>
      </c>
      <c r="H22" s="24">
        <f>G22/E22</f>
        <v>8.1468732071141706E-2</v>
      </c>
      <c r="I22" s="38">
        <f>SUM(I15:I21)</f>
        <v>11</v>
      </c>
      <c r="J22" s="38">
        <f>SUM(J15:J21)</f>
        <v>0</v>
      </c>
      <c r="K22" s="38">
        <f>SUM(K15:K21)</f>
        <v>20</v>
      </c>
      <c r="L22" s="38">
        <f>SUM(L15:L21)</f>
        <v>11</v>
      </c>
      <c r="M22" s="38">
        <f t="shared" ref="M22:P22" si="5">SUM(M15:M21)</f>
        <v>67</v>
      </c>
      <c r="N22" s="38">
        <f t="shared" si="5"/>
        <v>0</v>
      </c>
      <c r="O22" s="38">
        <f t="shared" si="5"/>
        <v>43</v>
      </c>
      <c r="P22" s="38">
        <f t="shared" si="5"/>
        <v>24</v>
      </c>
      <c r="Q22" s="40">
        <f t="shared" si="4"/>
        <v>0.47183098591549294</v>
      </c>
      <c r="R22" s="38">
        <f>SUM(R15:R21)</f>
        <v>158</v>
      </c>
      <c r="S22" s="95"/>
      <c r="T22" s="38">
        <f>SUM(T15:T21)</f>
        <v>142</v>
      </c>
      <c r="U22" s="40">
        <f>T22/E22</f>
        <v>8.1468732071141706E-2</v>
      </c>
      <c r="V22" s="38">
        <f>SUM(V15:V21)</f>
        <v>0</v>
      </c>
      <c r="W22" s="38">
        <f>SUM(W15:W21)</f>
        <v>0</v>
      </c>
      <c r="X22" s="38">
        <f>SUM(X15:X21)</f>
        <v>19</v>
      </c>
      <c r="Y22" s="38">
        <f>SUM(Y15:Y21)</f>
        <v>10</v>
      </c>
    </row>
    <row r="23" spans="1:25" s="2" customFormat="1" ht="21.6" customHeight="1" x14ac:dyDescent="0.25">
      <c r="A23" s="255" t="s">
        <v>32</v>
      </c>
      <c r="B23" s="255"/>
      <c r="C23" s="89"/>
      <c r="D23" s="22"/>
      <c r="E23" s="22"/>
      <c r="F23" s="22"/>
      <c r="G23" s="22"/>
      <c r="H23" s="24"/>
      <c r="I23" s="22"/>
      <c r="J23" s="22"/>
      <c r="K23" s="22"/>
      <c r="L23" s="22"/>
      <c r="M23" s="22"/>
      <c r="N23" s="22"/>
      <c r="O23" s="22"/>
      <c r="P23" s="22"/>
      <c r="Q23" s="24"/>
      <c r="R23" s="22"/>
      <c r="S23" s="90"/>
      <c r="T23" s="22"/>
      <c r="U23" s="24"/>
      <c r="V23" s="22"/>
      <c r="W23" s="22"/>
      <c r="X23" s="22"/>
      <c r="Y23" s="22"/>
    </row>
    <row r="24" spans="1:25" s="29" customFormat="1" ht="15.75" x14ac:dyDescent="0.25">
      <c r="A24" s="21">
        <v>1</v>
      </c>
      <c r="B24" s="31" t="s">
        <v>33</v>
      </c>
      <c r="C24" s="88">
        <v>60.92</v>
      </c>
      <c r="D24" s="22">
        <v>693</v>
      </c>
      <c r="E24" s="22">
        <v>693</v>
      </c>
      <c r="F24" s="23">
        <f>E24/C24</f>
        <v>11.375574523965856</v>
      </c>
      <c r="G24" s="22">
        <v>124</v>
      </c>
      <c r="H24" s="24">
        <f>G24/E24</f>
        <v>0.17893217893217894</v>
      </c>
      <c r="I24" s="22">
        <v>0</v>
      </c>
      <c r="J24" s="22"/>
      <c r="K24" s="22"/>
      <c r="L24" s="22"/>
      <c r="M24" s="22">
        <v>11</v>
      </c>
      <c r="N24" s="22">
        <v>0</v>
      </c>
      <c r="O24" s="22">
        <v>10</v>
      </c>
      <c r="P24" s="22">
        <v>1</v>
      </c>
      <c r="Q24" s="24">
        <f t="shared" si="4"/>
        <v>8.8709677419354843E-2</v>
      </c>
      <c r="R24" s="22">
        <f>ROUNDDOWN(E24*S24,0)</f>
        <v>124</v>
      </c>
      <c r="S24" s="90">
        <v>0.18</v>
      </c>
      <c r="T24" s="22">
        <v>124</v>
      </c>
      <c r="U24" s="24">
        <f>T24/E24</f>
        <v>0.17893217893217894</v>
      </c>
      <c r="V24" s="22">
        <v>0</v>
      </c>
      <c r="W24" s="22"/>
      <c r="X24" s="22"/>
      <c r="Y24" s="22"/>
    </row>
    <row r="25" spans="1:25" s="29" customFormat="1" ht="22.5" customHeight="1" x14ac:dyDescent="0.25">
      <c r="A25" s="21">
        <v>2</v>
      </c>
      <c r="B25" s="31" t="s">
        <v>34</v>
      </c>
      <c r="C25" s="88"/>
      <c r="D25" s="22"/>
      <c r="E25" s="22"/>
      <c r="F25" s="22"/>
      <c r="G25" s="22"/>
      <c r="H25" s="24"/>
      <c r="I25" s="22"/>
      <c r="J25" s="22"/>
      <c r="K25" s="22"/>
      <c r="L25" s="22"/>
      <c r="M25" s="22"/>
      <c r="N25" s="22"/>
      <c r="O25" s="22"/>
      <c r="P25" s="22"/>
      <c r="Q25" s="24"/>
      <c r="R25" s="22"/>
      <c r="S25" s="90"/>
      <c r="T25" s="22"/>
      <c r="U25" s="24"/>
      <c r="V25" s="22"/>
      <c r="W25" s="22"/>
      <c r="X25" s="22"/>
      <c r="Y25" s="22"/>
    </row>
    <row r="26" spans="1:25" s="29" customFormat="1" ht="18" customHeight="1" x14ac:dyDescent="0.25">
      <c r="A26" s="21"/>
      <c r="B26" s="31" t="s">
        <v>35</v>
      </c>
      <c r="C26" s="88">
        <v>119.39</v>
      </c>
      <c r="D26" s="22">
        <v>741</v>
      </c>
      <c r="E26" s="22">
        <v>741</v>
      </c>
      <c r="F26" s="23">
        <f>E26/C26</f>
        <v>6.2065499623084008</v>
      </c>
      <c r="G26" s="22">
        <v>83</v>
      </c>
      <c r="H26" s="24">
        <f t="shared" ref="H26:H27" si="6">G26/E26</f>
        <v>0.11201079622132254</v>
      </c>
      <c r="I26" s="22">
        <v>0</v>
      </c>
      <c r="J26" s="22"/>
      <c r="K26" s="22"/>
      <c r="L26" s="22"/>
      <c r="M26" s="22">
        <v>13</v>
      </c>
      <c r="N26" s="22">
        <v>0</v>
      </c>
      <c r="O26" s="22">
        <v>9</v>
      </c>
      <c r="P26" s="22">
        <v>4</v>
      </c>
      <c r="Q26" s="24">
        <f t="shared" si="4"/>
        <v>0.15662650602409639</v>
      </c>
      <c r="R26" s="22">
        <f>ROUNDDOWN(E26*S26,0)</f>
        <v>111</v>
      </c>
      <c r="S26" s="90" t="s">
        <v>86</v>
      </c>
      <c r="T26" s="22">
        <v>83</v>
      </c>
      <c r="U26" s="24">
        <f>T26/E26</f>
        <v>0.11201079622132254</v>
      </c>
      <c r="V26" s="22">
        <v>0</v>
      </c>
      <c r="W26" s="22"/>
      <c r="X26" s="22"/>
      <c r="Y26" s="22"/>
    </row>
    <row r="27" spans="1:25" s="51" customFormat="1" ht="15.75" x14ac:dyDescent="0.25">
      <c r="A27" s="255" t="s">
        <v>37</v>
      </c>
      <c r="B27" s="255"/>
      <c r="C27" s="89">
        <f>SUM(C24:C26)</f>
        <v>180.31</v>
      </c>
      <c r="D27" s="38">
        <f>SUM(D24:D26)</f>
        <v>1434</v>
      </c>
      <c r="E27" s="38">
        <f>SUM(E24:E26)</f>
        <v>1434</v>
      </c>
      <c r="F27" s="23">
        <f>E27/C27</f>
        <v>7.9529698851977146</v>
      </c>
      <c r="G27" s="38">
        <f>SUM(G24:G26)</f>
        <v>207</v>
      </c>
      <c r="H27" s="24">
        <f t="shared" si="6"/>
        <v>0.14435146443514643</v>
      </c>
      <c r="I27" s="38">
        <v>0</v>
      </c>
      <c r="J27" s="38"/>
      <c r="K27" s="38"/>
      <c r="L27" s="38"/>
      <c r="M27" s="38">
        <f>SUM(M24:M26)</f>
        <v>24</v>
      </c>
      <c r="N27" s="38">
        <v>0</v>
      </c>
      <c r="O27" s="38">
        <f>SUM(O24:O26)</f>
        <v>19</v>
      </c>
      <c r="P27" s="38">
        <f>SUM(P24:P26)</f>
        <v>5</v>
      </c>
      <c r="Q27" s="40">
        <f t="shared" si="4"/>
        <v>0.11594202898550725</v>
      </c>
      <c r="R27" s="38">
        <f>SUM(R24:R26)</f>
        <v>235</v>
      </c>
      <c r="S27" s="95"/>
      <c r="T27" s="38">
        <f>SUM(T24:T26)</f>
        <v>207</v>
      </c>
      <c r="U27" s="40">
        <f>T27/E27</f>
        <v>0.14435146443514643</v>
      </c>
      <c r="V27" s="38">
        <v>0</v>
      </c>
      <c r="W27" s="38"/>
      <c r="X27" s="38"/>
      <c r="Y27" s="38"/>
    </row>
    <row r="28" spans="1:25" s="51" customFormat="1" ht="23.45" customHeight="1" x14ac:dyDescent="0.25">
      <c r="A28" s="255" t="s">
        <v>38</v>
      </c>
      <c r="B28" s="255"/>
      <c r="C28" s="89"/>
      <c r="D28" s="22"/>
      <c r="E28" s="22"/>
      <c r="F28" s="22"/>
      <c r="G28" s="22"/>
      <c r="H28" s="24"/>
      <c r="I28" s="22"/>
      <c r="J28" s="22"/>
      <c r="K28" s="22"/>
      <c r="L28" s="22"/>
      <c r="M28" s="22"/>
      <c r="N28" s="22"/>
      <c r="O28" s="22"/>
      <c r="P28" s="22"/>
      <c r="Q28" s="24"/>
      <c r="R28" s="22"/>
      <c r="S28" s="90"/>
      <c r="T28" s="22"/>
      <c r="U28" s="24"/>
      <c r="V28" s="22"/>
      <c r="W28" s="22"/>
      <c r="X28" s="22"/>
      <c r="Y28" s="22"/>
    </row>
    <row r="29" spans="1:25" s="2" customFormat="1" ht="20.25" customHeight="1" x14ac:dyDescent="0.25">
      <c r="A29" s="21">
        <v>1</v>
      </c>
      <c r="B29" s="31" t="s">
        <v>39</v>
      </c>
      <c r="C29" s="88"/>
      <c r="D29" s="22"/>
      <c r="E29" s="22"/>
      <c r="F29" s="22"/>
      <c r="G29" s="22"/>
      <c r="H29" s="24"/>
      <c r="I29" s="22"/>
      <c r="J29" s="22"/>
      <c r="K29" s="22"/>
      <c r="L29" s="22"/>
      <c r="M29" s="22"/>
      <c r="N29" s="22"/>
      <c r="O29" s="22"/>
      <c r="P29" s="22"/>
      <c r="Q29" s="24"/>
      <c r="R29" s="22"/>
      <c r="S29" s="90"/>
      <c r="T29" s="22"/>
      <c r="U29" s="24"/>
      <c r="V29" s="22"/>
      <c r="W29" s="22"/>
      <c r="X29" s="22"/>
      <c r="Y29" s="22"/>
    </row>
    <row r="30" spans="1:25" s="2" customFormat="1" ht="20.25" customHeight="1" x14ac:dyDescent="0.25">
      <c r="A30" s="21"/>
      <c r="B30" s="31" t="s">
        <v>40</v>
      </c>
      <c r="C30" s="88">
        <v>566.28</v>
      </c>
      <c r="D30" s="22">
        <v>0</v>
      </c>
      <c r="E30" s="22">
        <v>0</v>
      </c>
      <c r="F30" s="23">
        <f>E30/C30</f>
        <v>0</v>
      </c>
      <c r="G30" s="22">
        <v>0</v>
      </c>
      <c r="H30" s="24">
        <v>0</v>
      </c>
      <c r="I30" s="22">
        <v>0</v>
      </c>
      <c r="J30" s="22"/>
      <c r="K30" s="22"/>
      <c r="L30" s="22"/>
      <c r="M30" s="22">
        <v>0</v>
      </c>
      <c r="N30" s="22">
        <v>0</v>
      </c>
      <c r="O30" s="22">
        <v>0</v>
      </c>
      <c r="P30" s="22">
        <v>0</v>
      </c>
      <c r="Q30" s="24">
        <v>0</v>
      </c>
      <c r="R30" s="22">
        <f>ROUNDDOWN(E30*S30,0)</f>
        <v>0</v>
      </c>
      <c r="S30" s="90">
        <v>0</v>
      </c>
      <c r="T30" s="22">
        <v>0</v>
      </c>
      <c r="U30" s="24">
        <v>0</v>
      </c>
      <c r="V30" s="22">
        <v>0</v>
      </c>
      <c r="W30" s="22"/>
      <c r="X30" s="22"/>
      <c r="Y30" s="22"/>
    </row>
    <row r="31" spans="1:25" s="2" customFormat="1" ht="15.75" x14ac:dyDescent="0.25">
      <c r="A31" s="21">
        <v>2</v>
      </c>
      <c r="B31" s="31" t="s">
        <v>41</v>
      </c>
      <c r="C31" s="88"/>
      <c r="D31" s="22"/>
      <c r="E31" s="22"/>
      <c r="F31" s="22"/>
      <c r="G31" s="22"/>
      <c r="H31" s="24"/>
      <c r="I31" s="22"/>
      <c r="J31" s="22"/>
      <c r="K31" s="22"/>
      <c r="L31" s="22"/>
      <c r="M31" s="22"/>
      <c r="N31" s="22"/>
      <c r="O31" s="22"/>
      <c r="P31" s="22"/>
      <c r="Q31" s="24"/>
      <c r="R31" s="22"/>
      <c r="S31" s="90"/>
      <c r="T31" s="22"/>
      <c r="U31" s="24"/>
      <c r="V31" s="22"/>
      <c r="W31" s="22"/>
      <c r="X31" s="22"/>
      <c r="Y31" s="22"/>
    </row>
    <row r="32" spans="1:25" s="2" customFormat="1" ht="15.75" x14ac:dyDescent="0.25">
      <c r="A32" s="21"/>
      <c r="B32" s="31" t="s">
        <v>42</v>
      </c>
      <c r="C32" s="88">
        <v>30.25</v>
      </c>
      <c r="D32" s="22">
        <v>0</v>
      </c>
      <c r="E32" s="22">
        <v>0</v>
      </c>
      <c r="F32" s="23">
        <f>E32/C32</f>
        <v>0</v>
      </c>
      <c r="G32" s="22">
        <v>0</v>
      </c>
      <c r="H32" s="24">
        <v>0</v>
      </c>
      <c r="I32" s="22">
        <v>0</v>
      </c>
      <c r="J32" s="22"/>
      <c r="K32" s="22"/>
      <c r="L32" s="22"/>
      <c r="M32" s="22">
        <v>0</v>
      </c>
      <c r="N32" s="22">
        <v>0</v>
      </c>
      <c r="O32" s="22">
        <v>0</v>
      </c>
      <c r="P32" s="22">
        <v>0</v>
      </c>
      <c r="Q32" s="24">
        <v>0</v>
      </c>
      <c r="R32" s="22">
        <f>ROUNDDOWN(E32*S32,0)</f>
        <v>0</v>
      </c>
      <c r="S32" s="90">
        <v>0</v>
      </c>
      <c r="T32" s="22">
        <v>0</v>
      </c>
      <c r="U32" s="24">
        <v>0</v>
      </c>
      <c r="V32" s="22">
        <v>0</v>
      </c>
      <c r="W32" s="22"/>
      <c r="X32" s="22"/>
      <c r="Y32" s="22"/>
    </row>
    <row r="33" spans="1:25" s="2" customFormat="1" ht="15.75" x14ac:dyDescent="0.25">
      <c r="A33" s="21">
        <v>3</v>
      </c>
      <c r="B33" s="31" t="s">
        <v>43</v>
      </c>
      <c r="C33" s="88"/>
      <c r="D33" s="22"/>
      <c r="E33" s="22"/>
      <c r="F33" s="22"/>
      <c r="G33" s="22"/>
      <c r="H33" s="24"/>
      <c r="I33" s="22"/>
      <c r="J33" s="22"/>
      <c r="K33" s="22"/>
      <c r="L33" s="22"/>
      <c r="M33" s="22"/>
      <c r="N33" s="22"/>
      <c r="O33" s="22"/>
      <c r="P33" s="22"/>
      <c r="Q33" s="24"/>
      <c r="R33" s="22"/>
      <c r="S33" s="90"/>
      <c r="T33" s="22"/>
      <c r="U33" s="24"/>
      <c r="V33" s="22"/>
      <c r="W33" s="22"/>
      <c r="X33" s="22"/>
      <c r="Y33" s="22"/>
    </row>
    <row r="34" spans="1:25" s="2" customFormat="1" ht="20.25" customHeight="1" x14ac:dyDescent="0.25">
      <c r="A34" s="21"/>
      <c r="B34" s="31" t="s">
        <v>44</v>
      </c>
      <c r="C34" s="88">
        <v>136.30000000000001</v>
      </c>
      <c r="D34" s="22">
        <v>0</v>
      </c>
      <c r="E34" s="22">
        <v>0</v>
      </c>
      <c r="F34" s="23">
        <f t="shared" ref="F34:F42" si="7">E34/C34</f>
        <v>0</v>
      </c>
      <c r="G34" s="22">
        <v>0</v>
      </c>
      <c r="H34" s="24">
        <v>0</v>
      </c>
      <c r="I34" s="22">
        <v>0</v>
      </c>
      <c r="J34" s="22"/>
      <c r="K34" s="22"/>
      <c r="L34" s="22"/>
      <c r="M34" s="21">
        <v>0</v>
      </c>
      <c r="N34" s="21">
        <v>0</v>
      </c>
      <c r="O34" s="21">
        <v>0</v>
      </c>
      <c r="P34" s="21">
        <v>0</v>
      </c>
      <c r="Q34" s="24">
        <v>0</v>
      </c>
      <c r="R34" s="22">
        <f t="shared" ref="R34:R42" si="8">ROUNDDOWN(E34*S34,0)</f>
        <v>0</v>
      </c>
      <c r="S34" s="90">
        <v>0</v>
      </c>
      <c r="T34" s="22">
        <v>0</v>
      </c>
      <c r="U34" s="24">
        <v>0</v>
      </c>
      <c r="V34" s="22">
        <v>0</v>
      </c>
      <c r="W34" s="22"/>
      <c r="X34" s="22"/>
      <c r="Y34" s="22"/>
    </row>
    <row r="35" spans="1:25" s="2" customFormat="1" ht="15.75" customHeight="1" x14ac:dyDescent="0.25">
      <c r="A35" s="21"/>
      <c r="B35" s="31" t="s">
        <v>45</v>
      </c>
      <c r="C35" s="88">
        <v>70.430000000000007</v>
      </c>
      <c r="D35" s="22">
        <v>0</v>
      </c>
      <c r="E35" s="22">
        <v>0</v>
      </c>
      <c r="F35" s="23">
        <f t="shared" si="7"/>
        <v>0</v>
      </c>
      <c r="G35" s="22">
        <v>0</v>
      </c>
      <c r="H35" s="24">
        <v>0</v>
      </c>
      <c r="I35" s="22">
        <v>0</v>
      </c>
      <c r="J35" s="22"/>
      <c r="K35" s="22"/>
      <c r="L35" s="22"/>
      <c r="M35" s="21">
        <v>0</v>
      </c>
      <c r="N35" s="21">
        <v>0</v>
      </c>
      <c r="O35" s="21">
        <v>0</v>
      </c>
      <c r="P35" s="21">
        <v>0</v>
      </c>
      <c r="Q35" s="24">
        <v>0</v>
      </c>
      <c r="R35" s="22">
        <f t="shared" si="8"/>
        <v>0</v>
      </c>
      <c r="S35" s="90">
        <v>0</v>
      </c>
      <c r="T35" s="22">
        <v>0</v>
      </c>
      <c r="U35" s="24">
        <v>0</v>
      </c>
      <c r="V35" s="22">
        <v>0</v>
      </c>
      <c r="W35" s="22"/>
      <c r="X35" s="22"/>
      <c r="Y35" s="22"/>
    </row>
    <row r="36" spans="1:25" s="2" customFormat="1" ht="18" customHeight="1" x14ac:dyDescent="0.25">
      <c r="A36" s="21">
        <v>4</v>
      </c>
      <c r="B36" s="31" t="s">
        <v>46</v>
      </c>
      <c r="C36" s="88">
        <v>95.84</v>
      </c>
      <c r="D36" s="22">
        <v>0</v>
      </c>
      <c r="E36" s="22">
        <v>0</v>
      </c>
      <c r="F36" s="23">
        <f t="shared" si="7"/>
        <v>0</v>
      </c>
      <c r="G36" s="33">
        <v>0</v>
      </c>
      <c r="H36" s="24">
        <v>0</v>
      </c>
      <c r="I36" s="22">
        <v>0</v>
      </c>
      <c r="J36" s="22"/>
      <c r="K36" s="22"/>
      <c r="L36" s="22"/>
      <c r="M36" s="21">
        <v>0</v>
      </c>
      <c r="N36" s="21">
        <v>0</v>
      </c>
      <c r="O36" s="21">
        <v>0</v>
      </c>
      <c r="P36" s="21">
        <v>0</v>
      </c>
      <c r="Q36" s="24">
        <v>0</v>
      </c>
      <c r="R36" s="22">
        <f t="shared" si="8"/>
        <v>0</v>
      </c>
      <c r="S36" s="90">
        <v>0</v>
      </c>
      <c r="T36" s="33">
        <v>0</v>
      </c>
      <c r="U36" s="24">
        <v>0</v>
      </c>
      <c r="V36" s="22">
        <v>0</v>
      </c>
      <c r="W36" s="22"/>
      <c r="X36" s="22"/>
      <c r="Y36" s="22"/>
    </row>
    <row r="37" spans="1:25" s="29" customFormat="1" ht="21.75" customHeight="1" x14ac:dyDescent="0.25">
      <c r="A37" s="21">
        <v>5</v>
      </c>
      <c r="B37" s="31" t="s">
        <v>47</v>
      </c>
      <c r="C37" s="88">
        <v>629.95000000000005</v>
      </c>
      <c r="D37" s="22">
        <v>286</v>
      </c>
      <c r="E37" s="22">
        <v>286</v>
      </c>
      <c r="F37" s="23">
        <f t="shared" si="7"/>
        <v>0.45400428605444876</v>
      </c>
      <c r="G37" s="22">
        <v>10</v>
      </c>
      <c r="H37" s="24">
        <f>G37/E37</f>
        <v>3.4965034965034968E-2</v>
      </c>
      <c r="I37" s="22">
        <v>4</v>
      </c>
      <c r="J37" s="22"/>
      <c r="K37" s="22">
        <v>2</v>
      </c>
      <c r="L37" s="22">
        <v>2</v>
      </c>
      <c r="M37" s="22">
        <v>3</v>
      </c>
      <c r="N37" s="22">
        <v>0</v>
      </c>
      <c r="O37" s="22">
        <v>1</v>
      </c>
      <c r="P37" s="22">
        <v>2</v>
      </c>
      <c r="Q37" s="24">
        <f t="shared" si="4"/>
        <v>0.3</v>
      </c>
      <c r="R37" s="22">
        <f t="shared" si="8"/>
        <v>14</v>
      </c>
      <c r="S37" s="90" t="s">
        <v>24</v>
      </c>
      <c r="T37" s="22">
        <v>10</v>
      </c>
      <c r="U37" s="24">
        <f>T37/E37</f>
        <v>3.4965034965034968E-2</v>
      </c>
      <c r="V37" s="22">
        <v>0</v>
      </c>
      <c r="W37" s="22"/>
      <c r="X37" s="22"/>
      <c r="Y37" s="22"/>
    </row>
    <row r="38" spans="1:25" s="29" customFormat="1" ht="21.75" customHeight="1" x14ac:dyDescent="0.25">
      <c r="A38" s="21">
        <v>6</v>
      </c>
      <c r="B38" s="31" t="s">
        <v>49</v>
      </c>
      <c r="C38" s="88">
        <v>58.68</v>
      </c>
      <c r="D38" s="22">
        <v>63</v>
      </c>
      <c r="E38" s="22">
        <v>63</v>
      </c>
      <c r="F38" s="23">
        <f t="shared" si="7"/>
        <v>1.0736196319018405</v>
      </c>
      <c r="G38" s="22">
        <v>5</v>
      </c>
      <c r="H38" s="24">
        <f t="shared" ref="H38:H40" si="9">G38/E38</f>
        <v>7.9365079365079361E-2</v>
      </c>
      <c r="I38" s="22">
        <v>0</v>
      </c>
      <c r="J38" s="22"/>
      <c r="K38" s="22"/>
      <c r="L38" s="22"/>
      <c r="M38" s="22">
        <v>1</v>
      </c>
      <c r="N38" s="22">
        <v>0</v>
      </c>
      <c r="O38" s="22">
        <v>0</v>
      </c>
      <c r="P38" s="22">
        <v>1</v>
      </c>
      <c r="Q38" s="24">
        <f t="shared" si="4"/>
        <v>0.2</v>
      </c>
      <c r="R38" s="22">
        <f t="shared" si="8"/>
        <v>5</v>
      </c>
      <c r="S38" s="90" t="s">
        <v>48</v>
      </c>
      <c r="T38" s="22">
        <v>5</v>
      </c>
      <c r="U38" s="24">
        <f>T38/E38</f>
        <v>7.9365079365079361E-2</v>
      </c>
      <c r="V38" s="22">
        <v>0</v>
      </c>
      <c r="W38" s="22"/>
      <c r="X38" s="22"/>
      <c r="Y38" s="22"/>
    </row>
    <row r="39" spans="1:25" s="29" customFormat="1" ht="15.75" x14ac:dyDescent="0.25">
      <c r="A39" s="21">
        <v>7</v>
      </c>
      <c r="B39" s="31" t="s">
        <v>50</v>
      </c>
      <c r="C39" s="88">
        <v>53.5</v>
      </c>
      <c r="D39" s="22">
        <v>55</v>
      </c>
      <c r="E39" s="22">
        <v>55</v>
      </c>
      <c r="F39" s="23">
        <f t="shared" si="7"/>
        <v>1.02803738317757</v>
      </c>
      <c r="G39" s="22">
        <v>4</v>
      </c>
      <c r="H39" s="24">
        <f t="shared" si="9"/>
        <v>7.2727272727272724E-2</v>
      </c>
      <c r="I39" s="22">
        <v>0</v>
      </c>
      <c r="J39" s="22"/>
      <c r="K39" s="22"/>
      <c r="L39" s="22"/>
      <c r="M39" s="22">
        <v>0</v>
      </c>
      <c r="N39" s="22">
        <v>0</v>
      </c>
      <c r="O39" s="22">
        <v>0</v>
      </c>
      <c r="P39" s="22">
        <v>0</v>
      </c>
      <c r="Q39" s="24">
        <v>0</v>
      </c>
      <c r="R39" s="22">
        <f t="shared" si="8"/>
        <v>4</v>
      </c>
      <c r="S39" s="90" t="s">
        <v>48</v>
      </c>
      <c r="T39" s="22">
        <v>4</v>
      </c>
      <c r="U39" s="24">
        <f>T39/E39</f>
        <v>7.2727272727272724E-2</v>
      </c>
      <c r="V39" s="22">
        <v>0</v>
      </c>
      <c r="W39" s="22"/>
      <c r="X39" s="22"/>
      <c r="Y39" s="22"/>
    </row>
    <row r="40" spans="1:25" s="29" customFormat="1" ht="15.75" x14ac:dyDescent="0.25">
      <c r="A40" s="21">
        <v>8</v>
      </c>
      <c r="B40" s="31" t="s">
        <v>51</v>
      </c>
      <c r="C40" s="88">
        <v>559.37</v>
      </c>
      <c r="D40" s="22">
        <v>190</v>
      </c>
      <c r="E40" s="22">
        <v>190</v>
      </c>
      <c r="F40" s="23">
        <f t="shared" si="7"/>
        <v>0.33966784060639649</v>
      </c>
      <c r="G40" s="22">
        <v>1</v>
      </c>
      <c r="H40" s="24">
        <f t="shared" si="9"/>
        <v>5.263157894736842E-3</v>
      </c>
      <c r="I40" s="22">
        <v>0</v>
      </c>
      <c r="J40" s="22"/>
      <c r="K40" s="22"/>
      <c r="L40" s="22"/>
      <c r="M40" s="22">
        <v>0</v>
      </c>
      <c r="N40" s="22">
        <v>0</v>
      </c>
      <c r="O40" s="22">
        <v>0</v>
      </c>
      <c r="P40" s="22">
        <v>0</v>
      </c>
      <c r="Q40" s="24">
        <v>0</v>
      </c>
      <c r="R40" s="22">
        <f t="shared" si="8"/>
        <v>9</v>
      </c>
      <c r="S40" s="90" t="s">
        <v>24</v>
      </c>
      <c r="T40" s="22">
        <v>1</v>
      </c>
      <c r="U40" s="24">
        <f>T40/E40</f>
        <v>5.263157894736842E-3</v>
      </c>
      <c r="V40" s="22">
        <v>0</v>
      </c>
      <c r="W40" s="22"/>
      <c r="X40" s="22"/>
      <c r="Y40" s="22"/>
    </row>
    <row r="41" spans="1:25" s="29" customFormat="1" ht="15.75" x14ac:dyDescent="0.25">
      <c r="A41" s="21">
        <v>9</v>
      </c>
      <c r="B41" s="31" t="s">
        <v>52</v>
      </c>
      <c r="C41" s="88">
        <v>24.63</v>
      </c>
      <c r="D41" s="22">
        <v>0</v>
      </c>
      <c r="E41" s="22">
        <v>0</v>
      </c>
      <c r="F41" s="23">
        <f t="shared" si="7"/>
        <v>0</v>
      </c>
      <c r="G41" s="22">
        <v>0</v>
      </c>
      <c r="H41" s="24">
        <v>0</v>
      </c>
      <c r="I41" s="22">
        <v>0</v>
      </c>
      <c r="J41" s="22"/>
      <c r="K41" s="22"/>
      <c r="L41" s="22"/>
      <c r="M41" s="22">
        <v>0</v>
      </c>
      <c r="N41" s="22">
        <v>0</v>
      </c>
      <c r="O41" s="22">
        <v>0</v>
      </c>
      <c r="P41" s="22">
        <v>0</v>
      </c>
      <c r="Q41" s="24">
        <v>0</v>
      </c>
      <c r="R41" s="22">
        <f t="shared" si="8"/>
        <v>0</v>
      </c>
      <c r="S41" s="90">
        <v>0</v>
      </c>
      <c r="T41" s="22">
        <v>0</v>
      </c>
      <c r="U41" s="24">
        <v>0</v>
      </c>
      <c r="V41" s="22">
        <v>0</v>
      </c>
      <c r="W41" s="22"/>
      <c r="X41" s="22"/>
      <c r="Y41" s="22"/>
    </row>
    <row r="42" spans="1:25" s="29" customFormat="1" ht="15.75" x14ac:dyDescent="0.25">
      <c r="A42" s="21">
        <v>10</v>
      </c>
      <c r="B42" s="31" t="s">
        <v>53</v>
      </c>
      <c r="C42" s="88">
        <v>124.89</v>
      </c>
      <c r="D42" s="22">
        <v>0</v>
      </c>
      <c r="E42" s="22">
        <v>0</v>
      </c>
      <c r="F42" s="23">
        <f t="shared" si="7"/>
        <v>0</v>
      </c>
      <c r="G42" s="22">
        <v>0</v>
      </c>
      <c r="H42" s="24">
        <v>0</v>
      </c>
      <c r="I42" s="22">
        <v>0</v>
      </c>
      <c r="J42" s="22"/>
      <c r="K42" s="22"/>
      <c r="L42" s="22"/>
      <c r="M42" s="22">
        <v>0</v>
      </c>
      <c r="N42" s="22">
        <v>0</v>
      </c>
      <c r="O42" s="22">
        <v>0</v>
      </c>
      <c r="P42" s="22">
        <v>0</v>
      </c>
      <c r="Q42" s="24">
        <v>0</v>
      </c>
      <c r="R42" s="22">
        <f t="shared" si="8"/>
        <v>0</v>
      </c>
      <c r="S42" s="90">
        <v>0</v>
      </c>
      <c r="T42" s="22">
        <v>0</v>
      </c>
      <c r="U42" s="24">
        <v>0</v>
      </c>
      <c r="V42" s="22">
        <v>0</v>
      </c>
      <c r="W42" s="22"/>
      <c r="X42" s="22"/>
      <c r="Y42" s="22"/>
    </row>
    <row r="43" spans="1:25" s="2" customFormat="1" ht="63.75" customHeight="1" x14ac:dyDescent="0.25">
      <c r="A43" s="21">
        <v>11</v>
      </c>
      <c r="B43" s="31" t="s">
        <v>30</v>
      </c>
      <c r="C43" s="88"/>
      <c r="D43" s="22"/>
      <c r="E43" s="22"/>
      <c r="F43" s="22"/>
      <c r="G43" s="22"/>
      <c r="H43" s="24"/>
      <c r="I43" s="22"/>
      <c r="J43" s="22"/>
      <c r="K43" s="22"/>
      <c r="L43" s="22"/>
      <c r="M43" s="22"/>
      <c r="N43" s="22"/>
      <c r="O43" s="22"/>
      <c r="P43" s="22"/>
      <c r="Q43" s="24"/>
      <c r="R43" s="22"/>
      <c r="S43" s="90"/>
      <c r="T43" s="22"/>
      <c r="U43" s="24"/>
      <c r="V43" s="22"/>
      <c r="W43" s="22"/>
      <c r="X43" s="22"/>
      <c r="Y43" s="22"/>
    </row>
    <row r="44" spans="1:25" s="51" customFormat="1" ht="15.75" x14ac:dyDescent="0.25">
      <c r="A44" s="255" t="s">
        <v>54</v>
      </c>
      <c r="B44" s="255"/>
      <c r="C44" s="89">
        <f>SUM(C30:C43)</f>
        <v>2350.1200000000003</v>
      </c>
      <c r="D44" s="38">
        <f>SUM(D29:D43)</f>
        <v>594</v>
      </c>
      <c r="E44" s="38">
        <f>SUM(E29:E43)</f>
        <v>594</v>
      </c>
      <c r="F44" s="23">
        <f>E44/C44</f>
        <v>0.25275305090803868</v>
      </c>
      <c r="G44" s="38">
        <f>SUM(G29:G43)</f>
        <v>20</v>
      </c>
      <c r="H44" s="24">
        <f>G44/E44</f>
        <v>3.3670033670033669E-2</v>
      </c>
      <c r="I44" s="38">
        <f>SUM(I29:I43)</f>
        <v>4</v>
      </c>
      <c r="J44" s="38">
        <f>SUM(J29:J43)</f>
        <v>0</v>
      </c>
      <c r="K44" s="38">
        <f>SUM(K29:K43)</f>
        <v>2</v>
      </c>
      <c r="L44" s="38">
        <f>SUM(L29:L43)</f>
        <v>2</v>
      </c>
      <c r="M44" s="38">
        <f>SUM(M29:M43)</f>
        <v>4</v>
      </c>
      <c r="N44" s="38">
        <v>0</v>
      </c>
      <c r="O44" s="38">
        <f>SUM(O29:O43)</f>
        <v>1</v>
      </c>
      <c r="P44" s="38">
        <f>SUM(P29:P43)</f>
        <v>3</v>
      </c>
      <c r="Q44" s="40">
        <f t="shared" si="4"/>
        <v>0.2</v>
      </c>
      <c r="R44" s="38">
        <f>SUM(R29:R43)</f>
        <v>32</v>
      </c>
      <c r="S44" s="95"/>
      <c r="T44" s="38">
        <f>SUM(T29:T43)</f>
        <v>20</v>
      </c>
      <c r="U44" s="40">
        <f>T44/E44</f>
        <v>3.3670033670033669E-2</v>
      </c>
      <c r="V44" s="38">
        <f>SUM(V29:V43)</f>
        <v>0</v>
      </c>
      <c r="W44" s="38">
        <f>SUM(W29:W43)</f>
        <v>0</v>
      </c>
      <c r="X44" s="38">
        <f>SUM(X29:X43)</f>
        <v>0</v>
      </c>
      <c r="Y44" s="38">
        <f>SUM(Y29:Y43)</f>
        <v>0</v>
      </c>
    </row>
    <row r="45" spans="1:25" s="2" customFormat="1" ht="19.149999999999999" customHeight="1" x14ac:dyDescent="0.25">
      <c r="A45" s="256" t="s">
        <v>55</v>
      </c>
      <c r="B45" s="257"/>
      <c r="C45" s="94"/>
      <c r="D45" s="22"/>
      <c r="E45" s="22"/>
      <c r="F45" s="22"/>
      <c r="G45" s="22"/>
      <c r="H45" s="24"/>
      <c r="I45" s="22"/>
      <c r="J45" s="22"/>
      <c r="K45" s="22"/>
      <c r="L45" s="22"/>
      <c r="M45" s="22"/>
      <c r="N45" s="22"/>
      <c r="O45" s="22"/>
      <c r="P45" s="22"/>
      <c r="Q45" s="24"/>
      <c r="R45" s="22"/>
      <c r="S45" s="90"/>
      <c r="T45" s="22"/>
      <c r="U45" s="24"/>
      <c r="V45" s="22"/>
      <c r="W45" s="22"/>
      <c r="X45" s="22"/>
      <c r="Y45" s="22"/>
    </row>
    <row r="46" spans="1:25" s="2" customFormat="1" ht="15.75" x14ac:dyDescent="0.25">
      <c r="A46" s="220">
        <v>1</v>
      </c>
      <c r="B46" s="31" t="s">
        <v>56</v>
      </c>
      <c r="C46" s="88"/>
      <c r="D46" s="22"/>
      <c r="E46" s="22"/>
      <c r="F46" s="22"/>
      <c r="G46" s="22"/>
      <c r="H46" s="24"/>
      <c r="I46" s="22"/>
      <c r="J46" s="22"/>
      <c r="K46" s="22"/>
      <c r="L46" s="22"/>
      <c r="M46" s="22"/>
      <c r="N46" s="22"/>
      <c r="O46" s="22"/>
      <c r="P46" s="22"/>
      <c r="Q46" s="24"/>
      <c r="R46" s="22"/>
      <c r="S46" s="90"/>
      <c r="T46" s="22"/>
      <c r="U46" s="24"/>
      <c r="V46" s="22"/>
      <c r="W46" s="22"/>
      <c r="X46" s="22"/>
      <c r="Y46" s="22"/>
    </row>
    <row r="47" spans="1:25" s="29" customFormat="1" ht="15.75" x14ac:dyDescent="0.25">
      <c r="A47" s="221"/>
      <c r="B47" s="31" t="s">
        <v>57</v>
      </c>
      <c r="C47" s="88">
        <v>575.29</v>
      </c>
      <c r="D47" s="22">
        <v>0</v>
      </c>
      <c r="E47" s="22">
        <v>0</v>
      </c>
      <c r="F47" s="23">
        <f>E47/C47</f>
        <v>0</v>
      </c>
      <c r="G47" s="22">
        <v>0</v>
      </c>
      <c r="H47" s="24">
        <v>0</v>
      </c>
      <c r="I47" s="22">
        <v>0</v>
      </c>
      <c r="J47" s="22"/>
      <c r="K47" s="22"/>
      <c r="L47" s="22"/>
      <c r="M47" s="22">
        <v>0</v>
      </c>
      <c r="N47" s="22">
        <v>0</v>
      </c>
      <c r="O47" s="22">
        <v>0</v>
      </c>
      <c r="P47" s="22">
        <v>0</v>
      </c>
      <c r="Q47" s="24">
        <v>0</v>
      </c>
      <c r="R47" s="22">
        <f>ROUNDDOWN(E47*S47,0)</f>
        <v>0</v>
      </c>
      <c r="S47" s="90">
        <v>0</v>
      </c>
      <c r="T47" s="22">
        <v>0</v>
      </c>
      <c r="U47" s="24">
        <v>0</v>
      </c>
      <c r="V47" s="22">
        <v>0</v>
      </c>
      <c r="W47" s="22"/>
      <c r="X47" s="22"/>
      <c r="Y47" s="22"/>
    </row>
    <row r="48" spans="1:25" s="29" customFormat="1" ht="15.75" x14ac:dyDescent="0.25">
      <c r="A48" s="222"/>
      <c r="B48" s="31" t="s">
        <v>58</v>
      </c>
      <c r="C48" s="88">
        <v>2066.52</v>
      </c>
      <c r="D48" s="22">
        <v>736</v>
      </c>
      <c r="E48" s="22">
        <v>736</v>
      </c>
      <c r="F48" s="23">
        <f>E48/C48</f>
        <v>0.35615430772506435</v>
      </c>
      <c r="G48" s="22">
        <v>16</v>
      </c>
      <c r="H48" s="24">
        <f>G48/E48</f>
        <v>2.1739130434782608E-2</v>
      </c>
      <c r="I48" s="22">
        <v>0</v>
      </c>
      <c r="J48" s="22"/>
      <c r="K48" s="22"/>
      <c r="L48" s="22"/>
      <c r="M48" s="22">
        <v>8</v>
      </c>
      <c r="N48" s="22">
        <v>0</v>
      </c>
      <c r="O48" s="22">
        <v>6</v>
      </c>
      <c r="P48" s="22">
        <v>2</v>
      </c>
      <c r="Q48" s="24">
        <f t="shared" si="4"/>
        <v>0.5</v>
      </c>
      <c r="R48" s="22">
        <f>ROUNDDOWN(E48*S48,0)</f>
        <v>36</v>
      </c>
      <c r="S48" s="90" t="s">
        <v>24</v>
      </c>
      <c r="T48" s="22">
        <v>16</v>
      </c>
      <c r="U48" s="24">
        <f>T48/E48</f>
        <v>2.1739130434782608E-2</v>
      </c>
      <c r="V48" s="22">
        <v>0</v>
      </c>
      <c r="W48" s="22"/>
      <c r="X48" s="22"/>
      <c r="Y48" s="22"/>
    </row>
    <row r="49" spans="1:25" s="2" customFormat="1" ht="15.75" x14ac:dyDescent="0.25">
      <c r="A49" s="220">
        <v>2</v>
      </c>
      <c r="B49" s="31" t="s">
        <v>59</v>
      </c>
      <c r="C49" s="88"/>
      <c r="D49" s="22"/>
      <c r="E49" s="22"/>
      <c r="F49" s="22"/>
      <c r="G49" s="22"/>
      <c r="H49" s="24"/>
      <c r="I49" s="22"/>
      <c r="J49" s="22"/>
      <c r="K49" s="22"/>
      <c r="L49" s="22"/>
      <c r="M49" s="22"/>
      <c r="N49" s="22"/>
      <c r="O49" s="22"/>
      <c r="P49" s="22"/>
      <c r="Q49" s="24"/>
      <c r="R49" s="22"/>
      <c r="S49" s="90"/>
      <c r="T49" s="22"/>
      <c r="U49" s="24"/>
      <c r="V49" s="22"/>
      <c r="W49" s="22"/>
      <c r="X49" s="22"/>
      <c r="Y49" s="22"/>
    </row>
    <row r="50" spans="1:25" s="29" customFormat="1" ht="17.25" customHeight="1" x14ac:dyDescent="0.25">
      <c r="A50" s="221"/>
      <c r="B50" s="31" t="s">
        <v>60</v>
      </c>
      <c r="C50" s="88">
        <v>1209.28</v>
      </c>
      <c r="D50" s="22">
        <v>0</v>
      </c>
      <c r="E50" s="22">
        <v>0</v>
      </c>
      <c r="F50" s="23">
        <f>E50/C50</f>
        <v>0</v>
      </c>
      <c r="G50" s="22">
        <v>0</v>
      </c>
      <c r="H50" s="24" t="e">
        <f t="shared" ref="H50:H54" si="10">G50/E50</f>
        <v>#DIV/0!</v>
      </c>
      <c r="I50" s="22">
        <v>0</v>
      </c>
      <c r="J50" s="22"/>
      <c r="K50" s="22"/>
      <c r="L50" s="22"/>
      <c r="M50" s="22">
        <v>0</v>
      </c>
      <c r="N50" s="22">
        <v>0</v>
      </c>
      <c r="O50" s="22">
        <v>0</v>
      </c>
      <c r="P50" s="22">
        <v>0</v>
      </c>
      <c r="Q50" s="24" t="e">
        <f t="shared" si="4"/>
        <v>#DIV/0!</v>
      </c>
      <c r="R50" s="22">
        <f>ROUNDDOWN(E50*S50,0)</f>
        <v>0</v>
      </c>
      <c r="S50" s="90">
        <v>0</v>
      </c>
      <c r="T50" s="22">
        <v>0</v>
      </c>
      <c r="U50" s="24">
        <v>0</v>
      </c>
      <c r="V50" s="22">
        <v>0</v>
      </c>
      <c r="W50" s="22"/>
      <c r="X50" s="22"/>
      <c r="Y50" s="22"/>
    </row>
    <row r="51" spans="1:25" s="29" customFormat="1" ht="18.75" customHeight="1" x14ac:dyDescent="0.25">
      <c r="A51" s="222"/>
      <c r="B51" s="31" t="s">
        <v>61</v>
      </c>
      <c r="C51" s="88">
        <v>251.53</v>
      </c>
      <c r="D51" s="22">
        <v>20</v>
      </c>
      <c r="E51" s="22">
        <v>20</v>
      </c>
      <c r="F51" s="23">
        <f>E51/C51</f>
        <v>7.9513378125869671E-2</v>
      </c>
      <c r="G51" s="22">
        <v>0</v>
      </c>
      <c r="H51" s="24">
        <f t="shared" si="10"/>
        <v>0</v>
      </c>
      <c r="I51" s="22">
        <v>0</v>
      </c>
      <c r="J51" s="22"/>
      <c r="K51" s="22"/>
      <c r="L51" s="22"/>
      <c r="M51" s="22">
        <v>0</v>
      </c>
      <c r="N51" s="22">
        <v>0</v>
      </c>
      <c r="O51" s="22">
        <v>0</v>
      </c>
      <c r="P51" s="22">
        <v>0</v>
      </c>
      <c r="Q51" s="24">
        <v>0</v>
      </c>
      <c r="R51" s="22">
        <f>ROUNDDOWN(E51*S51,0)</f>
        <v>1</v>
      </c>
      <c r="S51" s="90" t="s">
        <v>24</v>
      </c>
      <c r="T51" s="22">
        <v>0</v>
      </c>
      <c r="U51" s="24">
        <f>T51/E51</f>
        <v>0</v>
      </c>
      <c r="V51" s="22">
        <v>0</v>
      </c>
      <c r="W51" s="22"/>
      <c r="X51" s="22"/>
      <c r="Y51" s="22"/>
    </row>
    <row r="52" spans="1:25" s="93" customFormat="1" ht="31.5" customHeight="1" x14ac:dyDescent="0.25">
      <c r="A52" s="21">
        <v>3</v>
      </c>
      <c r="B52" s="31" t="s">
        <v>62</v>
      </c>
      <c r="C52" s="88">
        <v>424.92</v>
      </c>
      <c r="D52" s="21">
        <v>355</v>
      </c>
      <c r="E52" s="21">
        <v>355</v>
      </c>
      <c r="F52" s="23">
        <f t="shared" ref="F52:F58" si="11">E52/C52</f>
        <v>0.8354513790831215</v>
      </c>
      <c r="G52" s="22">
        <v>12</v>
      </c>
      <c r="H52" s="24">
        <f t="shared" si="10"/>
        <v>3.3802816901408447E-2</v>
      </c>
      <c r="I52" s="22">
        <v>0</v>
      </c>
      <c r="J52" s="22"/>
      <c r="K52" s="22"/>
      <c r="L52" s="22"/>
      <c r="M52" s="22">
        <v>7</v>
      </c>
      <c r="N52" s="22">
        <v>0</v>
      </c>
      <c r="O52" s="22">
        <v>6</v>
      </c>
      <c r="P52" s="22">
        <v>1</v>
      </c>
      <c r="Q52" s="24">
        <f>M52/G52</f>
        <v>0.58333333333333337</v>
      </c>
      <c r="R52" s="22">
        <f t="shared" ref="R52:R58" si="12">ROUNDDOWN(E52*S52,0)</f>
        <v>17</v>
      </c>
      <c r="S52" s="90" t="s">
        <v>24</v>
      </c>
      <c r="T52" s="22">
        <v>12</v>
      </c>
      <c r="U52" s="24">
        <f>T52/E52</f>
        <v>3.3802816901408447E-2</v>
      </c>
      <c r="V52" s="22">
        <v>0</v>
      </c>
      <c r="W52" s="22"/>
      <c r="X52" s="22"/>
      <c r="Y52" s="22"/>
    </row>
    <row r="53" spans="1:25" s="29" customFormat="1" ht="33" customHeight="1" x14ac:dyDescent="0.25">
      <c r="A53" s="21">
        <v>4</v>
      </c>
      <c r="B53" s="31" t="s">
        <v>63</v>
      </c>
      <c r="C53" s="88">
        <v>94.64</v>
      </c>
      <c r="D53" s="22">
        <v>106</v>
      </c>
      <c r="E53" s="22">
        <v>106</v>
      </c>
      <c r="F53" s="23">
        <f t="shared" si="11"/>
        <v>1.1200338123415046</v>
      </c>
      <c r="G53" s="22">
        <v>2</v>
      </c>
      <c r="H53" s="24">
        <f t="shared" si="10"/>
        <v>1.8867924528301886E-2</v>
      </c>
      <c r="I53" s="22">
        <v>0</v>
      </c>
      <c r="J53" s="22"/>
      <c r="K53" s="22"/>
      <c r="L53" s="22"/>
      <c r="M53" s="22">
        <v>2</v>
      </c>
      <c r="N53" s="22">
        <v>0</v>
      </c>
      <c r="O53" s="22">
        <v>1</v>
      </c>
      <c r="P53" s="22">
        <v>1</v>
      </c>
      <c r="Q53" s="24">
        <f t="shared" ref="Q53:Q54" si="13">M53/G53</f>
        <v>1</v>
      </c>
      <c r="R53" s="22">
        <f t="shared" si="12"/>
        <v>8</v>
      </c>
      <c r="S53" s="90" t="s">
        <v>48</v>
      </c>
      <c r="T53" s="22">
        <v>2</v>
      </c>
      <c r="U53" s="24">
        <f>T53/E53</f>
        <v>1.8867924528301886E-2</v>
      </c>
      <c r="V53" s="22">
        <v>0</v>
      </c>
      <c r="W53" s="22"/>
      <c r="X53" s="22"/>
      <c r="Y53" s="22"/>
    </row>
    <row r="54" spans="1:25" s="29" customFormat="1" ht="15.75" x14ac:dyDescent="0.25">
      <c r="A54" s="21">
        <v>5</v>
      </c>
      <c r="B54" s="31" t="s">
        <v>64</v>
      </c>
      <c r="C54" s="88">
        <v>30.46</v>
      </c>
      <c r="D54" s="22">
        <v>55</v>
      </c>
      <c r="E54" s="22">
        <v>55</v>
      </c>
      <c r="F54" s="23">
        <f t="shared" si="11"/>
        <v>1.8056467498358502</v>
      </c>
      <c r="G54" s="22">
        <v>3</v>
      </c>
      <c r="H54" s="24">
        <f t="shared" si="10"/>
        <v>5.4545454545454543E-2</v>
      </c>
      <c r="I54" s="22">
        <v>0</v>
      </c>
      <c r="J54" s="22"/>
      <c r="K54" s="22"/>
      <c r="L54" s="22"/>
      <c r="M54" s="22">
        <v>1</v>
      </c>
      <c r="N54" s="22">
        <v>0</v>
      </c>
      <c r="O54" s="22">
        <v>1</v>
      </c>
      <c r="P54" s="22">
        <v>0</v>
      </c>
      <c r="Q54" s="24">
        <f t="shared" si="13"/>
        <v>0.33333333333333331</v>
      </c>
      <c r="R54" s="22">
        <f t="shared" si="12"/>
        <v>4</v>
      </c>
      <c r="S54" s="90" t="s">
        <v>48</v>
      </c>
      <c r="T54" s="22">
        <v>3</v>
      </c>
      <c r="U54" s="24">
        <f>T54/E54</f>
        <v>5.4545454545454543E-2</v>
      </c>
      <c r="V54" s="22">
        <v>0</v>
      </c>
      <c r="W54" s="22"/>
      <c r="X54" s="22"/>
      <c r="Y54" s="22"/>
    </row>
    <row r="55" spans="1:25" s="29" customFormat="1" ht="18.600000000000001" customHeight="1" x14ac:dyDescent="0.25">
      <c r="A55" s="21">
        <v>6</v>
      </c>
      <c r="B55" s="31" t="s">
        <v>65</v>
      </c>
      <c r="C55" s="88">
        <v>55.84</v>
      </c>
      <c r="D55" s="22">
        <v>0</v>
      </c>
      <c r="E55" s="22">
        <v>0</v>
      </c>
      <c r="F55" s="23">
        <f t="shared" si="11"/>
        <v>0</v>
      </c>
      <c r="G55" s="22">
        <v>0</v>
      </c>
      <c r="H55" s="24">
        <v>0</v>
      </c>
      <c r="I55" s="22">
        <v>0</v>
      </c>
      <c r="J55" s="22"/>
      <c r="K55" s="22"/>
      <c r="L55" s="22"/>
      <c r="M55" s="21">
        <v>0</v>
      </c>
      <c r="N55" s="21">
        <v>0</v>
      </c>
      <c r="O55" s="21">
        <v>0</v>
      </c>
      <c r="P55" s="21">
        <v>0</v>
      </c>
      <c r="Q55" s="24">
        <v>0</v>
      </c>
      <c r="R55" s="22">
        <f t="shared" si="12"/>
        <v>0</v>
      </c>
      <c r="S55" s="90">
        <v>0</v>
      </c>
      <c r="T55" s="22">
        <v>0</v>
      </c>
      <c r="U55" s="24">
        <v>0</v>
      </c>
      <c r="V55" s="22">
        <v>0</v>
      </c>
      <c r="W55" s="22"/>
      <c r="X55" s="22"/>
      <c r="Y55" s="22"/>
    </row>
    <row r="56" spans="1:25" s="29" customFormat="1" ht="19.5" customHeight="1" x14ac:dyDescent="0.25">
      <c r="A56" s="21">
        <v>7</v>
      </c>
      <c r="B56" s="31" t="s">
        <v>66</v>
      </c>
      <c r="C56" s="88">
        <v>70.680000000000007</v>
      </c>
      <c r="D56" s="22">
        <v>0</v>
      </c>
      <c r="E56" s="22">
        <v>0</v>
      </c>
      <c r="F56" s="23">
        <f t="shared" si="11"/>
        <v>0</v>
      </c>
      <c r="G56" s="22">
        <v>0</v>
      </c>
      <c r="H56" s="24">
        <v>0</v>
      </c>
      <c r="I56" s="22">
        <v>0</v>
      </c>
      <c r="J56" s="22"/>
      <c r="K56" s="22"/>
      <c r="L56" s="22"/>
      <c r="M56" s="22">
        <v>0</v>
      </c>
      <c r="N56" s="22">
        <v>0</v>
      </c>
      <c r="O56" s="22">
        <v>0</v>
      </c>
      <c r="P56" s="22">
        <v>0</v>
      </c>
      <c r="Q56" s="24">
        <v>0</v>
      </c>
      <c r="R56" s="22">
        <f t="shared" si="12"/>
        <v>0</v>
      </c>
      <c r="S56" s="90">
        <v>0</v>
      </c>
      <c r="T56" s="22">
        <v>0</v>
      </c>
      <c r="U56" s="24">
        <v>0</v>
      </c>
      <c r="V56" s="22">
        <v>0</v>
      </c>
      <c r="W56" s="22"/>
      <c r="X56" s="22"/>
      <c r="Y56" s="22"/>
    </row>
    <row r="57" spans="1:25" s="29" customFormat="1" ht="15.75" x14ac:dyDescent="0.25">
      <c r="A57" s="21">
        <v>8</v>
      </c>
      <c r="B57" s="31" t="s">
        <v>67</v>
      </c>
      <c r="C57" s="88">
        <v>86.02</v>
      </c>
      <c r="D57" s="22">
        <v>0</v>
      </c>
      <c r="E57" s="22">
        <v>0</v>
      </c>
      <c r="F57" s="23">
        <f t="shared" si="11"/>
        <v>0</v>
      </c>
      <c r="G57" s="22">
        <v>0</v>
      </c>
      <c r="H57" s="24">
        <v>0</v>
      </c>
      <c r="I57" s="22">
        <v>0</v>
      </c>
      <c r="J57" s="22"/>
      <c r="K57" s="22"/>
      <c r="L57" s="22"/>
      <c r="M57" s="22">
        <v>0</v>
      </c>
      <c r="N57" s="22">
        <v>0</v>
      </c>
      <c r="O57" s="22">
        <v>0</v>
      </c>
      <c r="P57" s="22">
        <v>0</v>
      </c>
      <c r="Q57" s="24">
        <v>0</v>
      </c>
      <c r="R57" s="22">
        <f t="shared" si="12"/>
        <v>0</v>
      </c>
      <c r="S57" s="90">
        <v>0</v>
      </c>
      <c r="T57" s="22">
        <v>0</v>
      </c>
      <c r="U57" s="24">
        <v>0</v>
      </c>
      <c r="V57" s="22">
        <v>0</v>
      </c>
      <c r="W57" s="22"/>
      <c r="X57" s="22"/>
      <c r="Y57" s="22"/>
    </row>
    <row r="58" spans="1:25" s="93" customFormat="1" ht="21.75" customHeight="1" x14ac:dyDescent="0.25">
      <c r="A58" s="21">
        <v>9</v>
      </c>
      <c r="B58" s="31" t="s">
        <v>68</v>
      </c>
      <c r="C58" s="88">
        <v>66.31</v>
      </c>
      <c r="D58" s="22">
        <v>28</v>
      </c>
      <c r="E58" s="22">
        <v>28</v>
      </c>
      <c r="F58" s="23">
        <f t="shared" si="11"/>
        <v>0.42225908611069218</v>
      </c>
      <c r="G58" s="22">
        <v>0</v>
      </c>
      <c r="H58" s="24">
        <f>G58/E58</f>
        <v>0</v>
      </c>
      <c r="I58" s="22">
        <v>0</v>
      </c>
      <c r="J58" s="22"/>
      <c r="K58" s="22"/>
      <c r="L58" s="22"/>
      <c r="M58" s="22">
        <v>0</v>
      </c>
      <c r="N58" s="22">
        <v>0</v>
      </c>
      <c r="O58" s="22">
        <v>0</v>
      </c>
      <c r="P58" s="22">
        <v>0</v>
      </c>
      <c r="Q58" s="24">
        <v>0</v>
      </c>
      <c r="R58" s="22">
        <f t="shared" si="12"/>
        <v>1</v>
      </c>
      <c r="S58" s="90" t="s">
        <v>24</v>
      </c>
      <c r="T58" s="22">
        <v>0</v>
      </c>
      <c r="U58" s="24">
        <f>T58/E58</f>
        <v>0</v>
      </c>
      <c r="V58" s="22">
        <v>0</v>
      </c>
      <c r="W58" s="22"/>
      <c r="X58" s="22"/>
      <c r="Y58" s="22"/>
    </row>
    <row r="59" spans="1:25" s="2" customFormat="1" ht="23.1" customHeight="1" x14ac:dyDescent="0.25">
      <c r="A59" s="220">
        <v>10</v>
      </c>
      <c r="B59" s="31" t="s">
        <v>69</v>
      </c>
      <c r="C59" s="88"/>
      <c r="D59" s="22"/>
      <c r="E59" s="22"/>
      <c r="F59" s="22"/>
      <c r="G59" s="22"/>
      <c r="H59" s="24"/>
      <c r="I59" s="22"/>
      <c r="J59" s="22"/>
      <c r="K59" s="22"/>
      <c r="L59" s="22"/>
      <c r="M59" s="22"/>
      <c r="N59" s="22"/>
      <c r="O59" s="22"/>
      <c r="P59" s="22"/>
      <c r="Q59" s="24"/>
      <c r="R59" s="22"/>
      <c r="S59" s="90"/>
      <c r="T59" s="22"/>
      <c r="U59" s="24"/>
      <c r="V59" s="22"/>
      <c r="W59" s="22"/>
      <c r="X59" s="22"/>
      <c r="Y59" s="22"/>
    </row>
    <row r="60" spans="1:25" s="29" customFormat="1" ht="20.25" customHeight="1" x14ac:dyDescent="0.25">
      <c r="A60" s="222"/>
      <c r="B60" s="31" t="s">
        <v>70</v>
      </c>
      <c r="C60" s="88">
        <v>76.13</v>
      </c>
      <c r="D60" s="22">
        <v>0</v>
      </c>
      <c r="E60" s="22">
        <v>0</v>
      </c>
      <c r="F60" s="23">
        <f>E60/C60</f>
        <v>0</v>
      </c>
      <c r="G60" s="22">
        <v>0</v>
      </c>
      <c r="H60" s="24">
        <v>0</v>
      </c>
      <c r="I60" s="22">
        <v>0</v>
      </c>
      <c r="J60" s="22"/>
      <c r="K60" s="22"/>
      <c r="L60" s="22"/>
      <c r="M60" s="22">
        <v>0</v>
      </c>
      <c r="N60" s="22">
        <v>0</v>
      </c>
      <c r="O60" s="22">
        <v>0</v>
      </c>
      <c r="P60" s="22">
        <v>0</v>
      </c>
      <c r="Q60" s="24">
        <v>0</v>
      </c>
      <c r="R60" s="22">
        <f>ROUNDDOWN(E60*S60,0)</f>
        <v>0</v>
      </c>
      <c r="S60" s="90">
        <v>0</v>
      </c>
      <c r="T60" s="22">
        <v>0</v>
      </c>
      <c r="U60" s="24">
        <v>0</v>
      </c>
      <c r="V60" s="22">
        <v>0</v>
      </c>
      <c r="W60" s="22"/>
      <c r="X60" s="22"/>
      <c r="Y60" s="22"/>
    </row>
    <row r="61" spans="1:25" s="2" customFormat="1" ht="15.75" x14ac:dyDescent="0.25">
      <c r="A61" s="220">
        <v>11</v>
      </c>
      <c r="B61" s="31" t="s">
        <v>71</v>
      </c>
      <c r="C61" s="88"/>
      <c r="D61" s="22"/>
      <c r="E61" s="22"/>
      <c r="F61" s="22"/>
      <c r="G61" s="22"/>
      <c r="H61" s="24"/>
      <c r="I61" s="22"/>
      <c r="J61" s="22"/>
      <c r="K61" s="22"/>
      <c r="L61" s="22"/>
      <c r="M61" s="22"/>
      <c r="N61" s="22"/>
      <c r="O61" s="22"/>
      <c r="P61" s="22"/>
      <c r="Q61" s="24"/>
      <c r="R61" s="22"/>
      <c r="S61" s="90"/>
      <c r="T61" s="22"/>
      <c r="U61" s="24"/>
      <c r="V61" s="22"/>
      <c r="W61" s="22"/>
      <c r="X61" s="22"/>
      <c r="Y61" s="22"/>
    </row>
    <row r="62" spans="1:25" s="29" customFormat="1" ht="15.75" x14ac:dyDescent="0.25">
      <c r="A62" s="221"/>
      <c r="B62" s="31" t="s">
        <v>72</v>
      </c>
      <c r="C62" s="88">
        <v>61.79</v>
      </c>
      <c r="D62" s="22">
        <v>39</v>
      </c>
      <c r="E62" s="22">
        <v>39</v>
      </c>
      <c r="F62" s="23">
        <f t="shared" ref="F62:F72" si="14">E62/C62</f>
        <v>0.63117009224793652</v>
      </c>
      <c r="G62" s="22">
        <v>1</v>
      </c>
      <c r="H62" s="24">
        <f>G62/E62</f>
        <v>2.564102564102564E-2</v>
      </c>
      <c r="I62" s="22">
        <v>0</v>
      </c>
      <c r="J62" s="22"/>
      <c r="K62" s="22"/>
      <c r="L62" s="22"/>
      <c r="M62" s="22">
        <v>0</v>
      </c>
      <c r="N62" s="22">
        <v>0</v>
      </c>
      <c r="O62" s="22">
        <v>0</v>
      </c>
      <c r="P62" s="22">
        <v>0</v>
      </c>
      <c r="Q62" s="24">
        <v>0</v>
      </c>
      <c r="R62" s="22">
        <f t="shared" ref="R62:R72" si="15">ROUNDDOWN(E62*S62,0)</f>
        <v>1</v>
      </c>
      <c r="S62" s="90" t="s">
        <v>24</v>
      </c>
      <c r="T62" s="22">
        <v>1</v>
      </c>
      <c r="U62" s="24">
        <f>T62/E62</f>
        <v>2.564102564102564E-2</v>
      </c>
      <c r="V62" s="22">
        <v>0</v>
      </c>
      <c r="W62" s="22"/>
      <c r="X62" s="22"/>
      <c r="Y62" s="22"/>
    </row>
    <row r="63" spans="1:25" s="29" customFormat="1" ht="15.75" x14ac:dyDescent="0.25">
      <c r="A63" s="221"/>
      <c r="B63" s="31" t="s">
        <v>73</v>
      </c>
      <c r="C63" s="88">
        <v>65.37</v>
      </c>
      <c r="D63" s="22">
        <v>0</v>
      </c>
      <c r="E63" s="22">
        <v>0</v>
      </c>
      <c r="F63" s="23">
        <f t="shared" si="14"/>
        <v>0</v>
      </c>
      <c r="G63" s="22">
        <v>0</v>
      </c>
      <c r="H63" s="24">
        <v>0</v>
      </c>
      <c r="I63" s="22">
        <v>0</v>
      </c>
      <c r="J63" s="22"/>
      <c r="K63" s="22"/>
      <c r="L63" s="22"/>
      <c r="M63" s="22">
        <v>0</v>
      </c>
      <c r="N63" s="22">
        <v>0</v>
      </c>
      <c r="O63" s="22">
        <v>0</v>
      </c>
      <c r="P63" s="22">
        <v>0</v>
      </c>
      <c r="Q63" s="24">
        <v>0</v>
      </c>
      <c r="R63" s="22">
        <f t="shared" si="15"/>
        <v>0</v>
      </c>
      <c r="S63" s="90">
        <v>0</v>
      </c>
      <c r="T63" s="22">
        <v>0</v>
      </c>
      <c r="U63" s="24">
        <v>0</v>
      </c>
      <c r="V63" s="22">
        <v>0</v>
      </c>
      <c r="W63" s="22"/>
      <c r="X63" s="22"/>
      <c r="Y63" s="22"/>
    </row>
    <row r="64" spans="1:25" s="29" customFormat="1" ht="15.75" x14ac:dyDescent="0.25">
      <c r="A64" s="222"/>
      <c r="B64" s="31" t="s">
        <v>74</v>
      </c>
      <c r="C64" s="88">
        <v>78.400000000000006</v>
      </c>
      <c r="D64" s="22">
        <v>39</v>
      </c>
      <c r="E64" s="22">
        <v>39</v>
      </c>
      <c r="F64" s="23">
        <f t="shared" si="14"/>
        <v>0.4974489795918367</v>
      </c>
      <c r="G64" s="22">
        <v>1</v>
      </c>
      <c r="H64" s="24">
        <f>G64/E64</f>
        <v>2.564102564102564E-2</v>
      </c>
      <c r="I64" s="22">
        <v>0</v>
      </c>
      <c r="J64" s="22"/>
      <c r="K64" s="22"/>
      <c r="L64" s="22"/>
      <c r="M64" s="22">
        <v>0</v>
      </c>
      <c r="N64" s="22">
        <v>0</v>
      </c>
      <c r="O64" s="22">
        <v>0</v>
      </c>
      <c r="P64" s="22">
        <v>0</v>
      </c>
      <c r="Q64" s="24">
        <v>0</v>
      </c>
      <c r="R64" s="22">
        <f t="shared" si="15"/>
        <v>1</v>
      </c>
      <c r="S64" s="90" t="s">
        <v>24</v>
      </c>
      <c r="T64" s="22">
        <v>1</v>
      </c>
      <c r="U64" s="24">
        <f>T64/E64</f>
        <v>2.564102564102564E-2</v>
      </c>
      <c r="V64" s="22">
        <v>0</v>
      </c>
      <c r="W64" s="22"/>
      <c r="X64" s="22"/>
      <c r="Y64" s="22"/>
    </row>
    <row r="65" spans="1:25" s="29" customFormat="1" ht="19.5" customHeight="1" x14ac:dyDescent="0.25">
      <c r="A65" s="21">
        <v>12</v>
      </c>
      <c r="B65" s="31" t="s">
        <v>75</v>
      </c>
      <c r="C65" s="88">
        <v>134.03</v>
      </c>
      <c r="D65" s="22">
        <v>81</v>
      </c>
      <c r="E65" s="22">
        <v>81</v>
      </c>
      <c r="F65" s="23">
        <f t="shared" si="14"/>
        <v>0.6043423114228158</v>
      </c>
      <c r="G65" s="22">
        <v>0</v>
      </c>
      <c r="H65" s="24">
        <v>0</v>
      </c>
      <c r="I65" s="22">
        <v>0</v>
      </c>
      <c r="J65" s="22"/>
      <c r="K65" s="22"/>
      <c r="L65" s="22"/>
      <c r="M65" s="22">
        <v>0</v>
      </c>
      <c r="N65" s="22">
        <v>0</v>
      </c>
      <c r="O65" s="22">
        <v>0</v>
      </c>
      <c r="P65" s="22">
        <v>0</v>
      </c>
      <c r="Q65" s="24">
        <v>0</v>
      </c>
      <c r="R65" s="22">
        <f t="shared" si="15"/>
        <v>4</v>
      </c>
      <c r="S65" s="90" t="s">
        <v>24</v>
      </c>
      <c r="T65" s="22">
        <v>0</v>
      </c>
      <c r="U65" s="24">
        <f>T65/E65</f>
        <v>0</v>
      </c>
      <c r="V65" s="22">
        <v>0</v>
      </c>
      <c r="W65" s="22"/>
      <c r="X65" s="22"/>
      <c r="Y65" s="22"/>
    </row>
    <row r="66" spans="1:25" s="29" customFormat="1" ht="15.75" customHeight="1" x14ac:dyDescent="0.25">
      <c r="A66" s="21">
        <v>13</v>
      </c>
      <c r="B66" s="31" t="s">
        <v>76</v>
      </c>
      <c r="C66" s="88">
        <v>72.23</v>
      </c>
      <c r="D66" s="22">
        <v>62</v>
      </c>
      <c r="E66" s="22">
        <v>62</v>
      </c>
      <c r="F66" s="23">
        <f t="shared" si="14"/>
        <v>0.85836909871244627</v>
      </c>
      <c r="G66" s="22">
        <v>3</v>
      </c>
      <c r="H66" s="24">
        <f t="shared" ref="H66:H67" si="16">G66/E66</f>
        <v>4.8387096774193547E-2</v>
      </c>
      <c r="I66" s="22">
        <v>0</v>
      </c>
      <c r="J66" s="22"/>
      <c r="K66" s="22"/>
      <c r="L66" s="22"/>
      <c r="M66" s="22">
        <v>1</v>
      </c>
      <c r="N66" s="22">
        <v>0</v>
      </c>
      <c r="O66" s="22">
        <v>0</v>
      </c>
      <c r="P66" s="22">
        <v>1</v>
      </c>
      <c r="Q66" s="24">
        <v>0</v>
      </c>
      <c r="R66" s="22">
        <f t="shared" si="15"/>
        <v>3</v>
      </c>
      <c r="S66" s="90">
        <v>0.05</v>
      </c>
      <c r="T66" s="22">
        <v>3</v>
      </c>
      <c r="U66" s="24">
        <f>T66/E66</f>
        <v>4.8387096774193547E-2</v>
      </c>
      <c r="V66" s="22">
        <v>0</v>
      </c>
      <c r="W66" s="22"/>
      <c r="X66" s="22"/>
      <c r="Y66" s="22"/>
    </row>
    <row r="67" spans="1:25" s="29" customFormat="1" ht="15.75" x14ac:dyDescent="0.25">
      <c r="A67" s="21">
        <v>14</v>
      </c>
      <c r="B67" s="31" t="s">
        <v>77</v>
      </c>
      <c r="C67" s="88">
        <v>162.51</v>
      </c>
      <c r="D67" s="22">
        <v>287</v>
      </c>
      <c r="E67" s="22">
        <v>287</v>
      </c>
      <c r="F67" s="23">
        <f t="shared" si="14"/>
        <v>1.7660451664512955</v>
      </c>
      <c r="G67" s="22">
        <v>10</v>
      </c>
      <c r="H67" s="24">
        <f t="shared" si="16"/>
        <v>3.484320557491289E-2</v>
      </c>
      <c r="I67" s="22">
        <v>0</v>
      </c>
      <c r="J67" s="22"/>
      <c r="K67" s="22"/>
      <c r="L67" s="22"/>
      <c r="M67" s="22">
        <v>5</v>
      </c>
      <c r="N67" s="22">
        <v>0</v>
      </c>
      <c r="O67" s="22">
        <v>4</v>
      </c>
      <c r="P67" s="22">
        <v>1</v>
      </c>
      <c r="Q67" s="24">
        <f t="shared" si="4"/>
        <v>0.5</v>
      </c>
      <c r="R67" s="22">
        <f t="shared" si="15"/>
        <v>22</v>
      </c>
      <c r="S67" s="90" t="s">
        <v>48</v>
      </c>
      <c r="T67" s="22">
        <v>10</v>
      </c>
      <c r="U67" s="24">
        <f>T67/E67</f>
        <v>3.484320557491289E-2</v>
      </c>
      <c r="V67" s="22">
        <v>0</v>
      </c>
      <c r="W67" s="22"/>
      <c r="X67" s="22"/>
      <c r="Y67" s="22"/>
    </row>
    <row r="68" spans="1:25" s="29" customFormat="1" ht="17.25" customHeight="1" x14ac:dyDescent="0.25">
      <c r="A68" s="21">
        <v>15</v>
      </c>
      <c r="B68" s="31" t="s">
        <v>78</v>
      </c>
      <c r="C68" s="88">
        <v>86.94</v>
      </c>
      <c r="D68" s="22">
        <v>0</v>
      </c>
      <c r="E68" s="22">
        <v>0</v>
      </c>
      <c r="F68" s="23">
        <f t="shared" si="14"/>
        <v>0</v>
      </c>
      <c r="G68" s="22">
        <v>0</v>
      </c>
      <c r="H68" s="24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4">
        <v>0</v>
      </c>
      <c r="R68" s="22">
        <f t="shared" si="15"/>
        <v>0</v>
      </c>
      <c r="S68" s="90">
        <v>0</v>
      </c>
      <c r="T68" s="22">
        <v>0</v>
      </c>
      <c r="U68" s="24">
        <v>0</v>
      </c>
      <c r="V68" s="22">
        <v>0</v>
      </c>
      <c r="W68" s="22">
        <v>0</v>
      </c>
      <c r="X68" s="22">
        <v>0</v>
      </c>
      <c r="Y68" s="22">
        <v>0</v>
      </c>
    </row>
    <row r="69" spans="1:25" s="29" customFormat="1" ht="21" customHeight="1" x14ac:dyDescent="0.25">
      <c r="A69" s="21">
        <v>16</v>
      </c>
      <c r="B69" s="31" t="s">
        <v>79</v>
      </c>
      <c r="C69" s="88">
        <v>14.57</v>
      </c>
      <c r="D69" s="22">
        <v>34</v>
      </c>
      <c r="E69" s="22">
        <v>34</v>
      </c>
      <c r="F69" s="23">
        <f t="shared" si="14"/>
        <v>2.3335621139327385</v>
      </c>
      <c r="G69" s="22">
        <v>2</v>
      </c>
      <c r="H69" s="24">
        <f>G69/E69</f>
        <v>5.8823529411764705E-2</v>
      </c>
      <c r="I69" s="22">
        <v>0</v>
      </c>
      <c r="J69" s="22">
        <v>0</v>
      </c>
      <c r="K69" s="22">
        <v>1</v>
      </c>
      <c r="L69" s="22">
        <v>1</v>
      </c>
      <c r="M69" s="22">
        <v>0</v>
      </c>
      <c r="N69" s="22">
        <v>0</v>
      </c>
      <c r="O69" s="22">
        <v>0</v>
      </c>
      <c r="P69" s="22">
        <v>0</v>
      </c>
      <c r="Q69" s="24">
        <v>0</v>
      </c>
      <c r="R69" s="22">
        <f t="shared" si="15"/>
        <v>2</v>
      </c>
      <c r="S69" s="90" t="s">
        <v>48</v>
      </c>
      <c r="T69" s="22">
        <v>2</v>
      </c>
      <c r="U69" s="24">
        <f>T69/E69</f>
        <v>5.8823529411764705E-2</v>
      </c>
      <c r="V69" s="22">
        <v>0</v>
      </c>
      <c r="W69" s="22">
        <v>0</v>
      </c>
      <c r="X69" s="22">
        <v>1</v>
      </c>
      <c r="Y69" s="22">
        <v>1</v>
      </c>
    </row>
    <row r="70" spans="1:25" s="29" customFormat="1" ht="15.75" x14ac:dyDescent="0.25">
      <c r="A70" s="21">
        <v>17</v>
      </c>
      <c r="B70" s="31" t="s">
        <v>80</v>
      </c>
      <c r="C70" s="88">
        <v>15.02</v>
      </c>
      <c r="D70" s="22">
        <v>0</v>
      </c>
      <c r="E70" s="22">
        <v>0</v>
      </c>
      <c r="F70" s="23">
        <f t="shared" si="14"/>
        <v>0</v>
      </c>
      <c r="G70" s="22">
        <v>0</v>
      </c>
      <c r="H70" s="24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4">
        <v>0</v>
      </c>
      <c r="R70" s="22">
        <f t="shared" si="15"/>
        <v>0</v>
      </c>
      <c r="S70" s="90">
        <v>0</v>
      </c>
      <c r="T70" s="22">
        <v>0</v>
      </c>
      <c r="U70" s="24">
        <v>0</v>
      </c>
      <c r="V70" s="22">
        <v>0</v>
      </c>
      <c r="W70" s="22">
        <v>0</v>
      </c>
      <c r="X70" s="22">
        <v>0</v>
      </c>
      <c r="Y70" s="22">
        <v>0</v>
      </c>
    </row>
    <row r="71" spans="1:25" s="29" customFormat="1" ht="15.75" x14ac:dyDescent="0.25">
      <c r="A71" s="21">
        <v>18</v>
      </c>
      <c r="B71" s="31" t="s">
        <v>81</v>
      </c>
      <c r="C71" s="88">
        <v>46.79</v>
      </c>
      <c r="D71" s="22">
        <v>0</v>
      </c>
      <c r="E71" s="22">
        <v>0</v>
      </c>
      <c r="F71" s="23">
        <f t="shared" si="14"/>
        <v>0</v>
      </c>
      <c r="G71" s="22">
        <v>0</v>
      </c>
      <c r="H71" s="24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4">
        <v>0</v>
      </c>
      <c r="R71" s="22">
        <f t="shared" si="15"/>
        <v>0</v>
      </c>
      <c r="S71" s="90">
        <v>0</v>
      </c>
      <c r="T71" s="22">
        <v>0</v>
      </c>
      <c r="U71" s="24">
        <v>0</v>
      </c>
      <c r="V71" s="22">
        <v>0</v>
      </c>
      <c r="W71" s="22">
        <v>0</v>
      </c>
      <c r="X71" s="22">
        <v>0</v>
      </c>
      <c r="Y71" s="22">
        <v>0</v>
      </c>
    </row>
    <row r="72" spans="1:25" s="29" customFormat="1" ht="15.75" x14ac:dyDescent="0.25">
      <c r="A72" s="21">
        <v>19</v>
      </c>
      <c r="B72" s="31" t="s">
        <v>82</v>
      </c>
      <c r="C72" s="88">
        <v>9.3000000000000007</v>
      </c>
      <c r="D72" s="22">
        <v>0</v>
      </c>
      <c r="E72" s="22">
        <v>0</v>
      </c>
      <c r="F72" s="23">
        <f t="shared" si="14"/>
        <v>0</v>
      </c>
      <c r="G72" s="22">
        <v>0</v>
      </c>
      <c r="H72" s="24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4">
        <v>0</v>
      </c>
      <c r="R72" s="22">
        <f t="shared" si="15"/>
        <v>0</v>
      </c>
      <c r="S72" s="90">
        <v>0</v>
      </c>
      <c r="T72" s="22">
        <v>0</v>
      </c>
      <c r="U72" s="24">
        <v>0</v>
      </c>
      <c r="V72" s="22">
        <v>0</v>
      </c>
      <c r="W72" s="22">
        <v>0</v>
      </c>
      <c r="X72" s="22">
        <v>0</v>
      </c>
      <c r="Y72" s="22">
        <v>0</v>
      </c>
    </row>
    <row r="73" spans="1:25" s="2" customFormat="1" ht="66.75" customHeight="1" x14ac:dyDescent="0.25">
      <c r="A73" s="21">
        <v>20</v>
      </c>
      <c r="B73" s="31" t="s">
        <v>30</v>
      </c>
      <c r="C73" s="88"/>
      <c r="D73" s="22"/>
      <c r="E73" s="22"/>
      <c r="F73" s="22"/>
      <c r="G73" s="22"/>
      <c r="H73" s="24"/>
      <c r="I73" s="22"/>
      <c r="J73" s="22"/>
      <c r="K73" s="22"/>
      <c r="L73" s="22"/>
      <c r="M73" s="22"/>
      <c r="N73" s="22"/>
      <c r="O73" s="22"/>
      <c r="P73" s="22"/>
      <c r="Q73" s="24"/>
      <c r="R73" s="22"/>
      <c r="S73" s="90"/>
      <c r="T73" s="22"/>
      <c r="U73" s="24"/>
      <c r="V73" s="22"/>
      <c r="W73" s="22"/>
      <c r="X73" s="22"/>
      <c r="Y73" s="22"/>
    </row>
    <row r="74" spans="1:25" s="51" customFormat="1" ht="30" customHeight="1" x14ac:dyDescent="0.25">
      <c r="A74" s="256" t="s">
        <v>83</v>
      </c>
      <c r="B74" s="257"/>
      <c r="C74" s="94">
        <f>SUM(C47:C73)</f>
        <v>5754.5700000000006</v>
      </c>
      <c r="D74" s="38">
        <f>SUM(D47:D73)</f>
        <v>1842</v>
      </c>
      <c r="E74" s="38">
        <f>SUM(E47:E73)</f>
        <v>1842</v>
      </c>
      <c r="F74" s="39">
        <f>E74/C74</f>
        <v>0.32009342140246794</v>
      </c>
      <c r="G74" s="38">
        <f>SUM(G47:G73)</f>
        <v>50</v>
      </c>
      <c r="H74" s="24">
        <f>G74/E74</f>
        <v>2.714440825190011E-2</v>
      </c>
      <c r="I74" s="38">
        <f>SUM(I47:I73)</f>
        <v>0</v>
      </c>
      <c r="J74" s="38">
        <f>SUM(J47:J73)</f>
        <v>0</v>
      </c>
      <c r="K74" s="38">
        <f>SUM(K47:K73)</f>
        <v>1</v>
      </c>
      <c r="L74" s="38">
        <f>SUM(L47:L73)</f>
        <v>1</v>
      </c>
      <c r="M74" s="38">
        <f>SUM(M47:M73)</f>
        <v>24</v>
      </c>
      <c r="N74" s="38">
        <v>0</v>
      </c>
      <c r="O74" s="38">
        <f>SUM(O47:O73)</f>
        <v>18</v>
      </c>
      <c r="P74" s="38">
        <f>SUM(P47:P73)</f>
        <v>6</v>
      </c>
      <c r="Q74" s="40">
        <f t="shared" si="4"/>
        <v>0.48</v>
      </c>
      <c r="R74" s="38">
        <f>SUM(R47:R73)</f>
        <v>100</v>
      </c>
      <c r="S74" s="95"/>
      <c r="T74" s="38">
        <f>SUM(T47:T73)</f>
        <v>50</v>
      </c>
      <c r="U74" s="40">
        <f>T74/E74</f>
        <v>2.714440825190011E-2</v>
      </c>
      <c r="V74" s="38">
        <f>SUM(V47:V73)</f>
        <v>0</v>
      </c>
      <c r="W74" s="38">
        <f>SUM(W47:W73)</f>
        <v>0</v>
      </c>
      <c r="X74" s="38">
        <f>SUM(X47:X73)</f>
        <v>1</v>
      </c>
      <c r="Y74" s="38">
        <f>SUM(Y47:Y73)</f>
        <v>1</v>
      </c>
    </row>
    <row r="75" spans="1:25" s="2" customFormat="1" ht="15.75" x14ac:dyDescent="0.25">
      <c r="A75" s="256" t="s">
        <v>84</v>
      </c>
      <c r="B75" s="257"/>
      <c r="C75" s="94"/>
      <c r="D75" s="22"/>
      <c r="E75" s="22"/>
      <c r="F75" s="22"/>
      <c r="G75" s="22"/>
      <c r="H75" s="24"/>
      <c r="I75" s="22"/>
      <c r="J75" s="22"/>
      <c r="K75" s="22"/>
      <c r="L75" s="22"/>
      <c r="M75" s="22"/>
      <c r="N75" s="22"/>
      <c r="O75" s="22"/>
      <c r="P75" s="22"/>
      <c r="Q75" s="24"/>
      <c r="R75" s="22"/>
      <c r="S75" s="90"/>
      <c r="T75" s="22"/>
      <c r="U75" s="24"/>
      <c r="V75" s="22"/>
      <c r="W75" s="22"/>
      <c r="X75" s="22"/>
      <c r="Y75" s="22"/>
    </row>
    <row r="76" spans="1:25" s="29" customFormat="1" ht="21" customHeight="1" x14ac:dyDescent="0.25">
      <c r="A76" s="21">
        <v>1</v>
      </c>
      <c r="B76" s="31" t="s">
        <v>85</v>
      </c>
      <c r="C76" s="88">
        <v>28.95</v>
      </c>
      <c r="D76" s="22">
        <v>143</v>
      </c>
      <c r="E76" s="22">
        <v>143</v>
      </c>
      <c r="F76" s="23">
        <f>E76/C76</f>
        <v>4.9395509499136443</v>
      </c>
      <c r="G76" s="22">
        <v>11</v>
      </c>
      <c r="H76" s="24">
        <f t="shared" ref="H76:H77" si="17">G76/E76</f>
        <v>7.6923076923076927E-2</v>
      </c>
      <c r="I76" s="22">
        <v>0</v>
      </c>
      <c r="J76" s="22"/>
      <c r="K76" s="22"/>
      <c r="L76" s="22"/>
      <c r="M76" s="22">
        <v>4</v>
      </c>
      <c r="N76" s="22">
        <v>0</v>
      </c>
      <c r="O76" s="22">
        <v>1</v>
      </c>
      <c r="P76" s="22">
        <v>3</v>
      </c>
      <c r="Q76" s="24">
        <f t="shared" si="4"/>
        <v>0.36363636363636365</v>
      </c>
      <c r="R76" s="22">
        <f>ROUNDDOWN(E76*S76,0)</f>
        <v>17</v>
      </c>
      <c r="S76" s="90" t="s">
        <v>36</v>
      </c>
      <c r="T76" s="22">
        <v>11</v>
      </c>
      <c r="U76" s="24">
        <f>T76/E76</f>
        <v>7.6923076923076927E-2</v>
      </c>
      <c r="V76" s="22">
        <v>0</v>
      </c>
      <c r="W76" s="22"/>
      <c r="X76" s="22"/>
      <c r="Y76" s="22"/>
    </row>
    <row r="77" spans="1:25" s="29" customFormat="1" ht="15.75" x14ac:dyDescent="0.25">
      <c r="A77" s="21">
        <v>2</v>
      </c>
      <c r="B77" s="31" t="s">
        <v>87</v>
      </c>
      <c r="C77" s="88">
        <v>25.16</v>
      </c>
      <c r="D77" s="22">
        <v>196</v>
      </c>
      <c r="E77" s="22">
        <v>196</v>
      </c>
      <c r="F77" s="23">
        <f>E77/C77</f>
        <v>7.7901430842607313</v>
      </c>
      <c r="G77" s="22">
        <v>9</v>
      </c>
      <c r="H77" s="24">
        <f t="shared" si="17"/>
        <v>4.5918367346938778E-2</v>
      </c>
      <c r="I77" s="22">
        <v>0</v>
      </c>
      <c r="J77" s="22"/>
      <c r="K77" s="22"/>
      <c r="L77" s="22"/>
      <c r="M77" s="22">
        <v>9</v>
      </c>
      <c r="N77" s="22">
        <v>0</v>
      </c>
      <c r="O77" s="22">
        <v>6</v>
      </c>
      <c r="P77" s="22">
        <v>3</v>
      </c>
      <c r="Q77" s="24">
        <f t="shared" si="4"/>
        <v>1</v>
      </c>
      <c r="R77" s="22">
        <f>ROUNDDOWN(E77*S77,0)</f>
        <v>29</v>
      </c>
      <c r="S77" s="90" t="s">
        <v>86</v>
      </c>
      <c r="T77" s="22">
        <v>9</v>
      </c>
      <c r="U77" s="24">
        <f>T77/E77</f>
        <v>4.5918367346938778E-2</v>
      </c>
      <c r="V77" s="22">
        <v>0</v>
      </c>
      <c r="W77" s="22"/>
      <c r="X77" s="22"/>
      <c r="Y77" s="22"/>
    </row>
    <row r="78" spans="1:25" s="2" customFormat="1" ht="18" customHeight="1" x14ac:dyDescent="0.25">
      <c r="A78" s="220">
        <v>3</v>
      </c>
      <c r="B78" s="31" t="s">
        <v>88</v>
      </c>
      <c r="C78" s="88"/>
      <c r="D78" s="22"/>
      <c r="E78" s="22"/>
      <c r="F78" s="22"/>
      <c r="G78" s="22"/>
      <c r="H78" s="24"/>
      <c r="I78" s="22"/>
      <c r="J78" s="22"/>
      <c r="K78" s="22"/>
      <c r="L78" s="22"/>
      <c r="M78" s="22"/>
      <c r="N78" s="22"/>
      <c r="O78" s="22"/>
      <c r="P78" s="22"/>
      <c r="Q78" s="24"/>
      <c r="R78" s="22"/>
      <c r="S78" s="90"/>
      <c r="T78" s="22"/>
      <c r="U78" s="24"/>
      <c r="V78" s="22"/>
      <c r="W78" s="22"/>
      <c r="X78" s="22"/>
      <c r="Y78" s="22"/>
    </row>
    <row r="79" spans="1:25" s="29" customFormat="1" ht="25.5" customHeight="1" x14ac:dyDescent="0.25">
      <c r="A79" s="222"/>
      <c r="B79" s="31" t="s">
        <v>89</v>
      </c>
      <c r="C79" s="88">
        <v>353.71</v>
      </c>
      <c r="D79" s="22">
        <v>1920</v>
      </c>
      <c r="E79" s="22">
        <v>1920</v>
      </c>
      <c r="F79" s="23">
        <f>E79/C79</f>
        <v>5.4281756240988379</v>
      </c>
      <c r="G79" s="22">
        <v>96</v>
      </c>
      <c r="H79" s="24">
        <f t="shared" ref="H79:H80" si="18">G79/E79</f>
        <v>0.05</v>
      </c>
      <c r="I79" s="22">
        <v>0</v>
      </c>
      <c r="J79" s="22"/>
      <c r="K79" s="22"/>
      <c r="L79" s="22"/>
      <c r="M79" s="22">
        <v>39</v>
      </c>
      <c r="N79" s="22">
        <v>0</v>
      </c>
      <c r="O79" s="22">
        <v>26</v>
      </c>
      <c r="P79" s="22">
        <v>13</v>
      </c>
      <c r="Q79" s="24">
        <f t="shared" ref="Q79:Q136" si="19">M79/G79</f>
        <v>0.40625</v>
      </c>
      <c r="R79" s="22">
        <f>ROUNDDOWN(E79*S79,0)</f>
        <v>230</v>
      </c>
      <c r="S79" s="90" t="s">
        <v>36</v>
      </c>
      <c r="T79" s="22">
        <v>96</v>
      </c>
      <c r="U79" s="24">
        <f>T79/E79</f>
        <v>0.05</v>
      </c>
      <c r="V79" s="22">
        <v>0</v>
      </c>
      <c r="W79" s="22"/>
      <c r="X79" s="22"/>
      <c r="Y79" s="22"/>
    </row>
    <row r="80" spans="1:25" s="51" customFormat="1" ht="15.75" x14ac:dyDescent="0.25">
      <c r="A80" s="256" t="s">
        <v>90</v>
      </c>
      <c r="B80" s="257"/>
      <c r="C80" s="94">
        <f>SUM(C76:C79)</f>
        <v>407.82</v>
      </c>
      <c r="D80" s="38">
        <f>SUM(D76:D79)</f>
        <v>2259</v>
      </c>
      <c r="E80" s="38">
        <f>SUM(E76:E79)</f>
        <v>2259</v>
      </c>
      <c r="F80" s="23">
        <f>E80/C80</f>
        <v>5.5392084743269088</v>
      </c>
      <c r="G80" s="38">
        <f>SUM(G76:G79)</f>
        <v>116</v>
      </c>
      <c r="H80" s="24">
        <f t="shared" si="18"/>
        <v>5.1350154935812305E-2</v>
      </c>
      <c r="I80" s="38">
        <v>0</v>
      </c>
      <c r="J80" s="38"/>
      <c r="K80" s="38"/>
      <c r="L80" s="38"/>
      <c r="M80" s="38">
        <f>SUM(M76:M79)</f>
        <v>52</v>
      </c>
      <c r="N80" s="38">
        <v>0</v>
      </c>
      <c r="O80" s="38">
        <f>SUM(O76:O79)</f>
        <v>33</v>
      </c>
      <c r="P80" s="38">
        <f>SUM(P76:P79)</f>
        <v>19</v>
      </c>
      <c r="Q80" s="40">
        <f t="shared" si="19"/>
        <v>0.44827586206896552</v>
      </c>
      <c r="R80" s="38">
        <f>SUM(R76:R79)</f>
        <v>276</v>
      </c>
      <c r="S80" s="95"/>
      <c r="T80" s="38">
        <f>SUM(T76:T79)</f>
        <v>116</v>
      </c>
      <c r="U80" s="40">
        <f>T80/E80</f>
        <v>5.1350154935812305E-2</v>
      </c>
      <c r="V80" s="38">
        <v>0</v>
      </c>
      <c r="W80" s="38"/>
      <c r="X80" s="38"/>
      <c r="Y80" s="38"/>
    </row>
    <row r="81" spans="1:25" s="2" customFormat="1" ht="20.25" customHeight="1" x14ac:dyDescent="0.25">
      <c r="A81" s="256" t="s">
        <v>91</v>
      </c>
      <c r="B81" s="257"/>
      <c r="C81" s="94"/>
      <c r="D81" s="22" t="s">
        <v>306</v>
      </c>
      <c r="E81" s="22" t="s">
        <v>306</v>
      </c>
      <c r="F81" s="22"/>
      <c r="G81" s="22"/>
      <c r="H81" s="24"/>
      <c r="I81" s="22"/>
      <c r="J81" s="22"/>
      <c r="K81" s="22"/>
      <c r="L81" s="22"/>
      <c r="M81" s="22"/>
      <c r="N81" s="22"/>
      <c r="O81" s="22"/>
      <c r="P81" s="22"/>
      <c r="Q81" s="24"/>
      <c r="R81" s="22"/>
      <c r="S81" s="90"/>
      <c r="T81" s="22"/>
      <c r="U81" s="24"/>
      <c r="V81" s="22"/>
      <c r="W81" s="22"/>
      <c r="X81" s="22"/>
      <c r="Y81" s="22"/>
    </row>
    <row r="82" spans="1:25" s="2" customFormat="1" ht="15.75" x14ac:dyDescent="0.25">
      <c r="A82" s="220">
        <v>1</v>
      </c>
      <c r="B82" s="31" t="s">
        <v>92</v>
      </c>
      <c r="C82" s="88"/>
      <c r="D82" s="22"/>
      <c r="E82" s="22"/>
      <c r="F82" s="22"/>
      <c r="G82" s="22"/>
      <c r="H82" s="24"/>
      <c r="I82" s="22"/>
      <c r="J82" s="22"/>
      <c r="K82" s="22"/>
      <c r="L82" s="22"/>
      <c r="M82" s="22"/>
      <c r="N82" s="22"/>
      <c r="O82" s="22"/>
      <c r="P82" s="22"/>
      <c r="Q82" s="24"/>
      <c r="R82" s="22"/>
      <c r="S82" s="90"/>
      <c r="T82" s="22"/>
      <c r="U82" s="24"/>
      <c r="V82" s="22"/>
      <c r="W82" s="22"/>
      <c r="X82" s="22"/>
      <c r="Y82" s="22"/>
    </row>
    <row r="83" spans="1:25" s="29" customFormat="1" ht="24" customHeight="1" x14ac:dyDescent="0.25">
      <c r="A83" s="221"/>
      <c r="B83" s="31" t="s">
        <v>93</v>
      </c>
      <c r="C83" s="88">
        <v>2015.36</v>
      </c>
      <c r="D83" s="22">
        <v>59</v>
      </c>
      <c r="E83" s="22">
        <v>59</v>
      </c>
      <c r="F83" s="23">
        <f>E83/C83</f>
        <v>2.9275166719593522E-2</v>
      </c>
      <c r="G83" s="22">
        <v>0</v>
      </c>
      <c r="H83" s="24">
        <v>0</v>
      </c>
      <c r="I83" s="22">
        <v>0</v>
      </c>
      <c r="J83" s="22"/>
      <c r="K83" s="22"/>
      <c r="L83" s="22"/>
      <c r="M83" s="22">
        <v>0</v>
      </c>
      <c r="N83" s="22">
        <v>0</v>
      </c>
      <c r="O83" s="22">
        <v>0</v>
      </c>
      <c r="P83" s="22">
        <v>0</v>
      </c>
      <c r="Q83" s="24">
        <v>0</v>
      </c>
      <c r="R83" s="22">
        <f>ROUNDDOWN(E83*S83,0)</f>
        <v>2</v>
      </c>
      <c r="S83" s="90" t="s">
        <v>24</v>
      </c>
      <c r="T83" s="22">
        <v>0</v>
      </c>
      <c r="U83" s="24">
        <f>T83/E83</f>
        <v>0</v>
      </c>
      <c r="V83" s="22">
        <v>0</v>
      </c>
      <c r="W83" s="22"/>
      <c r="X83" s="22"/>
      <c r="Y83" s="22"/>
    </row>
    <row r="84" spans="1:25" s="29" customFormat="1" ht="19.5" customHeight="1" x14ac:dyDescent="0.25">
      <c r="A84" s="222"/>
      <c r="B84" s="31" t="s">
        <v>94</v>
      </c>
      <c r="C84" s="88">
        <v>74.36</v>
      </c>
      <c r="D84" s="22">
        <v>0</v>
      </c>
      <c r="E84" s="22">
        <v>0</v>
      </c>
      <c r="F84" s="23">
        <f>E84/C84</f>
        <v>0</v>
      </c>
      <c r="G84" s="22">
        <v>0</v>
      </c>
      <c r="H84" s="24">
        <v>0</v>
      </c>
      <c r="I84" s="22">
        <v>0</v>
      </c>
      <c r="J84" s="22"/>
      <c r="K84" s="22"/>
      <c r="L84" s="22"/>
      <c r="M84" s="22">
        <v>0</v>
      </c>
      <c r="N84" s="22">
        <v>0</v>
      </c>
      <c r="O84" s="22">
        <v>0</v>
      </c>
      <c r="P84" s="22">
        <v>0</v>
      </c>
      <c r="Q84" s="24">
        <v>0</v>
      </c>
      <c r="R84" s="22">
        <f>ROUNDDOWN(E84*S84,0)</f>
        <v>0</v>
      </c>
      <c r="S84" s="90">
        <v>0</v>
      </c>
      <c r="T84" s="22">
        <v>0</v>
      </c>
      <c r="U84" s="24">
        <v>0</v>
      </c>
      <c r="V84" s="22">
        <v>0</v>
      </c>
      <c r="W84" s="22"/>
      <c r="X84" s="22"/>
      <c r="Y84" s="22"/>
    </row>
    <row r="85" spans="1:25" s="29" customFormat="1" ht="15.75" x14ac:dyDescent="0.25">
      <c r="A85" s="21">
        <v>2</v>
      </c>
      <c r="B85" s="31" t="s">
        <v>95</v>
      </c>
      <c r="C85" s="88">
        <v>20.85</v>
      </c>
      <c r="D85" s="22">
        <v>0</v>
      </c>
      <c r="E85" s="22">
        <v>0</v>
      </c>
      <c r="F85" s="23">
        <f>E85/C85</f>
        <v>0</v>
      </c>
      <c r="G85" s="22">
        <v>0</v>
      </c>
      <c r="H85" s="24">
        <v>0</v>
      </c>
      <c r="I85" s="22">
        <v>0</v>
      </c>
      <c r="J85" s="22"/>
      <c r="K85" s="22"/>
      <c r="L85" s="22"/>
      <c r="M85" s="21">
        <v>0</v>
      </c>
      <c r="N85" s="21">
        <v>0</v>
      </c>
      <c r="O85" s="21">
        <v>0</v>
      </c>
      <c r="P85" s="21">
        <v>0</v>
      </c>
      <c r="Q85" s="24">
        <v>0</v>
      </c>
      <c r="R85" s="22">
        <f>ROUNDDOWN(E85*S85,0)</f>
        <v>0</v>
      </c>
      <c r="S85" s="90">
        <v>0</v>
      </c>
      <c r="T85" s="22">
        <v>0</v>
      </c>
      <c r="U85" s="24">
        <v>0</v>
      </c>
      <c r="V85" s="22">
        <v>0</v>
      </c>
      <c r="W85" s="22"/>
      <c r="X85" s="22"/>
      <c r="Y85" s="22"/>
    </row>
    <row r="86" spans="1:25" s="2" customFormat="1" ht="15.75" x14ac:dyDescent="0.25">
      <c r="A86" s="220">
        <v>3</v>
      </c>
      <c r="B86" s="31" t="s">
        <v>96</v>
      </c>
      <c r="C86" s="88"/>
      <c r="D86" s="22"/>
      <c r="E86" s="22"/>
      <c r="F86" s="23"/>
      <c r="G86" s="22"/>
      <c r="H86" s="24"/>
      <c r="I86" s="22"/>
      <c r="J86" s="22"/>
      <c r="K86" s="22"/>
      <c r="L86" s="22"/>
      <c r="M86" s="22"/>
      <c r="N86" s="22"/>
      <c r="O86" s="22"/>
      <c r="P86" s="22"/>
      <c r="Q86" s="24"/>
      <c r="R86" s="22"/>
      <c r="S86" s="90"/>
      <c r="T86" s="22"/>
      <c r="U86" s="24"/>
      <c r="V86" s="22"/>
      <c r="W86" s="22"/>
      <c r="X86" s="22"/>
      <c r="Y86" s="22"/>
    </row>
    <row r="87" spans="1:25" s="29" customFormat="1" ht="15.75" x14ac:dyDescent="0.25">
      <c r="A87" s="221"/>
      <c r="B87" s="31" t="s">
        <v>97</v>
      </c>
      <c r="C87" s="88">
        <v>175.25</v>
      </c>
      <c r="D87" s="22">
        <v>102</v>
      </c>
      <c r="E87" s="22">
        <v>102</v>
      </c>
      <c r="F87" s="23">
        <f>E87/C87</f>
        <v>0.58202567760342372</v>
      </c>
      <c r="G87" s="22">
        <v>3</v>
      </c>
      <c r="H87" s="24">
        <f t="shared" ref="H87:H88" si="20">G87/E87</f>
        <v>2.9411764705882353E-2</v>
      </c>
      <c r="I87" s="22">
        <v>0</v>
      </c>
      <c r="J87" s="22"/>
      <c r="K87" s="22"/>
      <c r="L87" s="22"/>
      <c r="M87" s="22">
        <v>1</v>
      </c>
      <c r="N87" s="22">
        <v>0</v>
      </c>
      <c r="O87" s="22">
        <v>1</v>
      </c>
      <c r="P87" s="22">
        <v>0</v>
      </c>
      <c r="Q87" s="24">
        <f>M87/G87</f>
        <v>0.33333333333333331</v>
      </c>
      <c r="R87" s="22">
        <f>ROUNDDOWN(E87*S87,0)</f>
        <v>5</v>
      </c>
      <c r="S87" s="90" t="s">
        <v>24</v>
      </c>
      <c r="T87" s="22">
        <v>3</v>
      </c>
      <c r="U87" s="24">
        <f>T87/E87</f>
        <v>2.9411764705882353E-2</v>
      </c>
      <c r="V87" s="22">
        <v>0</v>
      </c>
      <c r="W87" s="22"/>
      <c r="X87" s="22"/>
      <c r="Y87" s="22"/>
    </row>
    <row r="88" spans="1:25" s="29" customFormat="1" ht="15.75" x14ac:dyDescent="0.25">
      <c r="A88" s="222"/>
      <c r="B88" s="31" t="s">
        <v>98</v>
      </c>
      <c r="C88" s="88">
        <v>121.07</v>
      </c>
      <c r="D88" s="22">
        <v>105</v>
      </c>
      <c r="E88" s="22">
        <v>105</v>
      </c>
      <c r="F88" s="23">
        <f>E88/C88</f>
        <v>0.86726687040555051</v>
      </c>
      <c r="G88" s="22">
        <v>3</v>
      </c>
      <c r="H88" s="24">
        <f t="shared" si="20"/>
        <v>2.8571428571428571E-2</v>
      </c>
      <c r="I88" s="22">
        <v>0</v>
      </c>
      <c r="J88" s="22"/>
      <c r="K88" s="22"/>
      <c r="L88" s="22"/>
      <c r="M88" s="22">
        <v>0</v>
      </c>
      <c r="N88" s="22">
        <v>0</v>
      </c>
      <c r="O88" s="22">
        <v>0</v>
      </c>
      <c r="P88" s="22">
        <v>0</v>
      </c>
      <c r="Q88" s="24">
        <f>M88/G88</f>
        <v>0</v>
      </c>
      <c r="R88" s="22">
        <f>ROUNDDOWN(E88*S88,0)</f>
        <v>5</v>
      </c>
      <c r="S88" s="90" t="s">
        <v>24</v>
      </c>
      <c r="T88" s="22">
        <v>3</v>
      </c>
      <c r="U88" s="24">
        <f>T88/E88</f>
        <v>2.8571428571428571E-2</v>
      </c>
      <c r="V88" s="22">
        <v>0</v>
      </c>
      <c r="W88" s="22"/>
      <c r="X88" s="22"/>
      <c r="Y88" s="22"/>
    </row>
    <row r="89" spans="1:25" s="2" customFormat="1" ht="68.25" customHeight="1" x14ac:dyDescent="0.25">
      <c r="A89" s="21">
        <v>4</v>
      </c>
      <c r="B89" s="31" t="s">
        <v>30</v>
      </c>
      <c r="C89" s="88"/>
      <c r="D89" s="22"/>
      <c r="E89" s="22"/>
      <c r="F89" s="22"/>
      <c r="G89" s="22"/>
      <c r="H89" s="24"/>
      <c r="I89" s="22"/>
      <c r="J89" s="22"/>
      <c r="K89" s="22"/>
      <c r="L89" s="22"/>
      <c r="M89" s="22"/>
      <c r="N89" s="22"/>
      <c r="O89" s="22"/>
      <c r="P89" s="22"/>
      <c r="Q89" s="24"/>
      <c r="R89" s="22"/>
      <c r="S89" s="90"/>
      <c r="T89" s="22"/>
      <c r="U89" s="24"/>
      <c r="V89" s="22"/>
      <c r="W89" s="22"/>
      <c r="X89" s="22"/>
      <c r="Y89" s="22"/>
    </row>
    <row r="90" spans="1:25" s="51" customFormat="1" ht="22.5" customHeight="1" x14ac:dyDescent="0.25">
      <c r="A90" s="255" t="s">
        <v>99</v>
      </c>
      <c r="B90" s="255"/>
      <c r="C90" s="89">
        <f>SUM(C83:C89)</f>
        <v>2406.89</v>
      </c>
      <c r="D90" s="38">
        <f>SUM(D83:D89)</f>
        <v>266</v>
      </c>
      <c r="E90" s="38">
        <f>SUM(E83:E89)</f>
        <v>266</v>
      </c>
      <c r="F90" s="23">
        <f>E90/C90</f>
        <v>0.11051606014400327</v>
      </c>
      <c r="G90" s="38">
        <f>SUM(G83:G89)</f>
        <v>6</v>
      </c>
      <c r="H90" s="24">
        <f>G90/E90</f>
        <v>2.2556390977443608E-2</v>
      </c>
      <c r="I90" s="38">
        <f>SUM(I83:I89)</f>
        <v>0</v>
      </c>
      <c r="J90" s="38"/>
      <c r="K90" s="38"/>
      <c r="L90" s="38"/>
      <c r="M90" s="38">
        <f>SUM(M83:M89)</f>
        <v>1</v>
      </c>
      <c r="N90" s="38">
        <f>SUM(N83:N89)</f>
        <v>0</v>
      </c>
      <c r="O90" s="38">
        <f>SUM(O83:O89)</f>
        <v>1</v>
      </c>
      <c r="P90" s="38">
        <f>SUM(P83:P89)</f>
        <v>0</v>
      </c>
      <c r="Q90" s="40">
        <f t="shared" si="19"/>
        <v>0.16666666666666666</v>
      </c>
      <c r="R90" s="38">
        <f>SUM(R83:R89)</f>
        <v>12</v>
      </c>
      <c r="S90" s="95"/>
      <c r="T90" s="38">
        <f>SUM(T83:T89)</f>
        <v>6</v>
      </c>
      <c r="U90" s="40">
        <f>T90/E90</f>
        <v>2.2556390977443608E-2</v>
      </c>
      <c r="V90" s="38">
        <f>SUM(V83:V89)</f>
        <v>0</v>
      </c>
      <c r="W90" s="38"/>
      <c r="X90" s="38"/>
      <c r="Y90" s="38"/>
    </row>
    <row r="91" spans="1:25" s="2" customFormat="1" ht="21.75" customHeight="1" x14ac:dyDescent="0.25">
      <c r="A91" s="255" t="s">
        <v>100</v>
      </c>
      <c r="B91" s="255"/>
      <c r="C91" s="89"/>
      <c r="D91" s="22"/>
      <c r="E91" s="22"/>
      <c r="F91" s="22"/>
      <c r="G91" s="22"/>
      <c r="H91" s="24"/>
      <c r="I91" s="22"/>
      <c r="J91" s="22"/>
      <c r="K91" s="22"/>
      <c r="L91" s="22"/>
      <c r="M91" s="22"/>
      <c r="N91" s="22"/>
      <c r="O91" s="22"/>
      <c r="P91" s="22"/>
      <c r="Q91" s="24"/>
      <c r="R91" s="22"/>
      <c r="S91" s="90"/>
      <c r="T91" s="22"/>
      <c r="U91" s="24"/>
      <c r="V91" s="22"/>
      <c r="W91" s="22"/>
      <c r="X91" s="22"/>
      <c r="Y91" s="22"/>
    </row>
    <row r="92" spans="1:25" s="2" customFormat="1" ht="15.75" x14ac:dyDescent="0.25">
      <c r="A92" s="220">
        <v>1</v>
      </c>
      <c r="B92" s="31" t="s">
        <v>101</v>
      </c>
      <c r="C92" s="88"/>
      <c r="D92" s="22"/>
      <c r="E92" s="22"/>
      <c r="F92" s="22"/>
      <c r="G92" s="22"/>
      <c r="H92" s="24"/>
      <c r="I92" s="22"/>
      <c r="J92" s="22"/>
      <c r="K92" s="22"/>
      <c r="L92" s="22"/>
      <c r="M92" s="22"/>
      <c r="N92" s="22"/>
      <c r="O92" s="22"/>
      <c r="P92" s="22"/>
      <c r="Q92" s="24"/>
      <c r="R92" s="22"/>
      <c r="S92" s="90"/>
      <c r="T92" s="22"/>
      <c r="U92" s="24"/>
      <c r="V92" s="22"/>
      <c r="W92" s="22"/>
      <c r="X92" s="22"/>
      <c r="Y92" s="22"/>
    </row>
    <row r="93" spans="1:25" s="29" customFormat="1" ht="19.5" customHeight="1" x14ac:dyDescent="0.25">
      <c r="A93" s="222"/>
      <c r="B93" s="31" t="s">
        <v>102</v>
      </c>
      <c r="C93" s="88">
        <v>22.32</v>
      </c>
      <c r="D93" s="22">
        <v>125</v>
      </c>
      <c r="E93" s="22">
        <v>125</v>
      </c>
      <c r="F93" s="23">
        <f>E93/C93</f>
        <v>5.6003584229390677</v>
      </c>
      <c r="G93" s="22">
        <v>15</v>
      </c>
      <c r="H93" s="24">
        <f>G93/E93</f>
        <v>0.12</v>
      </c>
      <c r="I93" s="22">
        <v>0</v>
      </c>
      <c r="J93" s="22"/>
      <c r="K93" s="22"/>
      <c r="L93" s="22"/>
      <c r="M93" s="22">
        <v>7</v>
      </c>
      <c r="N93" s="22">
        <v>0</v>
      </c>
      <c r="O93" s="22">
        <v>7</v>
      </c>
      <c r="P93" s="22">
        <v>0</v>
      </c>
      <c r="Q93" s="24">
        <f t="shared" si="19"/>
        <v>0.46666666666666667</v>
      </c>
      <c r="R93" s="22">
        <f>ROUNDDOWN(E93*S93,0)</f>
        <v>15</v>
      </c>
      <c r="S93" s="90" t="s">
        <v>36</v>
      </c>
      <c r="T93" s="22">
        <v>15</v>
      </c>
      <c r="U93" s="24">
        <f>T93/E93</f>
        <v>0.12</v>
      </c>
      <c r="V93" s="22">
        <v>0</v>
      </c>
      <c r="W93" s="22"/>
      <c r="X93" s="22"/>
      <c r="Y93" s="22"/>
    </row>
    <row r="94" spans="1:25" s="2" customFormat="1" ht="15.75" x14ac:dyDescent="0.25">
      <c r="A94" s="220">
        <v>2</v>
      </c>
      <c r="B94" s="31" t="s">
        <v>103</v>
      </c>
      <c r="C94" s="88"/>
      <c r="D94" s="22"/>
      <c r="E94" s="22"/>
      <c r="F94" s="22"/>
      <c r="G94" s="22"/>
      <c r="H94" s="24"/>
      <c r="I94" s="22"/>
      <c r="J94" s="22"/>
      <c r="K94" s="22"/>
      <c r="L94" s="22"/>
      <c r="M94" s="22"/>
      <c r="N94" s="22"/>
      <c r="O94" s="22"/>
      <c r="P94" s="22"/>
      <c r="Q94" s="24"/>
      <c r="R94" s="22"/>
      <c r="S94" s="90"/>
      <c r="T94" s="22"/>
      <c r="U94" s="24"/>
      <c r="V94" s="22"/>
      <c r="W94" s="22"/>
      <c r="X94" s="22"/>
      <c r="Y94" s="22"/>
    </row>
    <row r="95" spans="1:25" s="29" customFormat="1" ht="15.75" x14ac:dyDescent="0.25">
      <c r="A95" s="222"/>
      <c r="B95" s="31" t="s">
        <v>104</v>
      </c>
      <c r="C95" s="88">
        <v>145.66999999999999</v>
      </c>
      <c r="D95" s="22">
        <v>418</v>
      </c>
      <c r="E95" s="22">
        <v>418</v>
      </c>
      <c r="F95" s="23">
        <f>E95/C95</f>
        <v>2.8694995537859547</v>
      </c>
      <c r="G95" s="22">
        <v>33</v>
      </c>
      <c r="H95" s="24">
        <f>G95/E95</f>
        <v>7.8947368421052627E-2</v>
      </c>
      <c r="I95" s="22">
        <v>0</v>
      </c>
      <c r="J95" s="22"/>
      <c r="K95" s="22"/>
      <c r="L95" s="22"/>
      <c r="M95" s="22">
        <v>7</v>
      </c>
      <c r="N95" s="22">
        <v>0</v>
      </c>
      <c r="O95" s="22">
        <v>7</v>
      </c>
      <c r="P95" s="22">
        <v>0</v>
      </c>
      <c r="Q95" s="24">
        <f t="shared" si="19"/>
        <v>0.21212121212121213</v>
      </c>
      <c r="R95" s="22">
        <f>ROUNDDOWN(E95*S95,0)</f>
        <v>33</v>
      </c>
      <c r="S95" s="90" t="s">
        <v>48</v>
      </c>
      <c r="T95" s="22">
        <v>33</v>
      </c>
      <c r="U95" s="24">
        <f>T95/E95</f>
        <v>7.8947368421052627E-2</v>
      </c>
      <c r="V95" s="22">
        <v>0</v>
      </c>
      <c r="W95" s="22"/>
      <c r="X95" s="22"/>
      <c r="Y95" s="22"/>
    </row>
    <row r="96" spans="1:25" s="2" customFormat="1" ht="15.75" x14ac:dyDescent="0.25">
      <c r="A96" s="220">
        <v>3</v>
      </c>
      <c r="B96" s="31" t="s">
        <v>105</v>
      </c>
      <c r="C96" s="88"/>
      <c r="D96" s="22"/>
      <c r="E96" s="22"/>
      <c r="F96" s="22"/>
      <c r="G96" s="22"/>
      <c r="H96" s="24"/>
      <c r="I96" s="22"/>
      <c r="J96" s="22"/>
      <c r="K96" s="22"/>
      <c r="L96" s="22"/>
      <c r="M96" s="22"/>
      <c r="N96" s="22"/>
      <c r="O96" s="22"/>
      <c r="P96" s="22"/>
      <c r="Q96" s="24"/>
      <c r="R96" s="22"/>
      <c r="S96" s="90"/>
      <c r="T96" s="22"/>
      <c r="U96" s="24"/>
      <c r="V96" s="22"/>
      <c r="W96" s="22"/>
      <c r="X96" s="22"/>
      <c r="Y96" s="22"/>
    </row>
    <row r="97" spans="1:25" s="29" customFormat="1" ht="14.25" customHeight="1" x14ac:dyDescent="0.25">
      <c r="A97" s="222"/>
      <c r="B97" s="31" t="s">
        <v>106</v>
      </c>
      <c r="C97" s="88">
        <v>200.1</v>
      </c>
      <c r="D97" s="22">
        <v>564</v>
      </c>
      <c r="E97" s="22">
        <v>564</v>
      </c>
      <c r="F97" s="23">
        <f>E97/C97</f>
        <v>2.8185907046476761</v>
      </c>
      <c r="G97" s="22">
        <v>45</v>
      </c>
      <c r="H97" s="24">
        <f>G97/E97</f>
        <v>7.9787234042553196E-2</v>
      </c>
      <c r="I97" s="22">
        <v>0</v>
      </c>
      <c r="J97" s="22"/>
      <c r="K97" s="22"/>
      <c r="L97" s="22"/>
      <c r="M97" s="22">
        <v>4</v>
      </c>
      <c r="N97" s="22">
        <v>0</v>
      </c>
      <c r="O97" s="22">
        <v>4</v>
      </c>
      <c r="P97" s="22">
        <v>0</v>
      </c>
      <c r="Q97" s="24">
        <f t="shared" si="19"/>
        <v>8.8888888888888892E-2</v>
      </c>
      <c r="R97" s="22">
        <f>ROUNDDOWN(E97*S97,0)</f>
        <v>45</v>
      </c>
      <c r="S97" s="90" t="s">
        <v>48</v>
      </c>
      <c r="T97" s="22">
        <v>45</v>
      </c>
      <c r="U97" s="24">
        <f>T97/E97</f>
        <v>7.9787234042553196E-2</v>
      </c>
      <c r="V97" s="22">
        <v>0</v>
      </c>
      <c r="W97" s="22"/>
      <c r="X97" s="22"/>
      <c r="Y97" s="22"/>
    </row>
    <row r="98" spans="1:25" s="51" customFormat="1" ht="14.25" customHeight="1" x14ac:dyDescent="0.25">
      <c r="A98" s="220">
        <v>4</v>
      </c>
      <c r="B98" s="31" t="s">
        <v>107</v>
      </c>
      <c r="C98" s="88"/>
      <c r="D98" s="22"/>
      <c r="E98" s="22"/>
      <c r="F98" s="22"/>
      <c r="G98" s="22"/>
      <c r="H98" s="24"/>
      <c r="I98" s="22"/>
      <c r="J98" s="22"/>
      <c r="K98" s="22"/>
      <c r="L98" s="22"/>
      <c r="M98" s="22"/>
      <c r="N98" s="22"/>
      <c r="O98" s="22"/>
      <c r="P98" s="22"/>
      <c r="Q98" s="24"/>
      <c r="R98" s="22"/>
      <c r="S98" s="90"/>
      <c r="T98" s="22"/>
      <c r="U98" s="24"/>
      <c r="V98" s="22"/>
      <c r="W98" s="22"/>
      <c r="X98" s="22"/>
      <c r="Y98" s="22"/>
    </row>
    <row r="99" spans="1:25" s="29" customFormat="1" ht="15.75" customHeight="1" x14ac:dyDescent="0.25">
      <c r="A99" s="222"/>
      <c r="B99" s="31" t="s">
        <v>108</v>
      </c>
      <c r="C99" s="88">
        <v>64.16</v>
      </c>
      <c r="D99" s="22">
        <v>278</v>
      </c>
      <c r="E99" s="22">
        <v>278</v>
      </c>
      <c r="F99" s="23">
        <f>E99/C99</f>
        <v>4.3329177057356612</v>
      </c>
      <c r="G99" s="22">
        <v>33</v>
      </c>
      <c r="H99" s="24">
        <f t="shared" ref="H99:H100" si="21">G99/E99</f>
        <v>0.11870503597122302</v>
      </c>
      <c r="I99" s="22">
        <v>0</v>
      </c>
      <c r="J99" s="22"/>
      <c r="K99" s="22"/>
      <c r="L99" s="22"/>
      <c r="M99" s="22">
        <v>4</v>
      </c>
      <c r="N99" s="22">
        <v>0</v>
      </c>
      <c r="O99" s="22">
        <v>4</v>
      </c>
      <c r="P99" s="22">
        <v>0</v>
      </c>
      <c r="Q99" s="24">
        <f t="shared" si="19"/>
        <v>0.12121212121212122</v>
      </c>
      <c r="R99" s="22">
        <f>ROUNDDOWN(E99*S99,0)</f>
        <v>33</v>
      </c>
      <c r="S99" s="90" t="s">
        <v>36</v>
      </c>
      <c r="T99" s="22">
        <v>33</v>
      </c>
      <c r="U99" s="24">
        <f>T99/E99</f>
        <v>0.11870503597122302</v>
      </c>
      <c r="V99" s="22">
        <v>0</v>
      </c>
      <c r="W99" s="22"/>
      <c r="X99" s="22"/>
      <c r="Y99" s="22"/>
    </row>
    <row r="100" spans="1:25" s="29" customFormat="1" ht="15.75" x14ac:dyDescent="0.25">
      <c r="A100" s="21">
        <v>5</v>
      </c>
      <c r="B100" s="31" t="s">
        <v>109</v>
      </c>
      <c r="C100" s="88">
        <v>359.59</v>
      </c>
      <c r="D100" s="22">
        <v>1272</v>
      </c>
      <c r="E100" s="22">
        <v>1272</v>
      </c>
      <c r="F100" s="23">
        <f>E100/C100</f>
        <v>3.5373619956061071</v>
      </c>
      <c r="G100" s="22">
        <v>152</v>
      </c>
      <c r="H100" s="24">
        <f t="shared" si="21"/>
        <v>0.11949685534591195</v>
      </c>
      <c r="I100" s="22">
        <v>0</v>
      </c>
      <c r="J100" s="22"/>
      <c r="K100" s="22"/>
      <c r="L100" s="22"/>
      <c r="M100" s="22">
        <v>13</v>
      </c>
      <c r="N100" s="22">
        <v>0</v>
      </c>
      <c r="O100" s="22">
        <v>9</v>
      </c>
      <c r="P100" s="22">
        <v>4</v>
      </c>
      <c r="Q100" s="24">
        <f t="shared" si="19"/>
        <v>8.5526315789473686E-2</v>
      </c>
      <c r="R100" s="22">
        <f>ROUNDDOWN(E100*S100,0)</f>
        <v>152</v>
      </c>
      <c r="S100" s="90" t="s">
        <v>36</v>
      </c>
      <c r="T100" s="22">
        <v>152</v>
      </c>
      <c r="U100" s="24">
        <f>T100/E100</f>
        <v>0.11949685534591195</v>
      </c>
      <c r="V100" s="22">
        <v>0</v>
      </c>
      <c r="W100" s="22"/>
      <c r="X100" s="22"/>
      <c r="Y100" s="22"/>
    </row>
    <row r="101" spans="1:25" s="2" customFormat="1" ht="15.75" x14ac:dyDescent="0.25">
      <c r="A101" s="220">
        <v>6</v>
      </c>
      <c r="B101" s="31" t="s">
        <v>110</v>
      </c>
      <c r="C101" s="88"/>
      <c r="D101" s="22"/>
      <c r="E101" s="22"/>
      <c r="F101" s="22"/>
      <c r="G101" s="22"/>
      <c r="H101" s="24"/>
      <c r="I101" s="22"/>
      <c r="J101" s="22"/>
      <c r="K101" s="22"/>
      <c r="L101" s="22"/>
      <c r="M101" s="22"/>
      <c r="N101" s="22"/>
      <c r="O101" s="22"/>
      <c r="P101" s="22"/>
      <c r="Q101" s="24"/>
      <c r="R101" s="22"/>
      <c r="S101" s="90"/>
      <c r="T101" s="22"/>
      <c r="U101" s="24"/>
      <c r="V101" s="22"/>
      <c r="W101" s="22"/>
      <c r="X101" s="22"/>
      <c r="Y101" s="22"/>
    </row>
    <row r="102" spans="1:25" s="29" customFormat="1" ht="15.75" x14ac:dyDescent="0.25">
      <c r="A102" s="221"/>
      <c r="B102" s="31" t="s">
        <v>97</v>
      </c>
      <c r="C102" s="88">
        <v>376.48</v>
      </c>
      <c r="D102" s="22">
        <v>209</v>
      </c>
      <c r="E102" s="22">
        <v>209</v>
      </c>
      <c r="F102" s="23">
        <f>E102/C102</f>
        <v>0.55514237144071399</v>
      </c>
      <c r="G102" s="22">
        <v>10</v>
      </c>
      <c r="H102" s="24">
        <f t="shared" ref="H102:H103" si="22">G102/E102</f>
        <v>4.784688995215311E-2</v>
      </c>
      <c r="I102" s="22">
        <v>0</v>
      </c>
      <c r="J102" s="22"/>
      <c r="K102" s="22"/>
      <c r="L102" s="22"/>
      <c r="M102" s="22">
        <v>2</v>
      </c>
      <c r="N102" s="22">
        <v>0</v>
      </c>
      <c r="O102" s="22">
        <v>2</v>
      </c>
      <c r="P102" s="22">
        <v>0</v>
      </c>
      <c r="Q102" s="24">
        <f t="shared" si="19"/>
        <v>0.2</v>
      </c>
      <c r="R102" s="22">
        <f>ROUNDDOWN(E102*S102,0)</f>
        <v>10</v>
      </c>
      <c r="S102" s="90" t="s">
        <v>24</v>
      </c>
      <c r="T102" s="22">
        <v>10</v>
      </c>
      <c r="U102" s="24">
        <f>T102/E102</f>
        <v>4.784688995215311E-2</v>
      </c>
      <c r="V102" s="22">
        <v>0</v>
      </c>
      <c r="W102" s="22"/>
      <c r="X102" s="22"/>
      <c r="Y102" s="22"/>
    </row>
    <row r="103" spans="1:25" s="29" customFormat="1" ht="15.75" x14ac:dyDescent="0.25">
      <c r="A103" s="222"/>
      <c r="B103" s="31" t="s">
        <v>98</v>
      </c>
      <c r="C103" s="88">
        <v>23.6</v>
      </c>
      <c r="D103" s="22">
        <v>34</v>
      </c>
      <c r="E103" s="22">
        <v>34</v>
      </c>
      <c r="F103" s="23">
        <f>E103/C103</f>
        <v>1.4406779661016949</v>
      </c>
      <c r="G103" s="22">
        <v>2</v>
      </c>
      <c r="H103" s="24">
        <f t="shared" si="22"/>
        <v>5.8823529411764705E-2</v>
      </c>
      <c r="I103" s="22">
        <v>0</v>
      </c>
      <c r="J103" s="22"/>
      <c r="K103" s="22"/>
      <c r="L103" s="22"/>
      <c r="M103" s="22">
        <v>0</v>
      </c>
      <c r="N103" s="22">
        <v>0</v>
      </c>
      <c r="O103" s="22">
        <v>0</v>
      </c>
      <c r="P103" s="22">
        <v>0</v>
      </c>
      <c r="Q103" s="24">
        <v>0</v>
      </c>
      <c r="R103" s="22">
        <f>ROUNDDOWN(E103*S103,0)</f>
        <v>2</v>
      </c>
      <c r="S103" s="90" t="s">
        <v>48</v>
      </c>
      <c r="T103" s="22">
        <v>2</v>
      </c>
      <c r="U103" s="24">
        <f>T103/E103</f>
        <v>5.8823529411764705E-2</v>
      </c>
      <c r="V103" s="22">
        <v>0</v>
      </c>
      <c r="W103" s="22"/>
      <c r="X103" s="22"/>
      <c r="Y103" s="22"/>
    </row>
    <row r="104" spans="1:25" s="2" customFormat="1" ht="15.75" x14ac:dyDescent="0.25">
      <c r="A104" s="220">
        <v>7</v>
      </c>
      <c r="B104" s="31" t="s">
        <v>111</v>
      </c>
      <c r="C104" s="88"/>
      <c r="D104" s="22"/>
      <c r="E104" s="22"/>
      <c r="F104" s="22"/>
      <c r="G104" s="22"/>
      <c r="H104" s="24"/>
      <c r="I104" s="22"/>
      <c r="J104" s="22"/>
      <c r="K104" s="22"/>
      <c r="L104" s="22"/>
      <c r="M104" s="22"/>
      <c r="N104" s="22"/>
      <c r="O104" s="22"/>
      <c r="P104" s="22"/>
      <c r="Q104" s="24"/>
      <c r="R104" s="22"/>
      <c r="S104" s="90"/>
      <c r="T104" s="22"/>
      <c r="U104" s="24"/>
      <c r="V104" s="22"/>
      <c r="W104" s="22"/>
      <c r="X104" s="22"/>
      <c r="Y104" s="22"/>
    </row>
    <row r="105" spans="1:25" s="29" customFormat="1" ht="17.25" customHeight="1" x14ac:dyDescent="0.25">
      <c r="A105" s="222"/>
      <c r="B105" s="31" t="s">
        <v>35</v>
      </c>
      <c r="C105" s="88">
        <v>141.91</v>
      </c>
      <c r="D105" s="22">
        <v>476</v>
      </c>
      <c r="E105" s="22">
        <v>476</v>
      </c>
      <c r="F105" s="23">
        <f>E105/C105</f>
        <v>3.3542386019308013</v>
      </c>
      <c r="G105" s="22">
        <v>52</v>
      </c>
      <c r="H105" s="24">
        <f t="shared" ref="H105:H108" si="23">G105/E105</f>
        <v>0.1092436974789916</v>
      </c>
      <c r="I105" s="22">
        <v>0</v>
      </c>
      <c r="J105" s="22"/>
      <c r="K105" s="22"/>
      <c r="L105" s="22"/>
      <c r="M105" s="22">
        <v>28</v>
      </c>
      <c r="N105" s="22">
        <v>1</v>
      </c>
      <c r="O105" s="22">
        <v>17</v>
      </c>
      <c r="P105" s="22">
        <v>10</v>
      </c>
      <c r="Q105" s="24">
        <f t="shared" si="19"/>
        <v>0.53846153846153844</v>
      </c>
      <c r="R105" s="22">
        <f>ROUNDDOWN(E105*S105,0)</f>
        <v>57</v>
      </c>
      <c r="S105" s="90" t="s">
        <v>36</v>
      </c>
      <c r="T105" s="22">
        <v>52</v>
      </c>
      <c r="U105" s="24">
        <f>T105/E105</f>
        <v>0.1092436974789916</v>
      </c>
      <c r="V105" s="22">
        <v>0</v>
      </c>
      <c r="W105" s="22"/>
      <c r="X105" s="22"/>
      <c r="Y105" s="22"/>
    </row>
    <row r="106" spans="1:25" s="29" customFormat="1" ht="15.75" x14ac:dyDescent="0.25">
      <c r="A106" s="21">
        <v>8</v>
      </c>
      <c r="B106" s="31" t="s">
        <v>112</v>
      </c>
      <c r="C106" s="88">
        <v>16.45</v>
      </c>
      <c r="D106" s="22">
        <v>17</v>
      </c>
      <c r="E106" s="22">
        <v>17</v>
      </c>
      <c r="F106" s="23">
        <f>E106/C106</f>
        <v>1.0334346504559271</v>
      </c>
      <c r="G106" s="22">
        <v>1</v>
      </c>
      <c r="H106" s="24">
        <f t="shared" si="23"/>
        <v>5.8823529411764705E-2</v>
      </c>
      <c r="I106" s="22">
        <v>0</v>
      </c>
      <c r="J106" s="22"/>
      <c r="K106" s="22"/>
      <c r="L106" s="22"/>
      <c r="M106" s="22">
        <v>0</v>
      </c>
      <c r="N106" s="22">
        <v>0</v>
      </c>
      <c r="O106" s="22">
        <v>0</v>
      </c>
      <c r="P106" s="22">
        <v>0</v>
      </c>
      <c r="Q106" s="24">
        <v>0</v>
      </c>
      <c r="R106" s="22">
        <f>ROUNDDOWN(E106*S106,0)</f>
        <v>1</v>
      </c>
      <c r="S106" s="90" t="s">
        <v>48</v>
      </c>
      <c r="T106" s="22">
        <v>1</v>
      </c>
      <c r="U106" s="24">
        <f>T106/E106</f>
        <v>5.8823529411764705E-2</v>
      </c>
      <c r="V106" s="22">
        <v>0</v>
      </c>
      <c r="W106" s="22"/>
      <c r="X106" s="22"/>
      <c r="Y106" s="22"/>
    </row>
    <row r="107" spans="1:25" s="29" customFormat="1" ht="15.75" x14ac:dyDescent="0.25">
      <c r="A107" s="21">
        <v>9</v>
      </c>
      <c r="B107" s="31" t="s">
        <v>113</v>
      </c>
      <c r="C107" s="88">
        <v>19.21</v>
      </c>
      <c r="D107" s="22">
        <v>53</v>
      </c>
      <c r="E107" s="22">
        <v>53</v>
      </c>
      <c r="F107" s="23">
        <f>E107/C107</f>
        <v>2.7589796980739196</v>
      </c>
      <c r="G107" s="22">
        <v>4</v>
      </c>
      <c r="H107" s="24">
        <f t="shared" si="23"/>
        <v>7.5471698113207544E-2</v>
      </c>
      <c r="I107" s="22">
        <v>0</v>
      </c>
      <c r="J107" s="22"/>
      <c r="K107" s="22"/>
      <c r="L107" s="22"/>
      <c r="M107" s="22">
        <v>4</v>
      </c>
      <c r="N107" s="22">
        <v>0</v>
      </c>
      <c r="O107" s="22">
        <v>2</v>
      </c>
      <c r="P107" s="22">
        <v>2</v>
      </c>
      <c r="Q107" s="24">
        <f t="shared" si="19"/>
        <v>1</v>
      </c>
      <c r="R107" s="22">
        <f>ROUNDDOWN(E107*S107,0)</f>
        <v>4</v>
      </c>
      <c r="S107" s="90" t="s">
        <v>48</v>
      </c>
      <c r="T107" s="22">
        <v>4</v>
      </c>
      <c r="U107" s="24">
        <f>T107/E107</f>
        <v>7.5471698113207544E-2</v>
      </c>
      <c r="V107" s="22">
        <v>0</v>
      </c>
      <c r="W107" s="22"/>
      <c r="X107" s="22"/>
      <c r="Y107" s="22"/>
    </row>
    <row r="108" spans="1:25" s="29" customFormat="1" ht="18.75" customHeight="1" x14ac:dyDescent="0.25">
      <c r="A108" s="21">
        <v>10</v>
      </c>
      <c r="B108" s="31" t="s">
        <v>307</v>
      </c>
      <c r="C108" s="88">
        <v>66.27</v>
      </c>
      <c r="D108" s="22">
        <v>96</v>
      </c>
      <c r="E108" s="22">
        <v>96</v>
      </c>
      <c r="F108" s="23">
        <f>E108/C108</f>
        <v>1.4486192847442283</v>
      </c>
      <c r="G108" s="22">
        <v>7</v>
      </c>
      <c r="H108" s="24">
        <f t="shared" si="23"/>
        <v>7.2916666666666671E-2</v>
      </c>
      <c r="I108" s="22">
        <v>0</v>
      </c>
      <c r="J108" s="22"/>
      <c r="K108" s="22"/>
      <c r="L108" s="22"/>
      <c r="M108" s="22">
        <v>1</v>
      </c>
      <c r="N108" s="22">
        <v>0</v>
      </c>
      <c r="O108" s="22">
        <v>0</v>
      </c>
      <c r="P108" s="22">
        <v>1</v>
      </c>
      <c r="Q108" s="24">
        <f t="shared" si="19"/>
        <v>0.14285714285714285</v>
      </c>
      <c r="R108" s="22">
        <f>ROUNDDOWN(E108*S108,0)</f>
        <v>7</v>
      </c>
      <c r="S108" s="90" t="s">
        <v>48</v>
      </c>
      <c r="T108" s="22">
        <v>7</v>
      </c>
      <c r="U108" s="24">
        <f>T108/E108</f>
        <v>7.2916666666666671E-2</v>
      </c>
      <c r="V108" s="22">
        <v>0</v>
      </c>
      <c r="W108" s="22"/>
      <c r="X108" s="22"/>
      <c r="Y108" s="22"/>
    </row>
    <row r="109" spans="1:25" s="2" customFormat="1" ht="15.75" x14ac:dyDescent="0.25">
      <c r="A109" s="220">
        <v>11</v>
      </c>
      <c r="B109" s="31" t="s">
        <v>115</v>
      </c>
      <c r="C109" s="88"/>
      <c r="D109" s="22"/>
      <c r="E109" s="22"/>
      <c r="F109" s="22"/>
      <c r="G109" s="22"/>
      <c r="H109" s="24"/>
      <c r="I109" s="22"/>
      <c r="J109" s="22"/>
      <c r="K109" s="22"/>
      <c r="L109" s="22"/>
      <c r="M109" s="22"/>
      <c r="N109" s="22"/>
      <c r="O109" s="22"/>
      <c r="P109" s="22"/>
      <c r="Q109" s="24"/>
      <c r="R109" s="22"/>
      <c r="S109" s="90"/>
      <c r="T109" s="22"/>
      <c r="U109" s="24"/>
      <c r="V109" s="22"/>
      <c r="W109" s="22"/>
      <c r="X109" s="22"/>
      <c r="Y109" s="22"/>
    </row>
    <row r="110" spans="1:25" s="29" customFormat="1" ht="15" customHeight="1" x14ac:dyDescent="0.25">
      <c r="A110" s="221"/>
      <c r="B110" s="31" t="s">
        <v>116</v>
      </c>
      <c r="C110" s="88">
        <v>193.94</v>
      </c>
      <c r="D110" s="22">
        <v>275</v>
      </c>
      <c r="E110" s="22">
        <v>275</v>
      </c>
      <c r="F110" s="23">
        <f>E110/C110</f>
        <v>1.4179643188615036</v>
      </c>
      <c r="G110" s="22">
        <v>22</v>
      </c>
      <c r="H110" s="24">
        <f t="shared" ref="H110:H111" si="24">G110/E110</f>
        <v>0.08</v>
      </c>
      <c r="I110" s="22">
        <v>0</v>
      </c>
      <c r="J110" s="22"/>
      <c r="K110" s="22"/>
      <c r="L110" s="22"/>
      <c r="M110" s="22">
        <v>0</v>
      </c>
      <c r="N110" s="22">
        <v>0</v>
      </c>
      <c r="O110" s="22">
        <v>0</v>
      </c>
      <c r="P110" s="22">
        <v>0</v>
      </c>
      <c r="Q110" s="24">
        <f t="shared" si="19"/>
        <v>0</v>
      </c>
      <c r="R110" s="22">
        <f>ROUNDDOWN(E110*S110,0)</f>
        <v>22</v>
      </c>
      <c r="S110" s="90" t="s">
        <v>48</v>
      </c>
      <c r="T110" s="22">
        <v>22</v>
      </c>
      <c r="U110" s="24">
        <f>T110/E110</f>
        <v>0.08</v>
      </c>
      <c r="V110" s="22">
        <v>0</v>
      </c>
      <c r="W110" s="22"/>
      <c r="X110" s="22"/>
      <c r="Y110" s="22"/>
    </row>
    <row r="111" spans="1:25" s="29" customFormat="1" ht="15.75" x14ac:dyDescent="0.25">
      <c r="A111" s="222"/>
      <c r="B111" s="31" t="s">
        <v>117</v>
      </c>
      <c r="C111" s="88">
        <v>283.94</v>
      </c>
      <c r="D111" s="22">
        <v>598</v>
      </c>
      <c r="E111" s="22">
        <v>598</v>
      </c>
      <c r="F111" s="23">
        <f>E111/C111</f>
        <v>2.1060787490314854</v>
      </c>
      <c r="G111" s="22">
        <v>47</v>
      </c>
      <c r="H111" s="24">
        <f t="shared" si="24"/>
        <v>7.8595317725752512E-2</v>
      </c>
      <c r="I111" s="22">
        <v>0</v>
      </c>
      <c r="J111" s="22"/>
      <c r="K111" s="22"/>
      <c r="L111" s="22"/>
      <c r="M111" s="22">
        <v>19</v>
      </c>
      <c r="N111" s="22">
        <v>0</v>
      </c>
      <c r="O111" s="22">
        <v>11</v>
      </c>
      <c r="P111" s="22">
        <v>8</v>
      </c>
      <c r="Q111" s="24">
        <f t="shared" si="19"/>
        <v>0.40425531914893614</v>
      </c>
      <c r="R111" s="22">
        <f>ROUNDDOWN(E111*S111,0)</f>
        <v>47</v>
      </c>
      <c r="S111" s="90" t="s">
        <v>48</v>
      </c>
      <c r="T111" s="22">
        <v>47</v>
      </c>
      <c r="U111" s="24">
        <f>T111/E111</f>
        <v>7.8595317725752512E-2</v>
      </c>
      <c r="V111" s="22">
        <v>0</v>
      </c>
      <c r="W111" s="22"/>
      <c r="X111" s="22"/>
      <c r="Y111" s="22"/>
    </row>
    <row r="112" spans="1:25" s="2" customFormat="1" ht="15.75" x14ac:dyDescent="0.25">
      <c r="A112" s="220">
        <v>12</v>
      </c>
      <c r="B112" s="31" t="s">
        <v>118</v>
      </c>
      <c r="C112" s="88"/>
      <c r="D112" s="22"/>
      <c r="E112" s="22"/>
      <c r="F112" s="22"/>
      <c r="G112" s="22"/>
      <c r="H112" s="24"/>
      <c r="I112" s="22"/>
      <c r="J112" s="22"/>
      <c r="K112" s="22"/>
      <c r="L112" s="22"/>
      <c r="M112" s="22"/>
      <c r="N112" s="22"/>
      <c r="O112" s="22"/>
      <c r="P112" s="22"/>
      <c r="Q112" s="24"/>
      <c r="R112" s="22"/>
      <c r="S112" s="90"/>
      <c r="T112" s="22"/>
      <c r="U112" s="24"/>
      <c r="V112" s="22"/>
      <c r="W112" s="22"/>
      <c r="X112" s="22"/>
      <c r="Y112" s="22"/>
    </row>
    <row r="113" spans="1:25" s="29" customFormat="1" ht="20.25" customHeight="1" x14ac:dyDescent="0.25">
      <c r="A113" s="222"/>
      <c r="B113" s="31" t="s">
        <v>35</v>
      </c>
      <c r="C113" s="88">
        <v>63.69</v>
      </c>
      <c r="D113" s="22">
        <v>65</v>
      </c>
      <c r="E113" s="22">
        <v>65</v>
      </c>
      <c r="F113" s="23">
        <f>E113/C113</f>
        <v>1.0205683780813315</v>
      </c>
      <c r="G113" s="22">
        <v>5</v>
      </c>
      <c r="H113" s="24">
        <f>G113/E113</f>
        <v>7.6923076923076927E-2</v>
      </c>
      <c r="I113" s="22">
        <v>0</v>
      </c>
      <c r="J113" s="22"/>
      <c r="K113" s="22"/>
      <c r="L113" s="22"/>
      <c r="M113" s="22">
        <v>3</v>
      </c>
      <c r="N113" s="22">
        <v>0</v>
      </c>
      <c r="O113" s="22">
        <v>2</v>
      </c>
      <c r="P113" s="22">
        <v>1</v>
      </c>
      <c r="Q113" s="24">
        <f t="shared" si="19"/>
        <v>0.6</v>
      </c>
      <c r="R113" s="22">
        <f>ROUNDDOWN(E113*S113,0)</f>
        <v>5</v>
      </c>
      <c r="S113" s="90" t="s">
        <v>48</v>
      </c>
      <c r="T113" s="22">
        <v>5</v>
      </c>
      <c r="U113" s="24">
        <f>T113/E113</f>
        <v>7.6923076923076927E-2</v>
      </c>
      <c r="V113" s="22">
        <v>0</v>
      </c>
      <c r="W113" s="22"/>
      <c r="X113" s="22"/>
      <c r="Y113" s="22"/>
    </row>
    <row r="114" spans="1:25" s="2" customFormat="1" ht="15.75" x14ac:dyDescent="0.25">
      <c r="A114" s="220">
        <v>13</v>
      </c>
      <c r="B114" s="31" t="s">
        <v>119</v>
      </c>
      <c r="C114" s="88"/>
      <c r="D114" s="22"/>
      <c r="E114" s="22"/>
      <c r="F114" s="22"/>
      <c r="G114" s="22"/>
      <c r="H114" s="24"/>
      <c r="I114" s="22"/>
      <c r="J114" s="22"/>
      <c r="K114" s="22"/>
      <c r="L114" s="22"/>
      <c r="M114" s="22"/>
      <c r="N114" s="22"/>
      <c r="O114" s="22"/>
      <c r="P114" s="22"/>
      <c r="Q114" s="24"/>
      <c r="R114" s="22"/>
      <c r="S114" s="90"/>
      <c r="T114" s="22"/>
      <c r="U114" s="24"/>
      <c r="V114" s="22"/>
      <c r="W114" s="22"/>
      <c r="X114" s="22"/>
      <c r="Y114" s="22"/>
    </row>
    <row r="115" spans="1:25" s="29" customFormat="1" ht="15.75" x14ac:dyDescent="0.25">
      <c r="A115" s="221"/>
      <c r="B115" s="31" t="s">
        <v>120</v>
      </c>
      <c r="C115" s="88">
        <v>194.53</v>
      </c>
      <c r="D115" s="22">
        <v>836</v>
      </c>
      <c r="E115" s="22">
        <v>836</v>
      </c>
      <c r="F115" s="23">
        <f>E115/C115</f>
        <v>4.2975376548604327</v>
      </c>
      <c r="G115" s="22">
        <v>93</v>
      </c>
      <c r="H115" s="24">
        <f t="shared" ref="H115:H117" si="25">G115/E115</f>
        <v>0.11124401913875598</v>
      </c>
      <c r="I115" s="22">
        <v>0</v>
      </c>
      <c r="J115" s="22"/>
      <c r="K115" s="22"/>
      <c r="L115" s="22"/>
      <c r="M115" s="22">
        <v>26</v>
      </c>
      <c r="N115" s="22">
        <v>0</v>
      </c>
      <c r="O115" s="22">
        <v>24</v>
      </c>
      <c r="P115" s="22">
        <v>2</v>
      </c>
      <c r="Q115" s="24">
        <f t="shared" si="19"/>
        <v>0.27956989247311825</v>
      </c>
      <c r="R115" s="22">
        <f>ROUNDDOWN(E115*S115,0)</f>
        <v>100</v>
      </c>
      <c r="S115" s="90" t="s">
        <v>36</v>
      </c>
      <c r="T115" s="22">
        <v>93</v>
      </c>
      <c r="U115" s="24">
        <f>T115/E115</f>
        <v>0.11124401913875598</v>
      </c>
      <c r="V115" s="22">
        <v>0</v>
      </c>
      <c r="W115" s="22"/>
      <c r="X115" s="22"/>
      <c r="Y115" s="22"/>
    </row>
    <row r="116" spans="1:25" s="29" customFormat="1" ht="15.75" x14ac:dyDescent="0.25">
      <c r="A116" s="222"/>
      <c r="B116" s="31" t="s">
        <v>121</v>
      </c>
      <c r="C116" s="88">
        <v>143.76</v>
      </c>
      <c r="D116" s="22">
        <v>512</v>
      </c>
      <c r="E116" s="22">
        <v>512</v>
      </c>
      <c r="F116" s="23">
        <f>E116/C116</f>
        <v>3.5614913745130776</v>
      </c>
      <c r="G116" s="22">
        <v>61</v>
      </c>
      <c r="H116" s="24">
        <f t="shared" si="25"/>
        <v>0.119140625</v>
      </c>
      <c r="I116" s="22">
        <v>0</v>
      </c>
      <c r="J116" s="22"/>
      <c r="K116" s="22"/>
      <c r="L116" s="22"/>
      <c r="M116" s="22">
        <v>11</v>
      </c>
      <c r="N116" s="22">
        <v>3</v>
      </c>
      <c r="O116" s="22">
        <v>8</v>
      </c>
      <c r="P116" s="22">
        <v>0</v>
      </c>
      <c r="Q116" s="24">
        <f t="shared" si="19"/>
        <v>0.18032786885245902</v>
      </c>
      <c r="R116" s="22">
        <f>ROUNDDOWN(E116*S116,0)</f>
        <v>61</v>
      </c>
      <c r="S116" s="90" t="s">
        <v>36</v>
      </c>
      <c r="T116" s="22">
        <v>61</v>
      </c>
      <c r="U116" s="24">
        <f>T116/E116</f>
        <v>0.119140625</v>
      </c>
      <c r="V116" s="22">
        <v>0</v>
      </c>
      <c r="W116" s="22"/>
      <c r="X116" s="22"/>
      <c r="Y116" s="22"/>
    </row>
    <row r="117" spans="1:25" s="29" customFormat="1" ht="21" customHeight="1" x14ac:dyDescent="0.25">
      <c r="A117" s="21">
        <v>14</v>
      </c>
      <c r="B117" s="31" t="s">
        <v>308</v>
      </c>
      <c r="C117" s="88">
        <v>45.65</v>
      </c>
      <c r="D117" s="22">
        <v>230</v>
      </c>
      <c r="E117" s="22">
        <v>230</v>
      </c>
      <c r="F117" s="23">
        <f>E117/C117</f>
        <v>5.0383351588170866</v>
      </c>
      <c r="G117" s="22">
        <v>15</v>
      </c>
      <c r="H117" s="24">
        <f t="shared" si="25"/>
        <v>6.5217391304347824E-2</v>
      </c>
      <c r="I117" s="22">
        <v>0</v>
      </c>
      <c r="J117" s="22"/>
      <c r="K117" s="22"/>
      <c r="L117" s="22"/>
      <c r="M117" s="22">
        <v>6</v>
      </c>
      <c r="N117" s="22">
        <v>0</v>
      </c>
      <c r="O117" s="22">
        <v>4</v>
      </c>
      <c r="P117" s="22">
        <v>2</v>
      </c>
      <c r="Q117" s="24">
        <f t="shared" si="19"/>
        <v>0.4</v>
      </c>
      <c r="R117" s="22">
        <f>ROUNDDOWN(E117*S117,0)</f>
        <v>27</v>
      </c>
      <c r="S117" s="90" t="s">
        <v>36</v>
      </c>
      <c r="T117" s="22">
        <v>15</v>
      </c>
      <c r="U117" s="24">
        <f>T117/E117</f>
        <v>6.5217391304347824E-2</v>
      </c>
      <c r="V117" s="22">
        <v>0</v>
      </c>
      <c r="W117" s="22"/>
      <c r="X117" s="22"/>
      <c r="Y117" s="22"/>
    </row>
    <row r="118" spans="1:25" s="2" customFormat="1" ht="18.75" customHeight="1" x14ac:dyDescent="0.25">
      <c r="A118" s="220">
        <v>15</v>
      </c>
      <c r="B118" s="31" t="s">
        <v>309</v>
      </c>
      <c r="C118" s="88"/>
      <c r="D118" s="22"/>
      <c r="E118" s="22"/>
      <c r="F118" s="22"/>
      <c r="G118" s="22"/>
      <c r="H118" s="24"/>
      <c r="I118" s="22"/>
      <c r="J118" s="22"/>
      <c r="K118" s="22"/>
      <c r="L118" s="22"/>
      <c r="M118" s="22"/>
      <c r="N118" s="22"/>
      <c r="O118" s="22"/>
      <c r="P118" s="22"/>
      <c r="Q118" s="24"/>
      <c r="R118" s="22"/>
      <c r="S118" s="90"/>
      <c r="T118" s="22"/>
      <c r="U118" s="24"/>
      <c r="V118" s="22"/>
      <c r="W118" s="22"/>
      <c r="X118" s="22"/>
      <c r="Y118" s="22"/>
    </row>
    <row r="119" spans="1:25" s="29" customFormat="1" ht="20.25" customHeight="1" x14ac:dyDescent="0.25">
      <c r="A119" s="221"/>
      <c r="B119" s="31" t="s">
        <v>310</v>
      </c>
      <c r="C119" s="88">
        <v>63.25</v>
      </c>
      <c r="D119" s="22">
        <v>219</v>
      </c>
      <c r="E119" s="22">
        <v>219</v>
      </c>
      <c r="F119" s="23">
        <f>E119/C119</f>
        <v>3.4624505928853755</v>
      </c>
      <c r="G119" s="22">
        <v>26</v>
      </c>
      <c r="H119" s="24">
        <f t="shared" ref="H119:H120" si="26">G119/E119</f>
        <v>0.11872146118721461</v>
      </c>
      <c r="I119" s="22">
        <v>0</v>
      </c>
      <c r="J119" s="22"/>
      <c r="K119" s="22"/>
      <c r="L119" s="22"/>
      <c r="M119" s="22">
        <v>2</v>
      </c>
      <c r="N119" s="22">
        <v>0</v>
      </c>
      <c r="O119" s="22">
        <v>2</v>
      </c>
      <c r="P119" s="22">
        <v>0</v>
      </c>
      <c r="Q119" s="24">
        <f t="shared" si="19"/>
        <v>7.6923076923076927E-2</v>
      </c>
      <c r="R119" s="22">
        <f>ROUNDDOWN(E119*S119,0)</f>
        <v>26</v>
      </c>
      <c r="S119" s="90" t="s">
        <v>36</v>
      </c>
      <c r="T119" s="22">
        <v>26</v>
      </c>
      <c r="U119" s="24">
        <f>T119/E119</f>
        <v>0.11872146118721461</v>
      </c>
      <c r="V119" s="22">
        <v>0</v>
      </c>
      <c r="W119" s="22"/>
      <c r="X119" s="22"/>
      <c r="Y119" s="22"/>
    </row>
    <row r="120" spans="1:25" s="29" customFormat="1" ht="23.25" customHeight="1" x14ac:dyDescent="0.25">
      <c r="A120" s="222"/>
      <c r="B120" s="31" t="s">
        <v>311</v>
      </c>
      <c r="C120" s="88">
        <v>178.68</v>
      </c>
      <c r="D120" s="22">
        <v>513</v>
      </c>
      <c r="E120" s="22">
        <v>513</v>
      </c>
      <c r="F120" s="23">
        <f>E120/C120</f>
        <v>2.8710543989254531</v>
      </c>
      <c r="G120" s="22">
        <v>41</v>
      </c>
      <c r="H120" s="24">
        <f t="shared" si="26"/>
        <v>7.9922027290448339E-2</v>
      </c>
      <c r="I120" s="22">
        <v>0</v>
      </c>
      <c r="J120" s="22"/>
      <c r="K120" s="22"/>
      <c r="L120" s="22"/>
      <c r="M120" s="22">
        <v>23</v>
      </c>
      <c r="N120" s="22">
        <v>0</v>
      </c>
      <c r="O120" s="22">
        <v>21</v>
      </c>
      <c r="P120" s="22">
        <v>2</v>
      </c>
      <c r="Q120" s="24">
        <f t="shared" si="19"/>
        <v>0.56097560975609762</v>
      </c>
      <c r="R120" s="22">
        <f>ROUNDDOWN(E120*S120,0)</f>
        <v>41</v>
      </c>
      <c r="S120" s="90" t="s">
        <v>48</v>
      </c>
      <c r="T120" s="22">
        <v>41</v>
      </c>
      <c r="U120" s="24">
        <f>T120/E120</f>
        <v>7.9922027290448339E-2</v>
      </c>
      <c r="V120" s="22">
        <v>0</v>
      </c>
      <c r="W120" s="22"/>
      <c r="X120" s="22"/>
      <c r="Y120" s="22"/>
    </row>
    <row r="121" spans="1:25" s="51" customFormat="1" ht="19.899999999999999" customHeight="1" x14ac:dyDescent="0.25">
      <c r="A121" s="220">
        <v>16</v>
      </c>
      <c r="B121" s="31" t="s">
        <v>126</v>
      </c>
      <c r="C121" s="88"/>
      <c r="D121" s="22"/>
      <c r="E121" s="22"/>
      <c r="F121" s="22"/>
      <c r="G121" s="22"/>
      <c r="H121" s="24"/>
      <c r="I121" s="22"/>
      <c r="J121" s="22"/>
      <c r="K121" s="22"/>
      <c r="L121" s="22"/>
      <c r="M121" s="22"/>
      <c r="N121" s="22"/>
      <c r="O121" s="22"/>
      <c r="P121" s="22"/>
      <c r="Q121" s="24"/>
      <c r="R121" s="22"/>
      <c r="S121" s="90"/>
      <c r="T121" s="22"/>
      <c r="U121" s="24"/>
      <c r="V121" s="22"/>
      <c r="W121" s="22"/>
      <c r="X121" s="22"/>
      <c r="Y121" s="22"/>
    </row>
    <row r="122" spans="1:25" s="29" customFormat="1" ht="16.899999999999999" customHeight="1" x14ac:dyDescent="0.25">
      <c r="A122" s="222"/>
      <c r="B122" s="31" t="s">
        <v>127</v>
      </c>
      <c r="C122" s="88">
        <v>59.66</v>
      </c>
      <c r="D122" s="22">
        <v>107</v>
      </c>
      <c r="E122" s="22">
        <v>107</v>
      </c>
      <c r="F122" s="23">
        <f>E122/C122</f>
        <v>1.7934964800536375</v>
      </c>
      <c r="G122" s="22">
        <v>5</v>
      </c>
      <c r="H122" s="24">
        <f t="shared" ref="H122:H125" si="27">G122/E122</f>
        <v>4.6728971962616821E-2</v>
      </c>
      <c r="I122" s="22">
        <v>0</v>
      </c>
      <c r="J122" s="22"/>
      <c r="K122" s="22"/>
      <c r="L122" s="22"/>
      <c r="M122" s="22">
        <v>0</v>
      </c>
      <c r="N122" s="22">
        <v>0</v>
      </c>
      <c r="O122" s="22">
        <v>0</v>
      </c>
      <c r="P122" s="22">
        <v>0</v>
      </c>
      <c r="Q122" s="24">
        <f t="shared" si="19"/>
        <v>0</v>
      </c>
      <c r="R122" s="22">
        <f>ROUNDDOWN(E122*S122,0)</f>
        <v>8</v>
      </c>
      <c r="S122" s="90" t="s">
        <v>48</v>
      </c>
      <c r="T122" s="22">
        <v>5</v>
      </c>
      <c r="U122" s="24">
        <f>T122/E122</f>
        <v>4.6728971962616821E-2</v>
      </c>
      <c r="V122" s="22">
        <v>0</v>
      </c>
      <c r="W122" s="22"/>
      <c r="X122" s="22"/>
      <c r="Y122" s="22"/>
    </row>
    <row r="123" spans="1:25" s="29" customFormat="1" ht="15.75" x14ac:dyDescent="0.25">
      <c r="A123" s="21">
        <v>17</v>
      </c>
      <c r="B123" s="31" t="s">
        <v>128</v>
      </c>
      <c r="C123" s="88">
        <v>14.08</v>
      </c>
      <c r="D123" s="22">
        <v>57</v>
      </c>
      <c r="E123" s="22">
        <v>57</v>
      </c>
      <c r="F123" s="23">
        <f>E123/C123</f>
        <v>4.0482954545454541</v>
      </c>
      <c r="G123" s="22">
        <v>6</v>
      </c>
      <c r="H123" s="24">
        <f t="shared" si="27"/>
        <v>0.10526315789473684</v>
      </c>
      <c r="I123" s="22">
        <v>0</v>
      </c>
      <c r="J123" s="22">
        <v>0</v>
      </c>
      <c r="K123" s="22">
        <v>4</v>
      </c>
      <c r="L123" s="22">
        <v>2</v>
      </c>
      <c r="M123" s="22">
        <v>2</v>
      </c>
      <c r="N123" s="22">
        <v>0</v>
      </c>
      <c r="O123" s="22">
        <v>1</v>
      </c>
      <c r="P123" s="22">
        <v>1</v>
      </c>
      <c r="Q123" s="24">
        <f t="shared" si="19"/>
        <v>0.33333333333333331</v>
      </c>
      <c r="R123" s="22">
        <f>ROUNDDOWN(E123*S123,0)</f>
        <v>6</v>
      </c>
      <c r="S123" s="90" t="s">
        <v>36</v>
      </c>
      <c r="T123" s="22">
        <v>6</v>
      </c>
      <c r="U123" s="24">
        <f>T123/E123</f>
        <v>0.10526315789473684</v>
      </c>
      <c r="V123" s="22">
        <v>0</v>
      </c>
      <c r="W123" s="22">
        <v>0</v>
      </c>
      <c r="X123" s="22">
        <v>4</v>
      </c>
      <c r="Y123" s="22">
        <v>2</v>
      </c>
    </row>
    <row r="124" spans="1:25" s="29" customFormat="1" ht="26.25" customHeight="1" x14ac:dyDescent="0.25">
      <c r="A124" s="21">
        <v>18</v>
      </c>
      <c r="B124" s="31" t="s">
        <v>129</v>
      </c>
      <c r="C124" s="88">
        <v>68.180000000000007</v>
      </c>
      <c r="D124" s="22">
        <v>220</v>
      </c>
      <c r="E124" s="22">
        <v>220</v>
      </c>
      <c r="F124" s="23">
        <f>E124/C124</f>
        <v>3.2267527134056904</v>
      </c>
      <c r="G124" s="22">
        <v>26</v>
      </c>
      <c r="H124" s="24">
        <f t="shared" si="27"/>
        <v>0.11818181818181818</v>
      </c>
      <c r="I124" s="22">
        <v>7</v>
      </c>
      <c r="J124" s="22">
        <v>0</v>
      </c>
      <c r="K124" s="22">
        <v>18</v>
      </c>
      <c r="L124" s="22">
        <v>8</v>
      </c>
      <c r="M124" s="22">
        <v>10</v>
      </c>
      <c r="N124" s="22">
        <v>0</v>
      </c>
      <c r="O124" s="22">
        <v>7</v>
      </c>
      <c r="P124" s="22">
        <v>3</v>
      </c>
      <c r="Q124" s="24">
        <f t="shared" si="19"/>
        <v>0.38461538461538464</v>
      </c>
      <c r="R124" s="22">
        <f>ROUNDDOWN(E124*S124,0)</f>
        <v>26</v>
      </c>
      <c r="S124" s="90" t="s">
        <v>36</v>
      </c>
      <c r="T124" s="22">
        <v>26</v>
      </c>
      <c r="U124" s="24">
        <f>T124/E124</f>
        <v>0.11818181818181818</v>
      </c>
      <c r="V124" s="22">
        <v>0</v>
      </c>
      <c r="W124" s="22">
        <v>0</v>
      </c>
      <c r="X124" s="22">
        <v>18</v>
      </c>
      <c r="Y124" s="22">
        <v>8</v>
      </c>
    </row>
    <row r="125" spans="1:25" s="29" customFormat="1" ht="17.25" customHeight="1" x14ac:dyDescent="0.25">
      <c r="A125" s="21">
        <v>19</v>
      </c>
      <c r="B125" s="31" t="s">
        <v>130</v>
      </c>
      <c r="C125" s="88">
        <v>32.47</v>
      </c>
      <c r="D125" s="22">
        <v>141</v>
      </c>
      <c r="E125" s="22">
        <v>141</v>
      </c>
      <c r="F125" s="23">
        <f>E125/C125</f>
        <v>4.3424699722821067</v>
      </c>
      <c r="G125" s="22">
        <v>16</v>
      </c>
      <c r="H125" s="24">
        <f t="shared" si="27"/>
        <v>0.11347517730496454</v>
      </c>
      <c r="I125" s="22">
        <v>0</v>
      </c>
      <c r="J125" s="22">
        <v>0</v>
      </c>
      <c r="K125" s="22">
        <v>11</v>
      </c>
      <c r="L125" s="22">
        <v>5</v>
      </c>
      <c r="M125" s="22">
        <v>6</v>
      </c>
      <c r="N125" s="22">
        <v>0</v>
      </c>
      <c r="O125" s="22">
        <v>4</v>
      </c>
      <c r="P125" s="22">
        <v>2</v>
      </c>
      <c r="Q125" s="24">
        <f t="shared" si="19"/>
        <v>0.375</v>
      </c>
      <c r="R125" s="22">
        <f>ROUNDDOWN(E125*S125,0)</f>
        <v>16</v>
      </c>
      <c r="S125" s="90" t="s">
        <v>36</v>
      </c>
      <c r="T125" s="22">
        <v>16</v>
      </c>
      <c r="U125" s="24">
        <f>T125/E125</f>
        <v>0.11347517730496454</v>
      </c>
      <c r="V125" s="22">
        <v>0</v>
      </c>
      <c r="W125" s="22">
        <v>0</v>
      </c>
      <c r="X125" s="22">
        <v>11</v>
      </c>
      <c r="Y125" s="22">
        <v>5</v>
      </c>
    </row>
    <row r="126" spans="1:25" s="2" customFormat="1" ht="66" customHeight="1" x14ac:dyDescent="0.25">
      <c r="A126" s="21">
        <v>20</v>
      </c>
      <c r="B126" s="31" t="s">
        <v>30</v>
      </c>
      <c r="C126" s="88"/>
      <c r="D126" s="22"/>
      <c r="E126" s="22"/>
      <c r="F126" s="22"/>
      <c r="G126" s="22"/>
      <c r="H126" s="24"/>
      <c r="I126" s="22"/>
      <c r="J126" s="22"/>
      <c r="K126" s="22"/>
      <c r="L126" s="22"/>
      <c r="M126" s="22"/>
      <c r="N126" s="22"/>
      <c r="O126" s="22"/>
      <c r="P126" s="22"/>
      <c r="Q126" s="24"/>
      <c r="R126" s="22"/>
      <c r="S126" s="90"/>
      <c r="T126" s="22"/>
      <c r="U126" s="24"/>
      <c r="V126" s="22"/>
      <c r="W126" s="22"/>
      <c r="X126" s="22"/>
      <c r="Y126" s="22"/>
    </row>
    <row r="127" spans="1:25" s="51" customFormat="1" ht="26.25" customHeight="1" x14ac:dyDescent="0.25">
      <c r="A127" s="255" t="s">
        <v>131</v>
      </c>
      <c r="B127" s="255"/>
      <c r="C127" s="89">
        <f>SUM(C93:C126)</f>
        <v>2777.5899999999992</v>
      </c>
      <c r="D127" s="38">
        <f>SUM(D93:D126)</f>
        <v>7315</v>
      </c>
      <c r="E127" s="38">
        <f>SUM(E93:E126)</f>
        <v>7315</v>
      </c>
      <c r="F127" s="23">
        <f>E127/C127</f>
        <v>2.6335780298748204</v>
      </c>
      <c r="G127" s="38">
        <f>SUM(G93:G126)</f>
        <v>717</v>
      </c>
      <c r="H127" s="24">
        <f>G127/E127</f>
        <v>9.8017771701982226E-2</v>
      </c>
      <c r="I127" s="38">
        <f>SUM(I93:I126)</f>
        <v>7</v>
      </c>
      <c r="J127" s="38">
        <f>SUM(J123:J126)</f>
        <v>0</v>
      </c>
      <c r="K127" s="38">
        <f>SUM(K123:K126)</f>
        <v>33</v>
      </c>
      <c r="L127" s="38">
        <f>SUM(L123:L126)</f>
        <v>15</v>
      </c>
      <c r="M127" s="38">
        <f t="shared" ref="M127:P127" si="28">SUM(M93:M126)</f>
        <v>178</v>
      </c>
      <c r="N127" s="38">
        <f t="shared" si="28"/>
        <v>4</v>
      </c>
      <c r="O127" s="38">
        <f t="shared" si="28"/>
        <v>136</v>
      </c>
      <c r="P127" s="38">
        <f t="shared" si="28"/>
        <v>38</v>
      </c>
      <c r="Q127" s="40">
        <f t="shared" si="19"/>
        <v>0.24825662482566249</v>
      </c>
      <c r="R127" s="38">
        <f>SUM(R93:R126)</f>
        <v>744</v>
      </c>
      <c r="S127" s="95"/>
      <c r="T127" s="38">
        <f>SUM(T93:T126)</f>
        <v>717</v>
      </c>
      <c r="U127" s="40">
        <f>T127/E127</f>
        <v>9.8017771701982226E-2</v>
      </c>
      <c r="V127" s="38">
        <f>SUM(V93:V126)</f>
        <v>0</v>
      </c>
      <c r="W127" s="38">
        <f>SUM(W123:W126)</f>
        <v>0</v>
      </c>
      <c r="X127" s="38">
        <f>SUM(X123:X126)</f>
        <v>33</v>
      </c>
      <c r="Y127" s="38">
        <f>SUM(Y123:Y126)</f>
        <v>15</v>
      </c>
    </row>
    <row r="128" spans="1:25" s="2" customFormat="1" ht="15.75" x14ac:dyDescent="0.25">
      <c r="A128" s="255" t="s">
        <v>132</v>
      </c>
      <c r="B128" s="255"/>
      <c r="C128" s="89"/>
      <c r="D128" s="22"/>
      <c r="E128" s="22"/>
      <c r="F128" s="22"/>
      <c r="G128" s="22"/>
      <c r="H128" s="24"/>
      <c r="I128" s="22"/>
      <c r="J128" s="22"/>
      <c r="K128" s="22"/>
      <c r="L128" s="22"/>
      <c r="M128" s="22"/>
      <c r="N128" s="22"/>
      <c r="O128" s="22"/>
      <c r="P128" s="22"/>
      <c r="Q128" s="24"/>
      <c r="R128" s="22"/>
      <c r="S128" s="90"/>
      <c r="T128" s="22"/>
      <c r="U128" s="24"/>
      <c r="V128" s="22"/>
      <c r="W128" s="22"/>
      <c r="X128" s="22"/>
      <c r="Y128" s="22"/>
    </row>
    <row r="129" spans="1:25" s="29" customFormat="1" ht="15.75" x14ac:dyDescent="0.25">
      <c r="A129" s="21">
        <v>1</v>
      </c>
      <c r="B129" s="31" t="s">
        <v>133</v>
      </c>
      <c r="C129" s="88">
        <v>78.510000000000005</v>
      </c>
      <c r="D129" s="22">
        <v>162</v>
      </c>
      <c r="E129" s="22">
        <v>162</v>
      </c>
      <c r="F129" s="23">
        <f>E129/C129</f>
        <v>2.0634314100114635</v>
      </c>
      <c r="G129" s="22">
        <v>11</v>
      </c>
      <c r="H129" s="24">
        <f>G129/E129</f>
        <v>6.7901234567901231E-2</v>
      </c>
      <c r="I129" s="22">
        <v>0</v>
      </c>
      <c r="J129" s="22"/>
      <c r="K129" s="22"/>
      <c r="L129" s="22"/>
      <c r="M129" s="22">
        <v>4</v>
      </c>
      <c r="N129" s="22">
        <v>0</v>
      </c>
      <c r="O129" s="22">
        <v>3</v>
      </c>
      <c r="P129" s="22">
        <v>1</v>
      </c>
      <c r="Q129" s="24">
        <f t="shared" si="19"/>
        <v>0.36363636363636365</v>
      </c>
      <c r="R129" s="22">
        <f>ROUNDDOWN(E129*S129,0)</f>
        <v>12</v>
      </c>
      <c r="S129" s="90" t="s">
        <v>48</v>
      </c>
      <c r="T129" s="22">
        <v>11</v>
      </c>
      <c r="U129" s="24">
        <f>T129/E129</f>
        <v>6.7901234567901231E-2</v>
      </c>
      <c r="V129" s="22">
        <v>0</v>
      </c>
      <c r="W129" s="22"/>
      <c r="X129" s="22"/>
      <c r="Y129" s="22"/>
    </row>
    <row r="130" spans="1:25" s="2" customFormat="1" ht="15.75" x14ac:dyDescent="0.25">
      <c r="A130" s="220">
        <v>2</v>
      </c>
      <c r="B130" s="31" t="s">
        <v>134</v>
      </c>
      <c r="C130" s="88"/>
      <c r="D130" s="22"/>
      <c r="E130" s="22"/>
      <c r="F130" s="22"/>
      <c r="G130" s="22"/>
      <c r="H130" s="24"/>
      <c r="I130" s="22"/>
      <c r="J130" s="22"/>
      <c r="K130" s="22"/>
      <c r="L130" s="22"/>
      <c r="M130" s="22"/>
      <c r="N130" s="22"/>
      <c r="O130" s="22"/>
      <c r="P130" s="22"/>
      <c r="Q130" s="24"/>
      <c r="R130" s="22"/>
      <c r="S130" s="90"/>
      <c r="T130" s="22"/>
      <c r="U130" s="24"/>
      <c r="V130" s="22"/>
      <c r="W130" s="22"/>
      <c r="X130" s="22"/>
      <c r="Y130" s="22"/>
    </row>
    <row r="131" spans="1:25" s="29" customFormat="1" ht="15.75" x14ac:dyDescent="0.25">
      <c r="A131" s="222"/>
      <c r="B131" s="31" t="s">
        <v>135</v>
      </c>
      <c r="C131" s="88">
        <v>121.45</v>
      </c>
      <c r="D131" s="22">
        <v>63</v>
      </c>
      <c r="E131" s="22">
        <v>63</v>
      </c>
      <c r="F131" s="23">
        <f>E131/C131</f>
        <v>0.51873198847262247</v>
      </c>
      <c r="G131" s="22">
        <v>3</v>
      </c>
      <c r="H131" s="24">
        <f>G131/E131</f>
        <v>4.7619047619047616E-2</v>
      </c>
      <c r="I131" s="22">
        <v>0</v>
      </c>
      <c r="J131" s="22"/>
      <c r="K131" s="22"/>
      <c r="L131" s="22"/>
      <c r="M131" s="22">
        <v>0</v>
      </c>
      <c r="N131" s="22">
        <v>0</v>
      </c>
      <c r="O131" s="22">
        <v>0</v>
      </c>
      <c r="P131" s="22">
        <v>0</v>
      </c>
      <c r="Q131" s="24">
        <v>0</v>
      </c>
      <c r="R131" s="22">
        <f>ROUNDDOWN(E131*S131,0)</f>
        <v>3</v>
      </c>
      <c r="S131" s="90" t="s">
        <v>24</v>
      </c>
      <c r="T131" s="22">
        <v>3</v>
      </c>
      <c r="U131" s="24">
        <f>T131/E131</f>
        <v>4.7619047619047616E-2</v>
      </c>
      <c r="V131" s="22">
        <v>0</v>
      </c>
      <c r="W131" s="22"/>
      <c r="X131" s="22"/>
      <c r="Y131" s="22"/>
    </row>
    <row r="132" spans="1:25" s="2" customFormat="1" ht="15.75" x14ac:dyDescent="0.25">
      <c r="A132" s="220">
        <v>3</v>
      </c>
      <c r="B132" s="31" t="s">
        <v>136</v>
      </c>
      <c r="C132" s="88"/>
      <c r="D132" s="22"/>
      <c r="E132" s="22"/>
      <c r="F132" s="22"/>
      <c r="G132" s="22"/>
      <c r="H132" s="24"/>
      <c r="I132" s="22"/>
      <c r="J132" s="22"/>
      <c r="K132" s="22"/>
      <c r="L132" s="22"/>
      <c r="M132" s="22"/>
      <c r="N132" s="22"/>
      <c r="O132" s="22"/>
      <c r="P132" s="22"/>
      <c r="Q132" s="24"/>
      <c r="R132" s="22"/>
      <c r="S132" s="90"/>
      <c r="T132" s="22"/>
      <c r="U132" s="24"/>
      <c r="V132" s="22"/>
      <c r="W132" s="22"/>
      <c r="X132" s="22"/>
      <c r="Y132" s="22"/>
    </row>
    <row r="133" spans="1:25" s="29" customFormat="1" ht="15" customHeight="1" x14ac:dyDescent="0.25">
      <c r="A133" s="222"/>
      <c r="B133" s="31" t="s">
        <v>137</v>
      </c>
      <c r="C133" s="88">
        <v>27.63</v>
      </c>
      <c r="D133" s="22">
        <v>33</v>
      </c>
      <c r="E133" s="22">
        <v>33</v>
      </c>
      <c r="F133" s="23">
        <f>E133/C133</f>
        <v>1.1943539630836049</v>
      </c>
      <c r="G133" s="22">
        <v>2</v>
      </c>
      <c r="H133" s="24">
        <f>G133/E133</f>
        <v>6.0606060606060608E-2</v>
      </c>
      <c r="I133" s="22">
        <v>0</v>
      </c>
      <c r="J133" s="22"/>
      <c r="K133" s="22"/>
      <c r="L133" s="22"/>
      <c r="M133" s="22">
        <v>0</v>
      </c>
      <c r="N133" s="22">
        <v>0</v>
      </c>
      <c r="O133" s="22">
        <v>0</v>
      </c>
      <c r="P133" s="22">
        <v>0</v>
      </c>
      <c r="Q133" s="24">
        <v>0</v>
      </c>
      <c r="R133" s="22">
        <f>ROUNDDOWN(E133*S133,0)</f>
        <v>2</v>
      </c>
      <c r="S133" s="90" t="s">
        <v>48</v>
      </c>
      <c r="T133" s="22">
        <v>2</v>
      </c>
      <c r="U133" s="24">
        <f>T133/E133</f>
        <v>6.0606060606060608E-2</v>
      </c>
      <c r="V133" s="22">
        <v>0</v>
      </c>
      <c r="W133" s="22"/>
      <c r="X133" s="22"/>
      <c r="Y133" s="22"/>
    </row>
    <row r="134" spans="1:25" s="29" customFormat="1" ht="39.75" customHeight="1" x14ac:dyDescent="0.25">
      <c r="A134" s="21">
        <v>4</v>
      </c>
      <c r="B134" s="31" t="s">
        <v>312</v>
      </c>
      <c r="C134" s="88">
        <v>9.34</v>
      </c>
      <c r="D134" s="22">
        <v>44</v>
      </c>
      <c r="E134" s="22">
        <v>44</v>
      </c>
      <c r="F134" s="23">
        <f>E134/C134</f>
        <v>4.7109207708779444</v>
      </c>
      <c r="G134" s="22">
        <v>4</v>
      </c>
      <c r="H134" s="24">
        <f>G134/E134</f>
        <v>9.0909090909090912E-2</v>
      </c>
      <c r="I134" s="22">
        <v>0</v>
      </c>
      <c r="J134" s="22"/>
      <c r="K134" s="22"/>
      <c r="L134" s="22"/>
      <c r="M134" s="22">
        <v>2</v>
      </c>
      <c r="N134" s="22">
        <v>0</v>
      </c>
      <c r="O134" s="22">
        <v>1</v>
      </c>
      <c r="P134" s="22">
        <v>1</v>
      </c>
      <c r="Q134" s="24">
        <f t="shared" si="19"/>
        <v>0.5</v>
      </c>
      <c r="R134" s="22">
        <f>ROUNDDOWN(E134*S134,0)</f>
        <v>5</v>
      </c>
      <c r="S134" s="90" t="s">
        <v>36</v>
      </c>
      <c r="T134" s="22">
        <v>4</v>
      </c>
      <c r="U134" s="24">
        <f>T134/E134</f>
        <v>9.0909090909090912E-2</v>
      </c>
      <c r="V134" s="22">
        <v>0</v>
      </c>
      <c r="W134" s="22"/>
      <c r="X134" s="22"/>
      <c r="Y134" s="22"/>
    </row>
    <row r="135" spans="1:25" s="2" customFormat="1" ht="22.5" customHeight="1" x14ac:dyDescent="0.25">
      <c r="A135" s="220">
        <v>5</v>
      </c>
      <c r="B135" s="31" t="s">
        <v>140</v>
      </c>
      <c r="C135" s="88"/>
      <c r="D135" s="22"/>
      <c r="E135" s="22"/>
      <c r="F135" s="22"/>
      <c r="G135" s="22"/>
      <c r="H135" s="24"/>
      <c r="I135" s="22"/>
      <c r="J135" s="22"/>
      <c r="K135" s="22"/>
      <c r="L135" s="22"/>
      <c r="M135" s="22"/>
      <c r="N135" s="22"/>
      <c r="O135" s="22"/>
      <c r="P135" s="22"/>
      <c r="Q135" s="24"/>
      <c r="R135" s="22"/>
      <c r="S135" s="90"/>
      <c r="T135" s="22"/>
      <c r="U135" s="24"/>
      <c r="V135" s="22"/>
      <c r="W135" s="22"/>
      <c r="X135" s="22"/>
      <c r="Y135" s="22"/>
    </row>
    <row r="136" spans="1:25" s="93" customFormat="1" ht="21.75" customHeight="1" x14ac:dyDescent="0.25">
      <c r="A136" s="221"/>
      <c r="B136" s="31" t="s">
        <v>93</v>
      </c>
      <c r="C136" s="88">
        <v>1235.28</v>
      </c>
      <c r="D136" s="22">
        <v>1741</v>
      </c>
      <c r="E136" s="22">
        <v>1741</v>
      </c>
      <c r="F136" s="23">
        <f>E136/C136</f>
        <v>1.4093970597759213</v>
      </c>
      <c r="G136" s="22">
        <v>139</v>
      </c>
      <c r="H136" s="24">
        <f t="shared" ref="H136:H140" si="29">G136/E136</f>
        <v>7.9839172889144175E-2</v>
      </c>
      <c r="I136" s="22">
        <v>22</v>
      </c>
      <c r="J136" s="22"/>
      <c r="K136" s="22">
        <v>15</v>
      </c>
      <c r="L136" s="22">
        <v>7</v>
      </c>
      <c r="M136" s="22">
        <v>24</v>
      </c>
      <c r="N136" s="22">
        <v>0</v>
      </c>
      <c r="O136" s="22">
        <v>19</v>
      </c>
      <c r="P136" s="22">
        <v>5</v>
      </c>
      <c r="Q136" s="24">
        <f t="shared" si="19"/>
        <v>0.17266187050359713</v>
      </c>
      <c r="R136" s="22">
        <f>ROUNDDOWN(E136*S136,0)</f>
        <v>139</v>
      </c>
      <c r="S136" s="90" t="s">
        <v>48</v>
      </c>
      <c r="T136" s="22">
        <v>139</v>
      </c>
      <c r="U136" s="24">
        <f>T136/E136</f>
        <v>7.9839172889144175E-2</v>
      </c>
      <c r="V136" s="22">
        <v>0</v>
      </c>
      <c r="W136" s="22"/>
      <c r="X136" s="22"/>
      <c r="Y136" s="22"/>
    </row>
    <row r="137" spans="1:25" s="29" customFormat="1" ht="30" customHeight="1" x14ac:dyDescent="0.25">
      <c r="A137" s="221"/>
      <c r="B137" s="31" t="s">
        <v>94</v>
      </c>
      <c r="C137" s="88">
        <v>46.48</v>
      </c>
      <c r="D137" s="22">
        <v>26</v>
      </c>
      <c r="E137" s="22">
        <v>26</v>
      </c>
      <c r="F137" s="23">
        <f>E137/C137</f>
        <v>0.55938037865748713</v>
      </c>
      <c r="G137" s="22">
        <v>0</v>
      </c>
      <c r="H137" s="24">
        <f t="shared" si="29"/>
        <v>0</v>
      </c>
      <c r="I137" s="22">
        <v>0</v>
      </c>
      <c r="J137" s="22"/>
      <c r="K137" s="22"/>
      <c r="L137" s="22"/>
      <c r="M137" s="22">
        <v>0</v>
      </c>
      <c r="N137" s="22">
        <v>0</v>
      </c>
      <c r="O137" s="22">
        <v>0</v>
      </c>
      <c r="P137" s="22">
        <v>0</v>
      </c>
      <c r="Q137" s="24">
        <v>0</v>
      </c>
      <c r="R137" s="22">
        <f>ROUNDDOWN(E137*S137,0)</f>
        <v>1</v>
      </c>
      <c r="S137" s="90" t="s">
        <v>24</v>
      </c>
      <c r="T137" s="22">
        <v>0</v>
      </c>
      <c r="U137" s="24">
        <f>T137/E137</f>
        <v>0</v>
      </c>
      <c r="V137" s="22">
        <v>0</v>
      </c>
      <c r="W137" s="22"/>
      <c r="X137" s="22"/>
      <c r="Y137" s="22"/>
    </row>
    <row r="138" spans="1:25" s="29" customFormat="1" ht="18" customHeight="1" x14ac:dyDescent="0.25">
      <c r="A138" s="221"/>
      <c r="B138" s="31" t="s">
        <v>141</v>
      </c>
      <c r="C138" s="88">
        <v>135.83000000000001</v>
      </c>
      <c r="D138" s="22">
        <v>169</v>
      </c>
      <c r="E138" s="22">
        <v>169</v>
      </c>
      <c r="F138" s="23">
        <f>E138/C138</f>
        <v>1.2442023117131709</v>
      </c>
      <c r="G138" s="22">
        <v>13</v>
      </c>
      <c r="H138" s="24">
        <f t="shared" si="29"/>
        <v>7.6923076923076927E-2</v>
      </c>
      <c r="I138" s="22">
        <v>0</v>
      </c>
      <c r="J138" s="22"/>
      <c r="K138" s="22"/>
      <c r="L138" s="22"/>
      <c r="M138" s="22">
        <v>0</v>
      </c>
      <c r="N138" s="22">
        <v>0</v>
      </c>
      <c r="O138" s="22">
        <v>0</v>
      </c>
      <c r="P138" s="22">
        <v>0</v>
      </c>
      <c r="Q138" s="24">
        <v>0</v>
      </c>
      <c r="R138" s="22">
        <f>ROUNDDOWN(E138*S138,0)</f>
        <v>13</v>
      </c>
      <c r="S138" s="90" t="s">
        <v>48</v>
      </c>
      <c r="T138" s="22">
        <v>13</v>
      </c>
      <c r="U138" s="24">
        <f>T138/E138</f>
        <v>7.6923076923076927E-2</v>
      </c>
      <c r="V138" s="22">
        <v>0</v>
      </c>
      <c r="W138" s="22"/>
      <c r="X138" s="22"/>
      <c r="Y138" s="22"/>
    </row>
    <row r="139" spans="1:25" s="29" customFormat="1" ht="21" customHeight="1" x14ac:dyDescent="0.25">
      <c r="A139" s="222"/>
      <c r="B139" s="31" t="s">
        <v>142</v>
      </c>
      <c r="C139" s="88">
        <v>39.729999999999997</v>
      </c>
      <c r="D139" s="22">
        <v>25</v>
      </c>
      <c r="E139" s="22">
        <v>25</v>
      </c>
      <c r="F139" s="23">
        <f>E139/C139</f>
        <v>0.62924742008557766</v>
      </c>
      <c r="G139" s="22">
        <v>0</v>
      </c>
      <c r="H139" s="24">
        <f t="shared" si="29"/>
        <v>0</v>
      </c>
      <c r="I139" s="22">
        <v>0</v>
      </c>
      <c r="J139" s="22"/>
      <c r="K139" s="22"/>
      <c r="L139" s="22"/>
      <c r="M139" s="22">
        <v>0</v>
      </c>
      <c r="N139" s="22">
        <v>0</v>
      </c>
      <c r="O139" s="22">
        <v>0</v>
      </c>
      <c r="P139" s="22">
        <v>0</v>
      </c>
      <c r="Q139" s="24">
        <v>0</v>
      </c>
      <c r="R139" s="22">
        <f>ROUNDDOWN(E139*S139,0)</f>
        <v>1</v>
      </c>
      <c r="S139" s="90" t="s">
        <v>24</v>
      </c>
      <c r="T139" s="22">
        <v>0</v>
      </c>
      <c r="U139" s="24">
        <f>T139/E139</f>
        <v>0</v>
      </c>
      <c r="V139" s="22">
        <v>0</v>
      </c>
      <c r="W139" s="22"/>
      <c r="X139" s="22"/>
      <c r="Y139" s="22"/>
    </row>
    <row r="140" spans="1:25" s="29" customFormat="1" ht="24" customHeight="1" x14ac:dyDescent="0.25">
      <c r="A140" s="21">
        <v>6</v>
      </c>
      <c r="B140" s="31" t="s">
        <v>313</v>
      </c>
      <c r="C140" s="88">
        <v>229.9</v>
      </c>
      <c r="D140" s="22">
        <v>112</v>
      </c>
      <c r="E140" s="22">
        <v>112</v>
      </c>
      <c r="F140" s="23">
        <f>E140/C140</f>
        <v>0.48716833405828619</v>
      </c>
      <c r="G140" s="22">
        <v>5</v>
      </c>
      <c r="H140" s="24">
        <f t="shared" si="29"/>
        <v>4.4642857142857144E-2</v>
      </c>
      <c r="I140" s="22">
        <v>0</v>
      </c>
      <c r="J140" s="22"/>
      <c r="K140" s="22"/>
      <c r="L140" s="22"/>
      <c r="M140" s="22">
        <v>8</v>
      </c>
      <c r="N140" s="22">
        <v>0</v>
      </c>
      <c r="O140" s="22">
        <v>5</v>
      </c>
      <c r="P140" s="22">
        <v>3</v>
      </c>
      <c r="Q140" s="24">
        <f t="shared" ref="Q140:Q194" si="30">M140/G140</f>
        <v>1.6</v>
      </c>
      <c r="R140" s="22">
        <f>ROUNDDOWN(E140*S140,0)</f>
        <v>5</v>
      </c>
      <c r="S140" s="90" t="s">
        <v>24</v>
      </c>
      <c r="T140" s="22">
        <v>5</v>
      </c>
      <c r="U140" s="24">
        <f>T140/E140</f>
        <v>4.4642857142857144E-2</v>
      </c>
      <c r="V140" s="22">
        <v>0</v>
      </c>
      <c r="W140" s="22"/>
      <c r="X140" s="22"/>
      <c r="Y140" s="22"/>
    </row>
    <row r="141" spans="1:25" s="29" customFormat="1" ht="15.75" x14ac:dyDescent="0.25">
      <c r="A141" s="220">
        <v>7</v>
      </c>
      <c r="B141" s="31" t="s">
        <v>145</v>
      </c>
      <c r="C141" s="88"/>
      <c r="D141" s="22"/>
      <c r="E141" s="22"/>
      <c r="F141" s="22"/>
      <c r="G141" s="22"/>
      <c r="H141" s="24"/>
      <c r="I141" s="22"/>
      <c r="J141" s="22"/>
      <c r="K141" s="22"/>
      <c r="L141" s="22"/>
      <c r="M141" s="22"/>
      <c r="N141" s="22"/>
      <c r="O141" s="22"/>
      <c r="P141" s="22"/>
      <c r="Q141" s="24"/>
      <c r="R141" s="22"/>
      <c r="S141" s="90"/>
      <c r="T141" s="22"/>
      <c r="U141" s="24"/>
      <c r="V141" s="22"/>
      <c r="W141" s="22"/>
      <c r="X141" s="22"/>
      <c r="Y141" s="22"/>
    </row>
    <row r="142" spans="1:25" s="29" customFormat="1" ht="24.75" customHeight="1" x14ac:dyDescent="0.25">
      <c r="A142" s="221"/>
      <c r="B142" s="31" t="s">
        <v>146</v>
      </c>
      <c r="C142" s="88">
        <v>72.7</v>
      </c>
      <c r="D142" s="22">
        <v>193</v>
      </c>
      <c r="E142" s="22">
        <v>193</v>
      </c>
      <c r="F142" s="23">
        <f>E142/C142</f>
        <v>2.65474552957359</v>
      </c>
      <c r="G142" s="22">
        <v>12</v>
      </c>
      <c r="H142" s="24">
        <f t="shared" ref="H142:H143" si="31">G142/E142</f>
        <v>6.2176165803108807E-2</v>
      </c>
      <c r="I142" s="22">
        <v>0</v>
      </c>
      <c r="J142" s="22"/>
      <c r="K142" s="22"/>
      <c r="L142" s="22"/>
      <c r="M142" s="22">
        <v>5</v>
      </c>
      <c r="N142" s="22">
        <v>1</v>
      </c>
      <c r="O142" s="22">
        <v>4</v>
      </c>
      <c r="P142" s="22">
        <v>0</v>
      </c>
      <c r="Q142" s="24">
        <f t="shared" si="30"/>
        <v>0.41666666666666669</v>
      </c>
      <c r="R142" s="22">
        <f>ROUNDDOWN(E142*S142,0)</f>
        <v>15</v>
      </c>
      <c r="S142" s="90" t="s">
        <v>48</v>
      </c>
      <c r="T142" s="22">
        <v>12</v>
      </c>
      <c r="U142" s="24">
        <f>T142/E142</f>
        <v>6.2176165803108807E-2</v>
      </c>
      <c r="V142" s="22">
        <v>0</v>
      </c>
      <c r="W142" s="22"/>
      <c r="X142" s="22"/>
      <c r="Y142" s="22"/>
    </row>
    <row r="143" spans="1:25" s="29" customFormat="1" ht="15.75" x14ac:dyDescent="0.25">
      <c r="A143" s="222"/>
      <c r="B143" s="31" t="s">
        <v>147</v>
      </c>
      <c r="C143" s="88">
        <v>36.79</v>
      </c>
      <c r="D143" s="22">
        <v>95</v>
      </c>
      <c r="E143" s="22">
        <v>95</v>
      </c>
      <c r="F143" s="23">
        <f>E143/C143</f>
        <v>2.5822234302799676</v>
      </c>
      <c r="G143" s="22">
        <v>6</v>
      </c>
      <c r="H143" s="24">
        <f t="shared" si="31"/>
        <v>6.3157894736842107E-2</v>
      </c>
      <c r="I143" s="22">
        <v>0</v>
      </c>
      <c r="J143" s="22"/>
      <c r="K143" s="22"/>
      <c r="L143" s="22"/>
      <c r="M143" s="22">
        <v>2</v>
      </c>
      <c r="N143" s="22">
        <v>0</v>
      </c>
      <c r="O143" s="22">
        <v>2</v>
      </c>
      <c r="P143" s="22">
        <v>0</v>
      </c>
      <c r="Q143" s="24">
        <f t="shared" si="30"/>
        <v>0.33333333333333331</v>
      </c>
      <c r="R143" s="22">
        <f>ROUNDDOWN(E143*S143,0)</f>
        <v>7</v>
      </c>
      <c r="S143" s="90" t="s">
        <v>48</v>
      </c>
      <c r="T143" s="22">
        <v>6</v>
      </c>
      <c r="U143" s="24">
        <f>T143/E143</f>
        <v>6.3157894736842107E-2</v>
      </c>
      <c r="V143" s="22">
        <v>0</v>
      </c>
      <c r="W143" s="22"/>
      <c r="X143" s="22"/>
      <c r="Y143" s="22"/>
    </row>
    <row r="144" spans="1:25" s="2" customFormat="1" ht="15.75" x14ac:dyDescent="0.25">
      <c r="A144" s="220">
        <v>8</v>
      </c>
      <c r="B144" s="31" t="s">
        <v>148</v>
      </c>
      <c r="C144" s="88"/>
      <c r="D144" s="22"/>
      <c r="E144" s="22"/>
      <c r="F144" s="22"/>
      <c r="G144" s="22"/>
      <c r="H144" s="24"/>
      <c r="I144" s="22"/>
      <c r="J144" s="22"/>
      <c r="K144" s="22"/>
      <c r="L144" s="22"/>
      <c r="M144" s="22"/>
      <c r="N144" s="22"/>
      <c r="O144" s="22"/>
      <c r="P144" s="22"/>
      <c r="Q144" s="24"/>
      <c r="R144" s="22"/>
      <c r="S144" s="90"/>
      <c r="T144" s="22"/>
      <c r="U144" s="24"/>
      <c r="V144" s="22"/>
      <c r="W144" s="22"/>
      <c r="X144" s="22"/>
      <c r="Y144" s="22"/>
    </row>
    <row r="145" spans="1:25" s="29" customFormat="1" ht="15.75" x14ac:dyDescent="0.25">
      <c r="A145" s="222"/>
      <c r="B145" s="31" t="s">
        <v>149</v>
      </c>
      <c r="C145" s="88">
        <v>12.66</v>
      </c>
      <c r="D145" s="22">
        <v>42</v>
      </c>
      <c r="E145" s="22">
        <v>42</v>
      </c>
      <c r="F145" s="23">
        <f>E145/C145</f>
        <v>3.3175355450236967</v>
      </c>
      <c r="G145" s="22">
        <v>5</v>
      </c>
      <c r="H145" s="24">
        <f t="shared" ref="H145:H148" si="32">G145/E145</f>
        <v>0.11904761904761904</v>
      </c>
      <c r="I145" s="22">
        <v>0</v>
      </c>
      <c r="J145" s="22"/>
      <c r="K145" s="22"/>
      <c r="L145" s="22"/>
      <c r="M145" s="22">
        <v>0</v>
      </c>
      <c r="N145" s="22">
        <v>0</v>
      </c>
      <c r="O145" s="22">
        <v>0</v>
      </c>
      <c r="P145" s="22">
        <v>0</v>
      </c>
      <c r="Q145" s="24">
        <f t="shared" si="30"/>
        <v>0</v>
      </c>
      <c r="R145" s="22">
        <f>ROUNDDOWN(E145*S145,0)</f>
        <v>5</v>
      </c>
      <c r="S145" s="90" t="s">
        <v>36</v>
      </c>
      <c r="T145" s="22">
        <v>5</v>
      </c>
      <c r="U145" s="24">
        <f>T145/E145</f>
        <v>0.11904761904761904</v>
      </c>
      <c r="V145" s="22">
        <v>0</v>
      </c>
      <c r="W145" s="22"/>
      <c r="X145" s="22"/>
      <c r="Y145" s="22"/>
    </row>
    <row r="146" spans="1:25" s="29" customFormat="1" ht="15.75" x14ac:dyDescent="0.25">
      <c r="A146" s="21">
        <v>9</v>
      </c>
      <c r="B146" s="31" t="s">
        <v>314</v>
      </c>
      <c r="C146" s="88">
        <v>37.19</v>
      </c>
      <c r="D146" s="22">
        <v>24</v>
      </c>
      <c r="E146" s="22">
        <v>24</v>
      </c>
      <c r="F146" s="23">
        <f>E146/C146</f>
        <v>0.64533476741059426</v>
      </c>
      <c r="G146" s="22">
        <v>0</v>
      </c>
      <c r="H146" s="24">
        <f t="shared" si="32"/>
        <v>0</v>
      </c>
      <c r="I146" s="22">
        <v>0</v>
      </c>
      <c r="J146" s="22"/>
      <c r="K146" s="22"/>
      <c r="L146" s="22"/>
      <c r="M146" s="22">
        <v>0</v>
      </c>
      <c r="N146" s="22">
        <v>0</v>
      </c>
      <c r="O146" s="22">
        <v>0</v>
      </c>
      <c r="P146" s="22">
        <v>0</v>
      </c>
      <c r="Q146" s="24">
        <v>0</v>
      </c>
      <c r="R146" s="22">
        <f>ROUNDDOWN(E146*S146,0)</f>
        <v>1</v>
      </c>
      <c r="S146" s="90" t="s">
        <v>24</v>
      </c>
      <c r="T146" s="22">
        <v>0</v>
      </c>
      <c r="U146" s="24">
        <f>T146/E146</f>
        <v>0</v>
      </c>
      <c r="V146" s="22">
        <v>0</v>
      </c>
      <c r="W146" s="22"/>
      <c r="X146" s="22"/>
      <c r="Y146" s="22"/>
    </row>
    <row r="147" spans="1:25" s="29" customFormat="1" ht="21" customHeight="1" x14ac:dyDescent="0.25">
      <c r="A147" s="21">
        <v>10</v>
      </c>
      <c r="B147" s="31" t="s">
        <v>151</v>
      </c>
      <c r="C147" s="88">
        <v>72.05</v>
      </c>
      <c r="D147" s="22">
        <v>161</v>
      </c>
      <c r="E147" s="22">
        <v>161</v>
      </c>
      <c r="F147" s="23">
        <f>E147/C147</f>
        <v>2.2345593337959753</v>
      </c>
      <c r="G147" s="22">
        <v>12</v>
      </c>
      <c r="H147" s="24">
        <f t="shared" si="32"/>
        <v>7.4534161490683232E-2</v>
      </c>
      <c r="I147" s="22">
        <v>10</v>
      </c>
      <c r="J147" s="22">
        <v>0</v>
      </c>
      <c r="K147" s="22">
        <v>8</v>
      </c>
      <c r="L147" s="22">
        <v>4</v>
      </c>
      <c r="M147" s="22">
        <v>0</v>
      </c>
      <c r="N147" s="22">
        <v>0</v>
      </c>
      <c r="O147" s="22">
        <v>0</v>
      </c>
      <c r="P147" s="22">
        <v>0</v>
      </c>
      <c r="Q147" s="24">
        <v>0.5</v>
      </c>
      <c r="R147" s="22">
        <f>ROUNDDOWN(E147*S147,0)</f>
        <v>12</v>
      </c>
      <c r="S147" s="90" t="s">
        <v>48</v>
      </c>
      <c r="T147" s="22">
        <v>12</v>
      </c>
      <c r="U147" s="24">
        <f>T147/E147</f>
        <v>7.4534161490683232E-2</v>
      </c>
      <c r="V147" s="22">
        <v>0</v>
      </c>
      <c r="W147" s="22">
        <v>0</v>
      </c>
      <c r="X147" s="22">
        <v>8</v>
      </c>
      <c r="Y147" s="22">
        <v>4</v>
      </c>
    </row>
    <row r="148" spans="1:25" s="29" customFormat="1" ht="26.25" customHeight="1" x14ac:dyDescent="0.25">
      <c r="A148" s="21">
        <v>11</v>
      </c>
      <c r="B148" s="31" t="s">
        <v>152</v>
      </c>
      <c r="C148" s="88">
        <v>111.64</v>
      </c>
      <c r="D148" s="22">
        <v>207</v>
      </c>
      <c r="E148" s="22">
        <v>207</v>
      </c>
      <c r="F148" s="23">
        <f>E148/C148</f>
        <v>1.8541741311357935</v>
      </c>
      <c r="G148" s="22">
        <v>16</v>
      </c>
      <c r="H148" s="24">
        <f t="shared" si="32"/>
        <v>7.7294685990338161E-2</v>
      </c>
      <c r="I148" s="22">
        <v>0</v>
      </c>
      <c r="J148" s="22">
        <v>0</v>
      </c>
      <c r="K148" s="22">
        <v>11</v>
      </c>
      <c r="L148" s="22">
        <v>5</v>
      </c>
      <c r="M148" s="22">
        <v>8</v>
      </c>
      <c r="N148" s="22">
        <v>0</v>
      </c>
      <c r="O148" s="22">
        <v>5</v>
      </c>
      <c r="P148" s="22">
        <v>3</v>
      </c>
      <c r="Q148" s="24">
        <v>0</v>
      </c>
      <c r="R148" s="22">
        <f>ROUNDDOWN(E148*S148,0)</f>
        <v>16</v>
      </c>
      <c r="S148" s="90" t="s">
        <v>48</v>
      </c>
      <c r="T148" s="22">
        <v>16</v>
      </c>
      <c r="U148" s="24">
        <f>T148/E148</f>
        <v>7.7294685990338161E-2</v>
      </c>
      <c r="V148" s="22">
        <v>0</v>
      </c>
      <c r="W148" s="22">
        <v>0</v>
      </c>
      <c r="X148" s="22">
        <v>11</v>
      </c>
      <c r="Y148" s="22">
        <v>5</v>
      </c>
    </row>
    <row r="149" spans="1:25" s="2" customFormat="1" ht="59.25" customHeight="1" x14ac:dyDescent="0.25">
      <c r="A149" s="21">
        <v>12</v>
      </c>
      <c r="B149" s="31" t="s">
        <v>30</v>
      </c>
      <c r="C149" s="88"/>
      <c r="D149" s="22"/>
      <c r="E149" s="22"/>
      <c r="F149" s="22"/>
      <c r="G149" s="22"/>
      <c r="H149" s="24"/>
      <c r="I149" s="22"/>
      <c r="J149" s="22"/>
      <c r="K149" s="22"/>
      <c r="L149" s="22"/>
      <c r="M149" s="22"/>
      <c r="N149" s="22"/>
      <c r="O149" s="22"/>
      <c r="P149" s="22"/>
      <c r="Q149" s="24"/>
      <c r="R149" s="22"/>
      <c r="S149" s="90"/>
      <c r="T149" s="22"/>
      <c r="U149" s="24"/>
      <c r="V149" s="22"/>
      <c r="W149" s="22"/>
      <c r="X149" s="22"/>
      <c r="Y149" s="22"/>
    </row>
    <row r="150" spans="1:25" s="93" customFormat="1" ht="15.75" x14ac:dyDescent="0.25">
      <c r="A150" s="255" t="s">
        <v>153</v>
      </c>
      <c r="B150" s="255"/>
      <c r="C150" s="89">
        <f>SUM(C129:C149)</f>
        <v>2267.1800000000003</v>
      </c>
      <c r="D150" s="38">
        <f>SUM(D129:D149)</f>
        <v>3097</v>
      </c>
      <c r="E150" s="38">
        <f>SUM(E129:E149)</f>
        <v>3097</v>
      </c>
      <c r="F150" s="23">
        <f>E150/C150</f>
        <v>1.3660141673797404</v>
      </c>
      <c r="G150" s="38">
        <f>SUM(G129:G149)</f>
        <v>228</v>
      </c>
      <c r="H150" s="24">
        <f>G150/E150</f>
        <v>7.3619631901840496E-2</v>
      </c>
      <c r="I150" s="38">
        <f>SUM(I129:I149)</f>
        <v>32</v>
      </c>
      <c r="J150" s="38">
        <f>SUM(J129:J149)</f>
        <v>0</v>
      </c>
      <c r="K150" s="38">
        <f>SUM(K129:K149)</f>
        <v>34</v>
      </c>
      <c r="L150" s="38">
        <f>SUM(L129:L149)</f>
        <v>16</v>
      </c>
      <c r="M150" s="38">
        <f t="shared" ref="M150:P150" si="33">SUM(M129:M149)</f>
        <v>53</v>
      </c>
      <c r="N150" s="38">
        <f t="shared" si="33"/>
        <v>1</v>
      </c>
      <c r="O150" s="38">
        <f t="shared" si="33"/>
        <v>39</v>
      </c>
      <c r="P150" s="38">
        <f t="shared" si="33"/>
        <v>13</v>
      </c>
      <c r="Q150" s="40">
        <f t="shared" si="30"/>
        <v>0.23245614035087719</v>
      </c>
      <c r="R150" s="38">
        <f>SUM(R129:R149)</f>
        <v>237</v>
      </c>
      <c r="S150" s="95"/>
      <c r="T150" s="38">
        <f>SUM(T129:T149)</f>
        <v>228</v>
      </c>
      <c r="U150" s="40">
        <f>T150/E150</f>
        <v>7.3619631901840496E-2</v>
      </c>
      <c r="V150" s="38">
        <f>SUM(V129:V149)</f>
        <v>0</v>
      </c>
      <c r="W150" s="38">
        <f>SUM(W129:W149)</f>
        <v>0</v>
      </c>
      <c r="X150" s="38">
        <f>SUM(X129:X149)</f>
        <v>19</v>
      </c>
      <c r="Y150" s="38">
        <f>SUM(Y129:Y149)</f>
        <v>9</v>
      </c>
    </row>
    <row r="151" spans="1:25" s="2" customFormat="1" ht="20.25" customHeight="1" x14ac:dyDescent="0.25">
      <c r="A151" s="255" t="s">
        <v>160</v>
      </c>
      <c r="B151" s="255"/>
      <c r="C151" s="89"/>
      <c r="D151" s="22"/>
      <c r="E151" s="22"/>
      <c r="F151" s="22"/>
      <c r="G151" s="22"/>
      <c r="H151" s="24"/>
      <c r="I151" s="22"/>
      <c r="J151" s="22"/>
      <c r="K151" s="22"/>
      <c r="L151" s="22"/>
      <c r="M151" s="22"/>
      <c r="N151" s="22"/>
      <c r="O151" s="22"/>
      <c r="P151" s="22"/>
      <c r="Q151" s="24"/>
      <c r="R151" s="22"/>
      <c r="S151" s="90"/>
      <c r="T151" s="22"/>
      <c r="U151" s="24"/>
      <c r="V151" s="22"/>
      <c r="W151" s="22"/>
      <c r="X151" s="22"/>
      <c r="Y151" s="22"/>
    </row>
    <row r="152" spans="1:25" s="2" customFormat="1" ht="15.75" x14ac:dyDescent="0.25">
      <c r="A152" s="220">
        <v>1</v>
      </c>
      <c r="B152" s="31" t="s">
        <v>161</v>
      </c>
      <c r="C152" s="88"/>
      <c r="D152" s="22"/>
      <c r="E152" s="22"/>
      <c r="F152" s="22"/>
      <c r="G152" s="22"/>
      <c r="H152" s="24"/>
      <c r="I152" s="22"/>
      <c r="J152" s="22"/>
      <c r="K152" s="22"/>
      <c r="L152" s="22"/>
      <c r="M152" s="22"/>
      <c r="N152" s="22"/>
      <c r="O152" s="22"/>
      <c r="P152" s="22"/>
      <c r="Q152" s="24"/>
      <c r="R152" s="22"/>
      <c r="S152" s="90"/>
      <c r="T152" s="22"/>
      <c r="U152" s="24"/>
      <c r="V152" s="22"/>
      <c r="W152" s="22"/>
      <c r="X152" s="22"/>
      <c r="Y152" s="22"/>
    </row>
    <row r="153" spans="1:25" s="29" customFormat="1" ht="15.75" x14ac:dyDescent="0.25">
      <c r="A153" s="221"/>
      <c r="B153" s="31" t="s">
        <v>162</v>
      </c>
      <c r="C153" s="88">
        <v>816.02</v>
      </c>
      <c r="D153" s="22">
        <v>49</v>
      </c>
      <c r="E153" s="22">
        <v>49</v>
      </c>
      <c r="F153" s="23">
        <f>E153/C153</f>
        <v>6.0047547854219258E-2</v>
      </c>
      <c r="G153" s="22">
        <v>0</v>
      </c>
      <c r="H153" s="24">
        <f t="shared" ref="H153:H154" si="34">G153/E153</f>
        <v>0</v>
      </c>
      <c r="I153" s="22">
        <v>0</v>
      </c>
      <c r="J153" s="22"/>
      <c r="K153" s="22"/>
      <c r="L153" s="22"/>
      <c r="M153" s="22">
        <v>0</v>
      </c>
      <c r="N153" s="22">
        <v>0</v>
      </c>
      <c r="O153" s="22">
        <v>0</v>
      </c>
      <c r="P153" s="22">
        <v>0</v>
      </c>
      <c r="Q153" s="24">
        <v>0</v>
      </c>
      <c r="R153" s="22">
        <f>ROUNDDOWN(E153*S153,0)</f>
        <v>2</v>
      </c>
      <c r="S153" s="90" t="s">
        <v>24</v>
      </c>
      <c r="T153" s="22">
        <v>0</v>
      </c>
      <c r="U153" s="24">
        <f>T153/E153</f>
        <v>0</v>
      </c>
      <c r="V153" s="22">
        <v>0</v>
      </c>
      <c r="W153" s="22"/>
      <c r="X153" s="22"/>
      <c r="Y153" s="22"/>
    </row>
    <row r="154" spans="1:25" s="93" customFormat="1" ht="24.75" customHeight="1" x14ac:dyDescent="0.25">
      <c r="A154" s="222"/>
      <c r="B154" s="31" t="s">
        <v>163</v>
      </c>
      <c r="C154" s="88">
        <v>99.94</v>
      </c>
      <c r="D154" s="22">
        <v>13</v>
      </c>
      <c r="E154" s="22">
        <v>13</v>
      </c>
      <c r="F154" s="23">
        <f>E154/C154</f>
        <v>0.13007804682809687</v>
      </c>
      <c r="G154" s="22">
        <v>0</v>
      </c>
      <c r="H154" s="24">
        <f t="shared" si="34"/>
        <v>0</v>
      </c>
      <c r="I154" s="22">
        <v>0</v>
      </c>
      <c r="J154" s="22"/>
      <c r="K154" s="22"/>
      <c r="L154" s="22"/>
      <c r="M154" s="22">
        <v>0</v>
      </c>
      <c r="N154" s="22">
        <v>0</v>
      </c>
      <c r="O154" s="22">
        <v>0</v>
      </c>
      <c r="P154" s="22">
        <v>0</v>
      </c>
      <c r="Q154" s="24">
        <v>0</v>
      </c>
      <c r="R154" s="22">
        <f>ROUNDDOWN(E154*S154,0)</f>
        <v>0</v>
      </c>
      <c r="S154" s="90">
        <v>0</v>
      </c>
      <c r="T154" s="22">
        <v>0</v>
      </c>
      <c r="U154" s="24">
        <f>T154/E154</f>
        <v>0</v>
      </c>
      <c r="V154" s="22">
        <v>0</v>
      </c>
      <c r="W154" s="22"/>
      <c r="X154" s="22"/>
      <c r="Y154" s="22"/>
    </row>
    <row r="155" spans="1:25" s="2" customFormat="1" ht="15.75" customHeight="1" x14ac:dyDescent="0.25">
      <c r="A155" s="220">
        <v>2</v>
      </c>
      <c r="B155" s="31" t="s">
        <v>164</v>
      </c>
      <c r="C155" s="88"/>
      <c r="D155" s="22"/>
      <c r="E155" s="22"/>
      <c r="F155" s="22"/>
      <c r="G155" s="22"/>
      <c r="H155" s="24"/>
      <c r="I155" s="22"/>
      <c r="J155" s="22"/>
      <c r="K155" s="22"/>
      <c r="L155" s="22"/>
      <c r="M155" s="22"/>
      <c r="N155" s="22"/>
      <c r="O155" s="22"/>
      <c r="P155" s="22"/>
      <c r="Q155" s="24"/>
      <c r="R155" s="22"/>
      <c r="S155" s="90"/>
      <c r="T155" s="22"/>
      <c r="U155" s="24"/>
      <c r="V155" s="22"/>
      <c r="W155" s="22"/>
      <c r="X155" s="22"/>
      <c r="Y155" s="22"/>
    </row>
    <row r="156" spans="1:25" s="29" customFormat="1" ht="19.5" customHeight="1" x14ac:dyDescent="0.25">
      <c r="A156" s="222"/>
      <c r="B156" s="31" t="s">
        <v>35</v>
      </c>
      <c r="C156" s="88">
        <v>56.6</v>
      </c>
      <c r="D156" s="22">
        <v>5</v>
      </c>
      <c r="E156" s="22">
        <v>5</v>
      </c>
      <c r="F156" s="23">
        <f>E156/C156</f>
        <v>8.8339222614840993E-2</v>
      </c>
      <c r="G156" s="22">
        <v>0</v>
      </c>
      <c r="H156" s="24">
        <f t="shared" ref="H156:H157" si="35">G156/E156</f>
        <v>0</v>
      </c>
      <c r="I156" s="22">
        <v>0</v>
      </c>
      <c r="J156" s="22"/>
      <c r="K156" s="22"/>
      <c r="L156" s="22"/>
      <c r="M156" s="22">
        <v>0</v>
      </c>
      <c r="N156" s="22">
        <v>0</v>
      </c>
      <c r="O156" s="22">
        <v>0</v>
      </c>
      <c r="P156" s="22">
        <v>0</v>
      </c>
      <c r="Q156" s="24">
        <v>0</v>
      </c>
      <c r="R156" s="22">
        <f>ROUNDDOWN(E156*S156,0)</f>
        <v>0</v>
      </c>
      <c r="S156" s="90">
        <v>0</v>
      </c>
      <c r="T156" s="22">
        <v>0</v>
      </c>
      <c r="U156" s="24">
        <f>T156/E156</f>
        <v>0</v>
      </c>
      <c r="V156" s="22">
        <v>0</v>
      </c>
      <c r="W156" s="22"/>
      <c r="X156" s="22"/>
      <c r="Y156" s="22"/>
    </row>
    <row r="157" spans="1:25" s="29" customFormat="1" ht="15.75" x14ac:dyDescent="0.25">
      <c r="A157" s="21">
        <v>3</v>
      </c>
      <c r="B157" s="31" t="s">
        <v>165</v>
      </c>
      <c r="C157" s="88">
        <v>96.12</v>
      </c>
      <c r="D157" s="22">
        <v>6</v>
      </c>
      <c r="E157" s="22">
        <v>6</v>
      </c>
      <c r="F157" s="23">
        <f>E157/C157</f>
        <v>6.2421972534332085E-2</v>
      </c>
      <c r="G157" s="22">
        <v>0</v>
      </c>
      <c r="H157" s="24">
        <f t="shared" si="35"/>
        <v>0</v>
      </c>
      <c r="I157" s="22">
        <v>0</v>
      </c>
      <c r="J157" s="22"/>
      <c r="K157" s="22"/>
      <c r="L157" s="22"/>
      <c r="M157" s="22">
        <v>0</v>
      </c>
      <c r="N157" s="22">
        <v>0</v>
      </c>
      <c r="O157" s="22">
        <v>0</v>
      </c>
      <c r="P157" s="22">
        <v>0</v>
      </c>
      <c r="Q157" s="24">
        <v>0</v>
      </c>
      <c r="R157" s="22">
        <f>ROUNDDOWN(E157*S157,0)</f>
        <v>0</v>
      </c>
      <c r="S157" s="90">
        <v>0</v>
      </c>
      <c r="T157" s="22">
        <v>0</v>
      </c>
      <c r="U157" s="24">
        <f>T157/E157</f>
        <v>0</v>
      </c>
      <c r="V157" s="22">
        <v>0</v>
      </c>
      <c r="W157" s="22"/>
      <c r="X157" s="22"/>
      <c r="Y157" s="22"/>
    </row>
    <row r="158" spans="1:25" s="29" customFormat="1" ht="15.75" x14ac:dyDescent="0.25">
      <c r="A158" s="21">
        <v>4</v>
      </c>
      <c r="B158" s="31" t="s">
        <v>166</v>
      </c>
      <c r="C158" s="88">
        <v>138.6</v>
      </c>
      <c r="D158" s="22">
        <v>0</v>
      </c>
      <c r="E158" s="22">
        <v>0</v>
      </c>
      <c r="F158" s="23">
        <f>E158/C158</f>
        <v>0</v>
      </c>
      <c r="G158" s="22">
        <v>0</v>
      </c>
      <c r="H158" s="24">
        <v>0</v>
      </c>
      <c r="I158" s="22">
        <v>0</v>
      </c>
      <c r="J158" s="22"/>
      <c r="K158" s="22"/>
      <c r="L158" s="22"/>
      <c r="M158" s="22">
        <v>0</v>
      </c>
      <c r="N158" s="22">
        <v>0</v>
      </c>
      <c r="O158" s="22">
        <v>0</v>
      </c>
      <c r="P158" s="22">
        <v>0</v>
      </c>
      <c r="Q158" s="24">
        <v>0</v>
      </c>
      <c r="R158" s="22">
        <f>ROUNDDOWN(E158*S158,0)</f>
        <v>0</v>
      </c>
      <c r="S158" s="90">
        <v>0</v>
      </c>
      <c r="T158" s="22">
        <v>0</v>
      </c>
      <c r="U158" s="24">
        <v>0</v>
      </c>
      <c r="V158" s="22">
        <v>0</v>
      </c>
      <c r="W158" s="22"/>
      <c r="X158" s="22"/>
      <c r="Y158" s="22"/>
    </row>
    <row r="159" spans="1:25" s="2" customFormat="1" ht="15.75" x14ac:dyDescent="0.25">
      <c r="A159" s="220">
        <v>5</v>
      </c>
      <c r="B159" s="31" t="s">
        <v>167</v>
      </c>
      <c r="C159" s="88"/>
      <c r="D159" s="22"/>
      <c r="E159" s="22"/>
      <c r="F159" s="22"/>
      <c r="G159" s="22"/>
      <c r="H159" s="24"/>
      <c r="I159" s="22"/>
      <c r="J159" s="22"/>
      <c r="K159" s="22"/>
      <c r="L159" s="22"/>
      <c r="M159" s="22"/>
      <c r="N159" s="22"/>
      <c r="O159" s="22"/>
      <c r="P159" s="22"/>
      <c r="Q159" s="24"/>
      <c r="R159" s="22"/>
      <c r="S159" s="90"/>
      <c r="T159" s="22"/>
      <c r="U159" s="24"/>
      <c r="V159" s="22"/>
      <c r="W159" s="22"/>
      <c r="X159" s="22"/>
      <c r="Y159" s="22"/>
    </row>
    <row r="160" spans="1:25" s="29" customFormat="1" ht="15.75" x14ac:dyDescent="0.25">
      <c r="A160" s="221"/>
      <c r="B160" s="31" t="s">
        <v>168</v>
      </c>
      <c r="C160" s="88">
        <v>50.85</v>
      </c>
      <c r="D160" s="22">
        <v>21</v>
      </c>
      <c r="E160" s="22">
        <v>21</v>
      </c>
      <c r="F160" s="23">
        <f>E160/C160</f>
        <v>0.41297935103244837</v>
      </c>
      <c r="G160" s="22">
        <v>0</v>
      </c>
      <c r="H160" s="24">
        <f t="shared" ref="H160:H163" si="36">G160/E160</f>
        <v>0</v>
      </c>
      <c r="I160" s="22">
        <v>0</v>
      </c>
      <c r="J160" s="22"/>
      <c r="K160" s="22"/>
      <c r="L160" s="22"/>
      <c r="M160" s="22">
        <v>0</v>
      </c>
      <c r="N160" s="22">
        <v>0</v>
      </c>
      <c r="O160" s="22">
        <v>0</v>
      </c>
      <c r="P160" s="22">
        <v>0</v>
      </c>
      <c r="Q160" s="24">
        <v>0</v>
      </c>
      <c r="R160" s="22">
        <f>ROUNDDOWN(E160*S160,0)</f>
        <v>1</v>
      </c>
      <c r="S160" s="90" t="s">
        <v>24</v>
      </c>
      <c r="T160" s="22">
        <v>0</v>
      </c>
      <c r="U160" s="24">
        <f>T160/E160</f>
        <v>0</v>
      </c>
      <c r="V160" s="22">
        <v>0</v>
      </c>
      <c r="W160" s="22"/>
      <c r="X160" s="22"/>
      <c r="Y160" s="22"/>
    </row>
    <row r="161" spans="1:25" s="29" customFormat="1" ht="15.75" x14ac:dyDescent="0.25">
      <c r="A161" s="221"/>
      <c r="B161" s="31" t="s">
        <v>169</v>
      </c>
      <c r="C161" s="88">
        <v>84.25</v>
      </c>
      <c r="D161" s="22">
        <v>15</v>
      </c>
      <c r="E161" s="22">
        <v>15</v>
      </c>
      <c r="F161" s="23">
        <f>E161/C161</f>
        <v>0.17804154302670624</v>
      </c>
      <c r="G161" s="22">
        <v>0</v>
      </c>
      <c r="H161" s="24">
        <f t="shared" si="36"/>
        <v>0</v>
      </c>
      <c r="I161" s="22">
        <v>0</v>
      </c>
      <c r="J161" s="22"/>
      <c r="K161" s="22"/>
      <c r="L161" s="22"/>
      <c r="M161" s="22">
        <v>0</v>
      </c>
      <c r="N161" s="22">
        <v>0</v>
      </c>
      <c r="O161" s="22">
        <v>0</v>
      </c>
      <c r="P161" s="22">
        <v>0</v>
      </c>
      <c r="Q161" s="24">
        <v>0</v>
      </c>
      <c r="R161" s="22">
        <f>ROUNDDOWN(E161*S161,0)</f>
        <v>0</v>
      </c>
      <c r="S161" s="90">
        <v>0</v>
      </c>
      <c r="T161" s="22">
        <v>0</v>
      </c>
      <c r="U161" s="24">
        <f>T161/E161</f>
        <v>0</v>
      </c>
      <c r="V161" s="22">
        <v>0</v>
      </c>
      <c r="W161" s="22"/>
      <c r="X161" s="22"/>
      <c r="Y161" s="22"/>
    </row>
    <row r="162" spans="1:25" s="29" customFormat="1" ht="15.75" x14ac:dyDescent="0.25">
      <c r="A162" s="221"/>
      <c r="B162" s="31" t="s">
        <v>170</v>
      </c>
      <c r="C162" s="88">
        <v>333.65</v>
      </c>
      <c r="D162" s="22">
        <v>61</v>
      </c>
      <c r="E162" s="22">
        <v>61</v>
      </c>
      <c r="F162" s="23">
        <f>E162/C162</f>
        <v>0.18282631500074931</v>
      </c>
      <c r="G162" s="22">
        <v>0</v>
      </c>
      <c r="H162" s="24">
        <f t="shared" si="36"/>
        <v>0</v>
      </c>
      <c r="I162" s="22">
        <v>0</v>
      </c>
      <c r="J162" s="22"/>
      <c r="K162" s="22"/>
      <c r="L162" s="22"/>
      <c r="M162" s="22">
        <v>0</v>
      </c>
      <c r="N162" s="22">
        <v>0</v>
      </c>
      <c r="O162" s="22">
        <v>0</v>
      </c>
      <c r="P162" s="22">
        <v>0</v>
      </c>
      <c r="Q162" s="24">
        <v>0</v>
      </c>
      <c r="R162" s="22">
        <f>ROUNDDOWN(E162*S162,0)</f>
        <v>3</v>
      </c>
      <c r="S162" s="90" t="s">
        <v>24</v>
      </c>
      <c r="T162" s="22">
        <v>0</v>
      </c>
      <c r="U162" s="24">
        <f>T162/E162</f>
        <v>0</v>
      </c>
      <c r="V162" s="22">
        <v>0</v>
      </c>
      <c r="W162" s="22"/>
      <c r="X162" s="22"/>
      <c r="Y162" s="22"/>
    </row>
    <row r="163" spans="1:25" s="29" customFormat="1" ht="15.75" x14ac:dyDescent="0.25">
      <c r="A163" s="222"/>
      <c r="B163" s="31" t="s">
        <v>171</v>
      </c>
      <c r="C163" s="88">
        <v>52.53</v>
      </c>
      <c r="D163" s="22">
        <v>6</v>
      </c>
      <c r="E163" s="22">
        <v>6</v>
      </c>
      <c r="F163" s="23">
        <f>E163/C163</f>
        <v>0.11422044545973729</v>
      </c>
      <c r="G163" s="22">
        <v>0</v>
      </c>
      <c r="H163" s="24">
        <f t="shared" si="36"/>
        <v>0</v>
      </c>
      <c r="I163" s="22">
        <v>0</v>
      </c>
      <c r="J163" s="22"/>
      <c r="K163" s="22"/>
      <c r="L163" s="22"/>
      <c r="M163" s="22">
        <v>0</v>
      </c>
      <c r="N163" s="22">
        <v>0</v>
      </c>
      <c r="O163" s="22">
        <v>0</v>
      </c>
      <c r="P163" s="22">
        <v>0</v>
      </c>
      <c r="Q163" s="24">
        <v>0</v>
      </c>
      <c r="R163" s="22">
        <f>ROUNDDOWN(E163*S163,0)</f>
        <v>0</v>
      </c>
      <c r="S163" s="90">
        <v>0</v>
      </c>
      <c r="T163" s="22">
        <v>0</v>
      </c>
      <c r="U163" s="24">
        <f>T163/E163</f>
        <v>0</v>
      </c>
      <c r="V163" s="22">
        <v>0</v>
      </c>
      <c r="W163" s="22"/>
      <c r="X163" s="22"/>
      <c r="Y163" s="22"/>
    </row>
    <row r="164" spans="1:25" s="2" customFormat="1" ht="15.75" x14ac:dyDescent="0.25">
      <c r="A164" s="220">
        <v>6</v>
      </c>
      <c r="B164" s="31" t="s">
        <v>172</v>
      </c>
      <c r="C164" s="88"/>
      <c r="D164" s="22"/>
      <c r="E164" s="22"/>
      <c r="F164" s="22"/>
      <c r="G164" s="22"/>
      <c r="H164" s="24"/>
      <c r="I164" s="22"/>
      <c r="J164" s="22"/>
      <c r="K164" s="22"/>
      <c r="L164" s="22"/>
      <c r="M164" s="22"/>
      <c r="N164" s="22"/>
      <c r="O164" s="22"/>
      <c r="P164" s="22"/>
      <c r="Q164" s="24"/>
      <c r="R164" s="22"/>
      <c r="S164" s="90"/>
      <c r="T164" s="22"/>
      <c r="U164" s="24"/>
      <c r="V164" s="22"/>
      <c r="W164" s="22"/>
      <c r="X164" s="22"/>
      <c r="Y164" s="22"/>
    </row>
    <row r="165" spans="1:25" s="29" customFormat="1" ht="15.75" x14ac:dyDescent="0.25">
      <c r="A165" s="221"/>
      <c r="B165" s="31" t="s">
        <v>315</v>
      </c>
      <c r="C165" s="88">
        <v>123.51</v>
      </c>
      <c r="D165" s="22">
        <v>0</v>
      </c>
      <c r="E165" s="22">
        <v>0</v>
      </c>
      <c r="F165" s="23">
        <f>E165/C165</f>
        <v>0</v>
      </c>
      <c r="G165" s="22">
        <v>0</v>
      </c>
      <c r="H165" s="24">
        <v>0</v>
      </c>
      <c r="I165" s="22">
        <v>0</v>
      </c>
      <c r="J165" s="22"/>
      <c r="K165" s="22"/>
      <c r="L165" s="22"/>
      <c r="M165" s="22">
        <v>0</v>
      </c>
      <c r="N165" s="22">
        <v>0</v>
      </c>
      <c r="O165" s="22">
        <v>0</v>
      </c>
      <c r="P165" s="22">
        <v>0</v>
      </c>
      <c r="Q165" s="24">
        <v>0</v>
      </c>
      <c r="R165" s="22">
        <f>ROUNDDOWN(E165*S165,0)</f>
        <v>0</v>
      </c>
      <c r="S165" s="90">
        <v>0</v>
      </c>
      <c r="T165" s="22">
        <v>0</v>
      </c>
      <c r="U165" s="24">
        <v>0</v>
      </c>
      <c r="V165" s="22">
        <v>0</v>
      </c>
      <c r="W165" s="22"/>
      <c r="X165" s="22"/>
      <c r="Y165" s="22"/>
    </row>
    <row r="166" spans="1:25" s="29" customFormat="1" ht="15.75" x14ac:dyDescent="0.25">
      <c r="A166" s="222"/>
      <c r="B166" s="31" t="s">
        <v>174</v>
      </c>
      <c r="C166" s="88">
        <v>162.55000000000001</v>
      </c>
      <c r="D166" s="22">
        <v>0</v>
      </c>
      <c r="E166" s="22">
        <v>0</v>
      </c>
      <c r="F166" s="23">
        <f>E166/C166</f>
        <v>0</v>
      </c>
      <c r="G166" s="22">
        <v>0</v>
      </c>
      <c r="H166" s="24">
        <v>0</v>
      </c>
      <c r="I166" s="22">
        <v>0</v>
      </c>
      <c r="J166" s="22"/>
      <c r="K166" s="22"/>
      <c r="L166" s="22"/>
      <c r="M166" s="22">
        <v>0</v>
      </c>
      <c r="N166" s="22">
        <v>0</v>
      </c>
      <c r="O166" s="22">
        <v>0</v>
      </c>
      <c r="P166" s="22">
        <v>0</v>
      </c>
      <c r="Q166" s="24">
        <v>0</v>
      </c>
      <c r="R166" s="22">
        <f>ROUNDDOWN(E166*S166,0)</f>
        <v>0</v>
      </c>
      <c r="S166" s="90">
        <v>0</v>
      </c>
      <c r="T166" s="22">
        <v>0</v>
      </c>
      <c r="U166" s="24">
        <v>0</v>
      </c>
      <c r="V166" s="22">
        <v>0</v>
      </c>
      <c r="W166" s="22"/>
      <c r="X166" s="22"/>
      <c r="Y166" s="22"/>
    </row>
    <row r="167" spans="1:25" s="29" customFormat="1" ht="15.75" x14ac:dyDescent="0.25">
      <c r="A167" s="220">
        <v>7</v>
      </c>
      <c r="B167" s="31" t="s">
        <v>175</v>
      </c>
      <c r="C167" s="88"/>
      <c r="D167" s="22"/>
      <c r="E167" s="22"/>
      <c r="F167" s="22"/>
      <c r="G167" s="22"/>
      <c r="H167" s="24"/>
      <c r="I167" s="22"/>
      <c r="J167" s="22"/>
      <c r="K167" s="22"/>
      <c r="L167" s="22"/>
      <c r="M167" s="22">
        <v>0</v>
      </c>
      <c r="N167" s="22">
        <v>0</v>
      </c>
      <c r="O167" s="22">
        <v>0</v>
      </c>
      <c r="P167" s="22"/>
      <c r="Q167" s="24"/>
      <c r="R167" s="22"/>
      <c r="S167" s="90"/>
      <c r="T167" s="22"/>
      <c r="U167" s="24"/>
      <c r="V167" s="22"/>
      <c r="W167" s="22"/>
      <c r="X167" s="22"/>
      <c r="Y167" s="22"/>
    </row>
    <row r="168" spans="1:25" s="29" customFormat="1" ht="15.75" x14ac:dyDescent="0.25">
      <c r="A168" s="221"/>
      <c r="B168" s="31" t="s">
        <v>176</v>
      </c>
      <c r="C168" s="88">
        <v>89.91</v>
      </c>
      <c r="D168" s="22">
        <v>9</v>
      </c>
      <c r="E168" s="22">
        <v>9</v>
      </c>
      <c r="F168" s="23">
        <f>E168/C168</f>
        <v>0.10010010010010011</v>
      </c>
      <c r="G168" s="22">
        <v>0</v>
      </c>
      <c r="H168" s="24">
        <f t="shared" ref="H168:H170" si="37">G168/E168</f>
        <v>0</v>
      </c>
      <c r="I168" s="22">
        <v>0</v>
      </c>
      <c r="J168" s="22"/>
      <c r="K168" s="22"/>
      <c r="L168" s="22"/>
      <c r="M168" s="22">
        <v>0</v>
      </c>
      <c r="N168" s="22">
        <v>0</v>
      </c>
      <c r="O168" s="22">
        <v>0</v>
      </c>
      <c r="P168" s="22">
        <v>0</v>
      </c>
      <c r="Q168" s="24">
        <v>0</v>
      </c>
      <c r="R168" s="22">
        <f>ROUNDDOWN(E168*S168,0)</f>
        <v>0</v>
      </c>
      <c r="S168" s="90">
        <v>0</v>
      </c>
      <c r="T168" s="22">
        <v>0</v>
      </c>
      <c r="U168" s="24">
        <f>T168/E168</f>
        <v>0</v>
      </c>
      <c r="V168" s="22">
        <v>0</v>
      </c>
      <c r="W168" s="22"/>
      <c r="X168" s="22"/>
      <c r="Y168" s="22"/>
    </row>
    <row r="169" spans="1:25" s="29" customFormat="1" ht="15.75" x14ac:dyDescent="0.25">
      <c r="A169" s="221"/>
      <c r="B169" s="31" t="s">
        <v>177</v>
      </c>
      <c r="C169" s="88">
        <v>12.79</v>
      </c>
      <c r="D169" s="22">
        <v>1</v>
      </c>
      <c r="E169" s="22">
        <v>1</v>
      </c>
      <c r="F169" s="23">
        <f>E169/C169</f>
        <v>7.8186082877247862E-2</v>
      </c>
      <c r="G169" s="22">
        <v>0</v>
      </c>
      <c r="H169" s="24">
        <f t="shared" si="37"/>
        <v>0</v>
      </c>
      <c r="I169" s="22">
        <v>0</v>
      </c>
      <c r="J169" s="22"/>
      <c r="K169" s="22"/>
      <c r="L169" s="22"/>
      <c r="M169" s="22">
        <v>0</v>
      </c>
      <c r="N169" s="22">
        <v>0</v>
      </c>
      <c r="O169" s="22">
        <v>0</v>
      </c>
      <c r="P169" s="22">
        <v>0</v>
      </c>
      <c r="Q169" s="24">
        <v>0</v>
      </c>
      <c r="R169" s="22">
        <f>ROUNDDOWN(E169*S169,0)</f>
        <v>0</v>
      </c>
      <c r="S169" s="90">
        <v>0</v>
      </c>
      <c r="T169" s="22">
        <v>0</v>
      </c>
      <c r="U169" s="24">
        <f>T169/E169</f>
        <v>0</v>
      </c>
      <c r="V169" s="22">
        <v>0</v>
      </c>
      <c r="W169" s="22"/>
      <c r="X169" s="22"/>
      <c r="Y169" s="22"/>
    </row>
    <row r="170" spans="1:25" s="29" customFormat="1" ht="19.5" customHeight="1" x14ac:dyDescent="0.25">
      <c r="A170" s="222"/>
      <c r="B170" s="31" t="s">
        <v>178</v>
      </c>
      <c r="C170" s="88">
        <v>12.49</v>
      </c>
      <c r="D170" s="22">
        <v>2</v>
      </c>
      <c r="E170" s="22">
        <v>2</v>
      </c>
      <c r="F170" s="23">
        <f>E170/C170</f>
        <v>0.16012810248198558</v>
      </c>
      <c r="G170" s="22">
        <v>0</v>
      </c>
      <c r="H170" s="24">
        <f t="shared" si="37"/>
        <v>0</v>
      </c>
      <c r="I170" s="22">
        <v>0</v>
      </c>
      <c r="J170" s="22"/>
      <c r="K170" s="22"/>
      <c r="L170" s="22"/>
      <c r="M170" s="22">
        <v>0</v>
      </c>
      <c r="N170" s="22">
        <v>0</v>
      </c>
      <c r="O170" s="22">
        <v>0</v>
      </c>
      <c r="P170" s="22">
        <v>0</v>
      </c>
      <c r="Q170" s="24">
        <v>0</v>
      </c>
      <c r="R170" s="22">
        <f>ROUNDDOWN(E170*S170,0)</f>
        <v>0</v>
      </c>
      <c r="S170" s="90">
        <v>0</v>
      </c>
      <c r="T170" s="22">
        <v>0</v>
      </c>
      <c r="U170" s="24">
        <f>T170/E170</f>
        <v>0</v>
      </c>
      <c r="V170" s="22">
        <v>0</v>
      </c>
      <c r="W170" s="22"/>
      <c r="X170" s="22"/>
      <c r="Y170" s="22"/>
    </row>
    <row r="171" spans="1:25" s="29" customFormat="1" ht="15.75" x14ac:dyDescent="0.25">
      <c r="A171" s="220">
        <v>8</v>
      </c>
      <c r="B171" s="31" t="s">
        <v>179</v>
      </c>
      <c r="C171" s="88"/>
      <c r="D171" s="22"/>
      <c r="E171" s="22"/>
      <c r="F171" s="22"/>
      <c r="G171" s="22"/>
      <c r="H171" s="24"/>
      <c r="I171" s="22"/>
      <c r="J171" s="22"/>
      <c r="K171" s="22"/>
      <c r="L171" s="22"/>
      <c r="M171" s="22"/>
      <c r="N171" s="22"/>
      <c r="O171" s="22"/>
      <c r="P171" s="22"/>
      <c r="Q171" s="24"/>
      <c r="R171" s="22"/>
      <c r="S171" s="90"/>
      <c r="T171" s="22"/>
      <c r="U171" s="24"/>
      <c r="V171" s="22"/>
      <c r="W171" s="22"/>
      <c r="X171" s="22"/>
      <c r="Y171" s="22"/>
    </row>
    <row r="172" spans="1:25" s="29" customFormat="1" ht="19.5" customHeight="1" x14ac:dyDescent="0.25">
      <c r="A172" s="222"/>
      <c r="B172" s="31" t="s">
        <v>180</v>
      </c>
      <c r="C172" s="88">
        <v>584.94000000000005</v>
      </c>
      <c r="D172" s="22">
        <v>0</v>
      </c>
      <c r="E172" s="22">
        <v>0</v>
      </c>
      <c r="F172" s="23">
        <f t="shared" ref="F172:F179" si="38">E172/C172</f>
        <v>0</v>
      </c>
      <c r="G172" s="22">
        <v>0</v>
      </c>
      <c r="H172" s="24">
        <v>0</v>
      </c>
      <c r="I172" s="22">
        <v>0</v>
      </c>
      <c r="J172" s="22"/>
      <c r="K172" s="22"/>
      <c r="L172" s="22"/>
      <c r="M172" s="22">
        <v>0</v>
      </c>
      <c r="N172" s="22">
        <v>0</v>
      </c>
      <c r="O172" s="22">
        <v>0</v>
      </c>
      <c r="P172" s="22">
        <v>0</v>
      </c>
      <c r="Q172" s="24">
        <v>0</v>
      </c>
      <c r="R172" s="22">
        <f t="shared" ref="R172:R179" si="39">ROUNDDOWN(E172*S172,0)</f>
        <v>0</v>
      </c>
      <c r="S172" s="90">
        <v>0</v>
      </c>
      <c r="T172" s="22">
        <v>0</v>
      </c>
      <c r="U172" s="24">
        <v>0</v>
      </c>
      <c r="V172" s="22">
        <v>0</v>
      </c>
      <c r="W172" s="22"/>
      <c r="X172" s="22"/>
      <c r="Y172" s="22"/>
    </row>
    <row r="173" spans="1:25" s="29" customFormat="1" ht="15.75" x14ac:dyDescent="0.25">
      <c r="A173" s="21">
        <v>9</v>
      </c>
      <c r="B173" s="31" t="s">
        <v>181</v>
      </c>
      <c r="C173" s="88">
        <v>197.56</v>
      </c>
      <c r="D173" s="22">
        <v>13</v>
      </c>
      <c r="E173" s="22">
        <v>13</v>
      </c>
      <c r="F173" s="23">
        <f t="shared" si="38"/>
        <v>6.5802794087872041E-2</v>
      </c>
      <c r="G173" s="22">
        <v>0</v>
      </c>
      <c r="H173" s="24">
        <f t="shared" ref="H173:H175" si="40">G173/E173</f>
        <v>0</v>
      </c>
      <c r="I173" s="22">
        <v>0</v>
      </c>
      <c r="J173" s="22"/>
      <c r="K173" s="22"/>
      <c r="L173" s="22"/>
      <c r="M173" s="22">
        <v>0</v>
      </c>
      <c r="N173" s="22">
        <v>0</v>
      </c>
      <c r="O173" s="22">
        <v>0</v>
      </c>
      <c r="P173" s="22">
        <v>0</v>
      </c>
      <c r="Q173" s="24">
        <v>0</v>
      </c>
      <c r="R173" s="22">
        <f t="shared" si="39"/>
        <v>0</v>
      </c>
      <c r="S173" s="90">
        <v>0</v>
      </c>
      <c r="T173" s="22">
        <v>0</v>
      </c>
      <c r="U173" s="24">
        <f>T173/E173</f>
        <v>0</v>
      </c>
      <c r="V173" s="22">
        <v>0</v>
      </c>
      <c r="W173" s="22"/>
      <c r="X173" s="22"/>
      <c r="Y173" s="22"/>
    </row>
    <row r="174" spans="1:25" s="29" customFormat="1" ht="15.75" x14ac:dyDescent="0.25">
      <c r="A174" s="21">
        <v>10</v>
      </c>
      <c r="B174" s="31" t="s">
        <v>182</v>
      </c>
      <c r="C174" s="88">
        <v>108.66</v>
      </c>
      <c r="D174" s="22">
        <v>41</v>
      </c>
      <c r="E174" s="22">
        <v>41</v>
      </c>
      <c r="F174" s="23">
        <f t="shared" si="38"/>
        <v>0.37732376219399966</v>
      </c>
      <c r="G174" s="22">
        <v>0</v>
      </c>
      <c r="H174" s="24">
        <f t="shared" si="40"/>
        <v>0</v>
      </c>
      <c r="I174" s="22">
        <v>0</v>
      </c>
      <c r="J174" s="22"/>
      <c r="K174" s="22"/>
      <c r="L174" s="22"/>
      <c r="M174" s="22">
        <v>0</v>
      </c>
      <c r="N174" s="22">
        <v>0</v>
      </c>
      <c r="O174" s="22">
        <v>0</v>
      </c>
      <c r="P174" s="22">
        <v>0</v>
      </c>
      <c r="Q174" s="24">
        <v>0</v>
      </c>
      <c r="R174" s="22">
        <f t="shared" si="39"/>
        <v>2</v>
      </c>
      <c r="S174" s="90" t="s">
        <v>24</v>
      </c>
      <c r="T174" s="22">
        <v>0</v>
      </c>
      <c r="U174" s="24">
        <f>T174/E174</f>
        <v>0</v>
      </c>
      <c r="V174" s="22">
        <v>0</v>
      </c>
      <c r="W174" s="22"/>
      <c r="X174" s="22"/>
      <c r="Y174" s="22"/>
    </row>
    <row r="175" spans="1:25" s="29" customFormat="1" ht="15.75" x14ac:dyDescent="0.25">
      <c r="A175" s="21">
        <v>11</v>
      </c>
      <c r="B175" s="31" t="s">
        <v>183</v>
      </c>
      <c r="C175" s="88">
        <v>30.55</v>
      </c>
      <c r="D175" s="22">
        <v>11</v>
      </c>
      <c r="E175" s="22">
        <v>11</v>
      </c>
      <c r="F175" s="23">
        <f t="shared" si="38"/>
        <v>0.36006546644844517</v>
      </c>
      <c r="G175" s="22">
        <v>0</v>
      </c>
      <c r="H175" s="24">
        <f t="shared" si="40"/>
        <v>0</v>
      </c>
      <c r="I175" s="22">
        <v>0</v>
      </c>
      <c r="J175" s="22"/>
      <c r="K175" s="22"/>
      <c r="L175" s="22"/>
      <c r="M175" s="22">
        <v>0</v>
      </c>
      <c r="N175" s="22">
        <v>0</v>
      </c>
      <c r="O175" s="22">
        <v>0</v>
      </c>
      <c r="P175" s="22">
        <v>0</v>
      </c>
      <c r="Q175" s="24">
        <v>0</v>
      </c>
      <c r="R175" s="22">
        <f t="shared" si="39"/>
        <v>0</v>
      </c>
      <c r="S175" s="90">
        <v>0</v>
      </c>
      <c r="T175" s="22">
        <v>0</v>
      </c>
      <c r="U175" s="24">
        <f>T175/E175</f>
        <v>0</v>
      </c>
      <c r="V175" s="22">
        <v>0</v>
      </c>
      <c r="W175" s="22"/>
      <c r="X175" s="22"/>
      <c r="Y175" s="22"/>
    </row>
    <row r="176" spans="1:25" s="29" customFormat="1" ht="24" customHeight="1" x14ac:dyDescent="0.25">
      <c r="A176" s="21">
        <v>12</v>
      </c>
      <c r="B176" s="31" t="s">
        <v>316</v>
      </c>
      <c r="C176" s="88">
        <v>74.739999999999995</v>
      </c>
      <c r="D176" s="22">
        <v>0</v>
      </c>
      <c r="E176" s="22">
        <v>0</v>
      </c>
      <c r="F176" s="23">
        <f t="shared" si="38"/>
        <v>0</v>
      </c>
      <c r="G176" s="22">
        <v>0</v>
      </c>
      <c r="H176" s="24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4">
        <v>0</v>
      </c>
      <c r="R176" s="22">
        <f t="shared" si="39"/>
        <v>0</v>
      </c>
      <c r="S176" s="90">
        <v>0</v>
      </c>
      <c r="T176" s="22">
        <v>0</v>
      </c>
      <c r="U176" s="24">
        <v>0</v>
      </c>
      <c r="V176" s="22">
        <v>0</v>
      </c>
      <c r="W176" s="22">
        <v>0</v>
      </c>
      <c r="X176" s="22">
        <v>0</v>
      </c>
      <c r="Y176" s="22">
        <v>0</v>
      </c>
    </row>
    <row r="177" spans="1:25" s="29" customFormat="1" ht="17.25" customHeight="1" x14ac:dyDescent="0.25">
      <c r="A177" s="21">
        <v>13</v>
      </c>
      <c r="B177" s="31" t="s">
        <v>185</v>
      </c>
      <c r="C177" s="88">
        <v>63.67</v>
      </c>
      <c r="D177" s="22">
        <v>0</v>
      </c>
      <c r="E177" s="22">
        <v>0</v>
      </c>
      <c r="F177" s="23">
        <f t="shared" si="38"/>
        <v>0</v>
      </c>
      <c r="G177" s="22">
        <v>0</v>
      </c>
      <c r="H177" s="24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4">
        <v>0</v>
      </c>
      <c r="R177" s="22">
        <f t="shared" si="39"/>
        <v>0</v>
      </c>
      <c r="S177" s="90">
        <v>0</v>
      </c>
      <c r="T177" s="22">
        <v>0</v>
      </c>
      <c r="U177" s="24">
        <v>0</v>
      </c>
      <c r="V177" s="22">
        <v>0</v>
      </c>
      <c r="W177" s="22">
        <v>0</v>
      </c>
      <c r="X177" s="22">
        <v>0</v>
      </c>
      <c r="Y177" s="22">
        <v>0</v>
      </c>
    </row>
    <row r="178" spans="1:25" s="29" customFormat="1" ht="19.5" customHeight="1" x14ac:dyDescent="0.25">
      <c r="A178" s="21">
        <v>14</v>
      </c>
      <c r="B178" s="31" t="s">
        <v>186</v>
      </c>
      <c r="C178" s="88">
        <v>38.1</v>
      </c>
      <c r="D178" s="22">
        <v>0</v>
      </c>
      <c r="E178" s="22">
        <v>0</v>
      </c>
      <c r="F178" s="23">
        <f t="shared" si="38"/>
        <v>0</v>
      </c>
      <c r="G178" s="22">
        <v>0</v>
      </c>
      <c r="H178" s="24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4">
        <v>0</v>
      </c>
      <c r="R178" s="22">
        <f t="shared" si="39"/>
        <v>0</v>
      </c>
      <c r="S178" s="90">
        <v>0</v>
      </c>
      <c r="T178" s="22">
        <v>0</v>
      </c>
      <c r="U178" s="24">
        <v>0</v>
      </c>
      <c r="V178" s="22">
        <v>0</v>
      </c>
      <c r="W178" s="22">
        <v>0</v>
      </c>
      <c r="X178" s="22">
        <v>0</v>
      </c>
      <c r="Y178" s="22">
        <v>0</v>
      </c>
    </row>
    <row r="179" spans="1:25" s="29" customFormat="1" ht="21.75" customHeight="1" x14ac:dyDescent="0.25">
      <c r="A179" s="21">
        <v>15</v>
      </c>
      <c r="B179" s="31" t="s">
        <v>187</v>
      </c>
      <c r="C179" s="88">
        <v>34.46</v>
      </c>
      <c r="D179" s="22">
        <v>0</v>
      </c>
      <c r="E179" s="22">
        <v>0</v>
      </c>
      <c r="F179" s="23">
        <f t="shared" si="38"/>
        <v>0</v>
      </c>
      <c r="G179" s="22">
        <v>0</v>
      </c>
      <c r="H179" s="24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4">
        <v>0</v>
      </c>
      <c r="R179" s="22">
        <f t="shared" si="39"/>
        <v>0</v>
      </c>
      <c r="S179" s="90">
        <v>0</v>
      </c>
      <c r="T179" s="22">
        <v>0</v>
      </c>
      <c r="U179" s="24">
        <v>0</v>
      </c>
      <c r="V179" s="22">
        <v>0</v>
      </c>
      <c r="W179" s="22">
        <v>0</v>
      </c>
      <c r="X179" s="22">
        <v>0</v>
      </c>
      <c r="Y179" s="22">
        <v>0</v>
      </c>
    </row>
    <row r="180" spans="1:25" s="2" customFormat="1" ht="69.75" customHeight="1" x14ac:dyDescent="0.25">
      <c r="A180" s="21">
        <v>16</v>
      </c>
      <c r="B180" s="31" t="s">
        <v>30</v>
      </c>
      <c r="C180" s="88"/>
      <c r="D180" s="22"/>
      <c r="E180" s="22"/>
      <c r="F180" s="22"/>
      <c r="G180" s="22"/>
      <c r="H180" s="24"/>
      <c r="I180" s="22"/>
      <c r="J180" s="22"/>
      <c r="K180" s="22"/>
      <c r="L180" s="22"/>
      <c r="M180" s="22"/>
      <c r="N180" s="22"/>
      <c r="O180" s="22"/>
      <c r="P180" s="22"/>
      <c r="Q180" s="24"/>
      <c r="R180" s="22"/>
      <c r="S180" s="90"/>
      <c r="T180" s="22"/>
      <c r="U180" s="24"/>
      <c r="V180" s="22"/>
      <c r="W180" s="22"/>
      <c r="X180" s="22"/>
      <c r="Y180" s="22"/>
    </row>
    <row r="181" spans="1:25" s="51" customFormat="1" ht="24" customHeight="1" x14ac:dyDescent="0.25">
      <c r="A181" s="254" t="s">
        <v>188</v>
      </c>
      <c r="B181" s="254"/>
      <c r="C181" s="89">
        <f>SUM(C153:C180)</f>
        <v>3262.4899999999993</v>
      </c>
      <c r="D181" s="38">
        <f>SUM(D153:D180)</f>
        <v>253</v>
      </c>
      <c r="E181" s="38">
        <f>SUM(E153:E180)</f>
        <v>253</v>
      </c>
      <c r="F181" s="23">
        <f>E181/C181</f>
        <v>7.7548130415725433E-2</v>
      </c>
      <c r="G181" s="38">
        <f>SUM(G153:G180)</f>
        <v>0</v>
      </c>
      <c r="H181" s="24">
        <f>G181/E181</f>
        <v>0</v>
      </c>
      <c r="I181" s="38">
        <f>SUM(I153:I180)</f>
        <v>0</v>
      </c>
      <c r="J181" s="38">
        <v>0</v>
      </c>
      <c r="K181" s="38">
        <v>0</v>
      </c>
      <c r="L181" s="38">
        <v>0</v>
      </c>
      <c r="M181" s="38">
        <f>SUM(M153:M180)</f>
        <v>0</v>
      </c>
      <c r="N181" s="38">
        <f>SUM(N153:N180)</f>
        <v>0</v>
      </c>
      <c r="O181" s="38">
        <f>SUM(O153:O180)</f>
        <v>0</v>
      </c>
      <c r="P181" s="38">
        <f>SUM(P153:P180)</f>
        <v>0</v>
      </c>
      <c r="Q181" s="40">
        <v>0</v>
      </c>
      <c r="R181" s="22">
        <f>SUM(R153:R180)</f>
        <v>8</v>
      </c>
      <c r="S181" s="90"/>
      <c r="T181" s="38">
        <f>SUM(T153:T180)</f>
        <v>0</v>
      </c>
      <c r="U181" s="24">
        <f>T181/E181</f>
        <v>0</v>
      </c>
      <c r="V181" s="38">
        <f>SUM(V153:V180)</f>
        <v>0</v>
      </c>
      <c r="W181" s="38">
        <v>0</v>
      </c>
      <c r="X181" s="38">
        <v>0</v>
      </c>
      <c r="Y181" s="38">
        <v>0</v>
      </c>
    </row>
    <row r="182" spans="1:25" s="2" customFormat="1" ht="15.75" customHeight="1" x14ac:dyDescent="0.25">
      <c r="A182" s="255" t="s">
        <v>189</v>
      </c>
      <c r="B182" s="255"/>
      <c r="C182" s="89"/>
      <c r="D182" s="22"/>
      <c r="E182" s="22"/>
      <c r="F182" s="22"/>
      <c r="G182" s="22"/>
      <c r="H182" s="24"/>
      <c r="I182" s="22"/>
      <c r="J182" s="22"/>
      <c r="K182" s="22"/>
      <c r="L182" s="22"/>
      <c r="M182" s="22"/>
      <c r="N182" s="22"/>
      <c r="O182" s="22"/>
      <c r="P182" s="22"/>
      <c r="Q182" s="24"/>
      <c r="R182" s="22"/>
      <c r="S182" s="90"/>
      <c r="T182" s="22"/>
      <c r="U182" s="24"/>
      <c r="V182" s="22"/>
      <c r="W182" s="22"/>
      <c r="X182" s="22"/>
      <c r="Y182" s="22"/>
    </row>
    <row r="183" spans="1:25" s="29" customFormat="1" ht="15.75" x14ac:dyDescent="0.25">
      <c r="A183" s="21">
        <v>1</v>
      </c>
      <c r="B183" s="31" t="s">
        <v>190</v>
      </c>
      <c r="C183" s="88">
        <v>544.51</v>
      </c>
      <c r="D183" s="22">
        <v>419</v>
      </c>
      <c r="E183" s="22">
        <v>419</v>
      </c>
      <c r="F183" s="23">
        <f>E183/C183</f>
        <v>0.76949918275146467</v>
      </c>
      <c r="G183" s="22">
        <v>7</v>
      </c>
      <c r="H183" s="24">
        <f>G183/E183</f>
        <v>1.6706443914081145E-2</v>
      </c>
      <c r="I183" s="22">
        <v>1</v>
      </c>
      <c r="J183" s="22"/>
      <c r="K183" s="22"/>
      <c r="L183" s="22">
        <v>1</v>
      </c>
      <c r="M183" s="22">
        <v>5</v>
      </c>
      <c r="N183" s="22">
        <v>0</v>
      </c>
      <c r="O183" s="22">
        <v>3</v>
      </c>
      <c r="P183" s="22">
        <v>2</v>
      </c>
      <c r="Q183" s="24">
        <f t="shared" si="30"/>
        <v>0.7142857142857143</v>
      </c>
      <c r="R183" s="22">
        <f>ROUNDDOWN(E183*S183,0)</f>
        <v>20</v>
      </c>
      <c r="S183" s="90" t="s">
        <v>24</v>
      </c>
      <c r="T183" s="22">
        <v>7</v>
      </c>
      <c r="U183" s="24">
        <f>T183/E183</f>
        <v>1.6706443914081145E-2</v>
      </c>
      <c r="V183" s="22">
        <v>0</v>
      </c>
      <c r="W183" s="22"/>
      <c r="X183" s="22"/>
      <c r="Y183" s="22"/>
    </row>
    <row r="184" spans="1:25" s="2" customFormat="1" ht="15.75" x14ac:dyDescent="0.25">
      <c r="A184" s="220">
        <v>2</v>
      </c>
      <c r="B184" s="31" t="s">
        <v>191</v>
      </c>
      <c r="C184" s="88"/>
      <c r="D184" s="22"/>
      <c r="E184" s="22"/>
      <c r="F184" s="22"/>
      <c r="G184" s="22"/>
      <c r="H184" s="24"/>
      <c r="I184" s="22"/>
      <c r="J184" s="22"/>
      <c r="K184" s="22"/>
      <c r="L184" s="22"/>
      <c r="M184" s="22"/>
      <c r="N184" s="22"/>
      <c r="O184" s="22"/>
      <c r="P184" s="22"/>
      <c r="Q184" s="24"/>
      <c r="R184" s="22"/>
      <c r="S184" s="90"/>
      <c r="T184" s="22"/>
      <c r="U184" s="24"/>
      <c r="V184" s="22"/>
      <c r="W184" s="22"/>
      <c r="X184" s="22"/>
      <c r="Y184" s="22"/>
    </row>
    <row r="185" spans="1:25" s="29" customFormat="1" ht="19.5" customHeight="1" x14ac:dyDescent="0.25">
      <c r="A185" s="222"/>
      <c r="B185" s="31" t="s">
        <v>192</v>
      </c>
      <c r="C185" s="88">
        <v>330.44</v>
      </c>
      <c r="D185" s="22">
        <v>316</v>
      </c>
      <c r="E185" s="22">
        <v>316</v>
      </c>
      <c r="F185" s="23">
        <f t="shared" ref="F185:F192" si="41">E185/C185</f>
        <v>0.95630068998910545</v>
      </c>
      <c r="G185" s="22">
        <v>8</v>
      </c>
      <c r="H185" s="24">
        <f t="shared" ref="H185:H188" si="42">G185/E185</f>
        <v>2.5316455696202531E-2</v>
      </c>
      <c r="I185" s="22">
        <v>1</v>
      </c>
      <c r="J185" s="22"/>
      <c r="K185" s="22"/>
      <c r="L185" s="22">
        <v>1</v>
      </c>
      <c r="M185" s="22">
        <v>5</v>
      </c>
      <c r="N185" s="22">
        <v>0</v>
      </c>
      <c r="O185" s="22">
        <v>3</v>
      </c>
      <c r="P185" s="22">
        <v>2</v>
      </c>
      <c r="Q185" s="24">
        <f t="shared" si="30"/>
        <v>0.625</v>
      </c>
      <c r="R185" s="22">
        <f t="shared" ref="R185:R192" si="43">ROUNDDOWN(E185*S185,0)</f>
        <v>15</v>
      </c>
      <c r="S185" s="90" t="s">
        <v>24</v>
      </c>
      <c r="T185" s="22">
        <v>8</v>
      </c>
      <c r="U185" s="24">
        <f>T185/E185</f>
        <v>2.5316455696202531E-2</v>
      </c>
      <c r="V185" s="22">
        <v>0</v>
      </c>
      <c r="W185" s="22"/>
      <c r="X185" s="22"/>
      <c r="Y185" s="22"/>
    </row>
    <row r="186" spans="1:25" s="29" customFormat="1" ht="15.75" x14ac:dyDescent="0.25">
      <c r="A186" s="21">
        <v>3</v>
      </c>
      <c r="B186" s="31" t="s">
        <v>193</v>
      </c>
      <c r="C186" s="88">
        <v>157.74</v>
      </c>
      <c r="D186" s="22">
        <v>98</v>
      </c>
      <c r="E186" s="22">
        <v>98</v>
      </c>
      <c r="F186" s="23">
        <f t="shared" si="41"/>
        <v>0.62127551667300618</v>
      </c>
      <c r="G186" s="22">
        <v>2</v>
      </c>
      <c r="H186" s="24">
        <f t="shared" si="42"/>
        <v>2.0408163265306121E-2</v>
      </c>
      <c r="I186" s="22">
        <v>0</v>
      </c>
      <c r="J186" s="22"/>
      <c r="K186" s="22"/>
      <c r="L186" s="22"/>
      <c r="M186" s="22">
        <v>0</v>
      </c>
      <c r="N186" s="22">
        <v>0</v>
      </c>
      <c r="O186" s="22">
        <v>0</v>
      </c>
      <c r="P186" s="22">
        <v>0</v>
      </c>
      <c r="Q186" s="24">
        <f t="shared" si="30"/>
        <v>0</v>
      </c>
      <c r="R186" s="22">
        <f t="shared" si="43"/>
        <v>4</v>
      </c>
      <c r="S186" s="90" t="s">
        <v>24</v>
      </c>
      <c r="T186" s="22">
        <v>2</v>
      </c>
      <c r="U186" s="24">
        <f>T186/E186</f>
        <v>2.0408163265306121E-2</v>
      </c>
      <c r="V186" s="22">
        <v>0</v>
      </c>
      <c r="W186" s="22"/>
      <c r="X186" s="22"/>
      <c r="Y186" s="22"/>
    </row>
    <row r="187" spans="1:25" s="29" customFormat="1" ht="15.75" x14ac:dyDescent="0.25">
      <c r="A187" s="21">
        <v>4</v>
      </c>
      <c r="B187" s="31" t="s">
        <v>194</v>
      </c>
      <c r="C187" s="88">
        <v>41.97</v>
      </c>
      <c r="D187" s="22">
        <v>17</v>
      </c>
      <c r="E187" s="22">
        <v>17</v>
      </c>
      <c r="F187" s="23">
        <f t="shared" si="41"/>
        <v>0.40505122706695262</v>
      </c>
      <c r="G187" s="22">
        <v>0</v>
      </c>
      <c r="H187" s="24">
        <f t="shared" si="42"/>
        <v>0</v>
      </c>
      <c r="I187" s="22">
        <v>0</v>
      </c>
      <c r="J187" s="22"/>
      <c r="K187" s="22"/>
      <c r="L187" s="22"/>
      <c r="M187" s="22">
        <v>0</v>
      </c>
      <c r="N187" s="22">
        <v>0</v>
      </c>
      <c r="O187" s="22">
        <v>0</v>
      </c>
      <c r="P187" s="22">
        <v>0</v>
      </c>
      <c r="Q187" s="24">
        <v>0</v>
      </c>
      <c r="R187" s="22">
        <f t="shared" si="43"/>
        <v>0</v>
      </c>
      <c r="S187" s="90">
        <v>0</v>
      </c>
      <c r="T187" s="22">
        <v>0</v>
      </c>
      <c r="U187" s="24">
        <f>T187/E187</f>
        <v>0</v>
      </c>
      <c r="V187" s="22">
        <v>0</v>
      </c>
      <c r="W187" s="22"/>
      <c r="X187" s="22"/>
      <c r="Y187" s="22"/>
    </row>
    <row r="188" spans="1:25" s="29" customFormat="1" ht="15.75" x14ac:dyDescent="0.25">
      <c r="A188" s="21">
        <v>5</v>
      </c>
      <c r="B188" s="31" t="s">
        <v>195</v>
      </c>
      <c r="C188" s="88">
        <v>146.55000000000001</v>
      </c>
      <c r="D188" s="22">
        <v>86</v>
      </c>
      <c r="E188" s="22">
        <v>86</v>
      </c>
      <c r="F188" s="23">
        <f t="shared" si="41"/>
        <v>0.58683043329921525</v>
      </c>
      <c r="G188" s="22">
        <v>2</v>
      </c>
      <c r="H188" s="24">
        <f t="shared" si="42"/>
        <v>2.3255813953488372E-2</v>
      </c>
      <c r="I188" s="22">
        <v>0</v>
      </c>
      <c r="J188" s="22"/>
      <c r="K188" s="22"/>
      <c r="L188" s="22"/>
      <c r="M188" s="22">
        <v>0</v>
      </c>
      <c r="N188" s="22">
        <v>0</v>
      </c>
      <c r="O188" s="22">
        <v>0</v>
      </c>
      <c r="P188" s="22">
        <v>0</v>
      </c>
      <c r="Q188" s="24">
        <v>0</v>
      </c>
      <c r="R188" s="22">
        <f t="shared" si="43"/>
        <v>4</v>
      </c>
      <c r="S188" s="90" t="s">
        <v>24</v>
      </c>
      <c r="T188" s="22">
        <v>2</v>
      </c>
      <c r="U188" s="24">
        <f>T188/E188</f>
        <v>2.3255813953488372E-2</v>
      </c>
      <c r="V188" s="22">
        <v>0</v>
      </c>
      <c r="W188" s="22"/>
      <c r="X188" s="22"/>
      <c r="Y188" s="22"/>
    </row>
    <row r="189" spans="1:25" s="29" customFormat="1" ht="21.75" customHeight="1" x14ac:dyDescent="0.25">
      <c r="A189" s="21">
        <v>6</v>
      </c>
      <c r="B189" s="31" t="s">
        <v>196</v>
      </c>
      <c r="C189" s="88">
        <v>6.49</v>
      </c>
      <c r="D189" s="22">
        <v>0</v>
      </c>
      <c r="E189" s="22">
        <v>0</v>
      </c>
      <c r="F189" s="23">
        <f t="shared" si="41"/>
        <v>0</v>
      </c>
      <c r="G189" s="22">
        <v>0</v>
      </c>
      <c r="H189" s="24">
        <v>0</v>
      </c>
      <c r="I189" s="22">
        <v>0</v>
      </c>
      <c r="J189" s="22"/>
      <c r="K189" s="22"/>
      <c r="L189" s="22"/>
      <c r="M189" s="22">
        <v>0</v>
      </c>
      <c r="N189" s="22">
        <v>0</v>
      </c>
      <c r="O189" s="22">
        <v>0</v>
      </c>
      <c r="P189" s="22">
        <v>0</v>
      </c>
      <c r="Q189" s="24">
        <v>0</v>
      </c>
      <c r="R189" s="22">
        <f t="shared" si="43"/>
        <v>0</v>
      </c>
      <c r="S189" s="90">
        <v>0</v>
      </c>
      <c r="T189" s="22">
        <v>0</v>
      </c>
      <c r="U189" s="24">
        <v>0</v>
      </c>
      <c r="V189" s="22">
        <v>0</v>
      </c>
      <c r="W189" s="22"/>
      <c r="X189" s="22"/>
      <c r="Y189" s="22"/>
    </row>
    <row r="190" spans="1:25" s="29" customFormat="1" ht="15.75" x14ac:dyDescent="0.25">
      <c r="A190" s="96">
        <v>7</v>
      </c>
      <c r="B190" s="31" t="s">
        <v>197</v>
      </c>
      <c r="C190" s="88">
        <v>8.93</v>
      </c>
      <c r="D190" s="22">
        <v>0</v>
      </c>
      <c r="E190" s="22">
        <v>0</v>
      </c>
      <c r="F190" s="23">
        <f t="shared" si="41"/>
        <v>0</v>
      </c>
      <c r="G190" s="22">
        <v>0</v>
      </c>
      <c r="H190" s="24">
        <v>0</v>
      </c>
      <c r="I190" s="22">
        <v>0</v>
      </c>
      <c r="J190" s="22"/>
      <c r="K190" s="22"/>
      <c r="L190" s="22"/>
      <c r="M190" s="22">
        <v>0</v>
      </c>
      <c r="N190" s="22">
        <v>0</v>
      </c>
      <c r="O190" s="22">
        <v>0</v>
      </c>
      <c r="P190" s="22">
        <v>0</v>
      </c>
      <c r="Q190" s="24">
        <v>0</v>
      </c>
      <c r="R190" s="22">
        <f t="shared" si="43"/>
        <v>0</v>
      </c>
      <c r="S190" s="90">
        <v>0</v>
      </c>
      <c r="T190" s="22">
        <v>0</v>
      </c>
      <c r="U190" s="24">
        <v>0</v>
      </c>
      <c r="V190" s="22">
        <v>0</v>
      </c>
      <c r="W190" s="22"/>
      <c r="X190" s="22"/>
      <c r="Y190" s="22"/>
    </row>
    <row r="191" spans="1:25" s="29" customFormat="1" ht="15.75" x14ac:dyDescent="0.25">
      <c r="A191" s="21">
        <v>8</v>
      </c>
      <c r="B191" s="31" t="s">
        <v>198</v>
      </c>
      <c r="C191" s="88">
        <v>23.28</v>
      </c>
      <c r="D191" s="22">
        <v>45</v>
      </c>
      <c r="E191" s="22">
        <v>45</v>
      </c>
      <c r="F191" s="23">
        <f t="shared" si="41"/>
        <v>1.9329896907216495</v>
      </c>
      <c r="G191" s="22">
        <v>3</v>
      </c>
      <c r="H191" s="24">
        <f>G191/E191</f>
        <v>6.6666666666666666E-2</v>
      </c>
      <c r="I191" s="22">
        <v>2</v>
      </c>
      <c r="J191" s="22">
        <v>0</v>
      </c>
      <c r="K191" s="22">
        <v>2</v>
      </c>
      <c r="L191" s="22">
        <v>1</v>
      </c>
      <c r="M191" s="22">
        <v>0</v>
      </c>
      <c r="N191" s="22">
        <v>0</v>
      </c>
      <c r="O191" s="22">
        <v>0</v>
      </c>
      <c r="P191" s="22">
        <v>0</v>
      </c>
      <c r="Q191" s="24">
        <v>0</v>
      </c>
      <c r="R191" s="22">
        <f t="shared" si="43"/>
        <v>3</v>
      </c>
      <c r="S191" s="90" t="s">
        <v>48</v>
      </c>
      <c r="T191" s="22">
        <v>3</v>
      </c>
      <c r="U191" s="24">
        <f>T191/E191</f>
        <v>6.6666666666666666E-2</v>
      </c>
      <c r="V191" s="22">
        <v>0</v>
      </c>
      <c r="W191" s="22">
        <v>0</v>
      </c>
      <c r="X191" s="22">
        <v>2</v>
      </c>
      <c r="Y191" s="22">
        <v>1</v>
      </c>
    </row>
    <row r="192" spans="1:25" s="29" customFormat="1" ht="24.75" customHeight="1" x14ac:dyDescent="0.25">
      <c r="A192" s="21">
        <v>9</v>
      </c>
      <c r="B192" s="31" t="s">
        <v>199</v>
      </c>
      <c r="C192" s="88">
        <v>16.71</v>
      </c>
      <c r="D192" s="22">
        <v>0</v>
      </c>
      <c r="E192" s="22">
        <v>0</v>
      </c>
      <c r="F192" s="23">
        <f t="shared" si="41"/>
        <v>0</v>
      </c>
      <c r="G192" s="22">
        <v>0</v>
      </c>
      <c r="H192" s="24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4">
        <v>0</v>
      </c>
      <c r="R192" s="22">
        <f t="shared" si="43"/>
        <v>0</v>
      </c>
      <c r="S192" s="90">
        <v>0</v>
      </c>
      <c r="T192" s="22">
        <v>0</v>
      </c>
      <c r="U192" s="24">
        <v>0</v>
      </c>
      <c r="V192" s="22">
        <v>0</v>
      </c>
      <c r="W192" s="22">
        <v>0</v>
      </c>
      <c r="X192" s="22">
        <v>0</v>
      </c>
      <c r="Y192" s="22">
        <v>0</v>
      </c>
    </row>
    <row r="193" spans="1:25" s="29" customFormat="1" ht="70.5" customHeight="1" x14ac:dyDescent="0.25">
      <c r="A193" s="21">
        <v>10</v>
      </c>
      <c r="B193" s="31" t="s">
        <v>30</v>
      </c>
      <c r="C193" s="88"/>
      <c r="D193" s="22"/>
      <c r="E193" s="22"/>
      <c r="F193" s="22"/>
      <c r="G193" s="22"/>
      <c r="H193" s="24"/>
      <c r="I193" s="22"/>
      <c r="J193" s="22"/>
      <c r="K193" s="22"/>
      <c r="L193" s="22"/>
      <c r="M193" s="22"/>
      <c r="N193" s="22"/>
      <c r="O193" s="22"/>
      <c r="P193" s="22"/>
      <c r="Q193" s="24"/>
      <c r="R193" s="22"/>
      <c r="S193" s="90"/>
      <c r="T193" s="22"/>
      <c r="U193" s="24"/>
      <c r="V193" s="22"/>
      <c r="W193" s="22"/>
      <c r="X193" s="22"/>
      <c r="Y193" s="22"/>
    </row>
    <row r="194" spans="1:25" s="29" customFormat="1" ht="17.25" customHeight="1" x14ac:dyDescent="0.25">
      <c r="A194" s="254" t="s">
        <v>200</v>
      </c>
      <c r="B194" s="254"/>
      <c r="C194" s="88">
        <f>SUM(C183:C193)</f>
        <v>1276.6200000000001</v>
      </c>
      <c r="D194" s="38">
        <f>SUM(D183:D193)</f>
        <v>981</v>
      </c>
      <c r="E194" s="38">
        <f>SUM(E183:E193)</f>
        <v>981</v>
      </c>
      <c r="F194" s="23">
        <f>E194/C194</f>
        <v>0.76843539972740516</v>
      </c>
      <c r="G194" s="38">
        <f>SUM(G183:G193)</f>
        <v>22</v>
      </c>
      <c r="H194" s="24">
        <f>G194/E194</f>
        <v>2.2426095820591234E-2</v>
      </c>
      <c r="I194" s="38">
        <f>SUM(I183:I193)</f>
        <v>4</v>
      </c>
      <c r="J194" s="38">
        <f>SUM(J183:J193)</f>
        <v>0</v>
      </c>
      <c r="K194" s="38">
        <f>SUM(K183:K193)</f>
        <v>2</v>
      </c>
      <c r="L194" s="38">
        <f>SUM(L183:L193)</f>
        <v>3</v>
      </c>
      <c r="M194" s="38">
        <f t="shared" ref="M194:P194" si="44">SUM(M183:M193)</f>
        <v>10</v>
      </c>
      <c r="N194" s="38">
        <f t="shared" si="44"/>
        <v>0</v>
      </c>
      <c r="O194" s="38">
        <f t="shared" si="44"/>
        <v>6</v>
      </c>
      <c r="P194" s="38">
        <f t="shared" si="44"/>
        <v>4</v>
      </c>
      <c r="Q194" s="40">
        <f t="shared" si="30"/>
        <v>0.45454545454545453</v>
      </c>
      <c r="R194" s="22">
        <f>SUM(R183:R193)</f>
        <v>46</v>
      </c>
      <c r="S194" s="90"/>
      <c r="T194" s="38">
        <f>SUM(T183:T193)</f>
        <v>22</v>
      </c>
      <c r="U194" s="24">
        <f>T194/E194</f>
        <v>2.2426095820591234E-2</v>
      </c>
      <c r="V194" s="38">
        <f>SUM(V183:V193)</f>
        <v>0</v>
      </c>
      <c r="W194" s="38">
        <f>SUM(W183:W193)</f>
        <v>0</v>
      </c>
      <c r="X194" s="38">
        <f>SUM(X183:X193)</f>
        <v>2</v>
      </c>
      <c r="Y194" s="38">
        <f>SUM(Y183:Y193)</f>
        <v>1</v>
      </c>
    </row>
    <row r="195" spans="1:25" s="2" customFormat="1" ht="15.75" x14ac:dyDescent="0.25">
      <c r="A195" s="255" t="s">
        <v>201</v>
      </c>
      <c r="B195" s="255"/>
      <c r="C195" s="89"/>
      <c r="D195" s="22"/>
      <c r="E195" s="22"/>
      <c r="F195" s="22"/>
      <c r="G195" s="22"/>
      <c r="H195" s="24"/>
      <c r="I195" s="22"/>
      <c r="J195" s="22"/>
      <c r="K195" s="22"/>
      <c r="L195" s="22"/>
      <c r="M195" s="22"/>
      <c r="N195" s="22"/>
      <c r="O195" s="22"/>
      <c r="P195" s="22"/>
      <c r="Q195" s="24"/>
      <c r="R195" s="22"/>
      <c r="S195" s="90"/>
      <c r="T195" s="22"/>
      <c r="U195" s="24"/>
      <c r="V195" s="22"/>
      <c r="W195" s="22"/>
      <c r="X195" s="22"/>
      <c r="Y195" s="22"/>
    </row>
    <row r="196" spans="1:25" s="29" customFormat="1" ht="15.75" x14ac:dyDescent="0.25">
      <c r="A196" s="220">
        <v>1</v>
      </c>
      <c r="B196" s="31" t="s">
        <v>202</v>
      </c>
      <c r="C196" s="88"/>
      <c r="D196" s="22"/>
      <c r="E196" s="22"/>
      <c r="F196" s="22"/>
      <c r="G196" s="22"/>
      <c r="H196" s="24"/>
      <c r="I196" s="22"/>
      <c r="J196" s="22"/>
      <c r="K196" s="22"/>
      <c r="L196" s="22"/>
      <c r="M196" s="22"/>
      <c r="N196" s="22"/>
      <c r="O196" s="22"/>
      <c r="P196" s="22"/>
      <c r="Q196" s="24"/>
      <c r="R196" s="22"/>
      <c r="S196" s="90"/>
      <c r="T196" s="22"/>
      <c r="U196" s="24"/>
      <c r="V196" s="22"/>
      <c r="W196" s="22"/>
      <c r="X196" s="22"/>
      <c r="Y196" s="22"/>
    </row>
    <row r="197" spans="1:25" s="29" customFormat="1" ht="18" customHeight="1" x14ac:dyDescent="0.25">
      <c r="A197" s="221"/>
      <c r="B197" s="31" t="s">
        <v>203</v>
      </c>
      <c r="C197" s="88">
        <v>25.35</v>
      </c>
      <c r="D197" s="22">
        <v>26</v>
      </c>
      <c r="E197" s="22">
        <v>26</v>
      </c>
      <c r="F197" s="23">
        <f>E197/C197</f>
        <v>1.0256410256410255</v>
      </c>
      <c r="G197" s="22">
        <v>2</v>
      </c>
      <c r="H197" s="24">
        <f>G197/E197</f>
        <v>7.6923076923076927E-2</v>
      </c>
      <c r="I197" s="22">
        <v>0</v>
      </c>
      <c r="J197" s="22"/>
      <c r="K197" s="22"/>
      <c r="L197" s="22"/>
      <c r="M197" s="22">
        <v>0</v>
      </c>
      <c r="N197" s="22">
        <v>0</v>
      </c>
      <c r="O197" s="22">
        <v>0</v>
      </c>
      <c r="P197" s="22">
        <v>0</v>
      </c>
      <c r="Q197" s="24">
        <v>0</v>
      </c>
      <c r="R197" s="22">
        <f>ROUNDDOWN(E197*S197,0)</f>
        <v>2</v>
      </c>
      <c r="S197" s="90" t="s">
        <v>48</v>
      </c>
      <c r="T197" s="22">
        <v>2</v>
      </c>
      <c r="U197" s="24">
        <f>T197/E197</f>
        <v>7.6923076923076927E-2</v>
      </c>
      <c r="V197" s="22">
        <v>0</v>
      </c>
      <c r="W197" s="22"/>
      <c r="X197" s="22"/>
      <c r="Y197" s="22"/>
    </row>
    <row r="198" spans="1:25" s="29" customFormat="1" ht="19.5" customHeight="1" x14ac:dyDescent="0.25">
      <c r="A198" s="221"/>
      <c r="B198" s="31" t="s">
        <v>204</v>
      </c>
      <c r="C198" s="88">
        <v>70.63</v>
      </c>
      <c r="D198" s="22">
        <v>0</v>
      </c>
      <c r="E198" s="22">
        <v>0</v>
      </c>
      <c r="F198" s="23">
        <f>E198/C198</f>
        <v>0</v>
      </c>
      <c r="G198" s="22">
        <v>0</v>
      </c>
      <c r="H198" s="24">
        <v>0</v>
      </c>
      <c r="I198" s="22">
        <v>0</v>
      </c>
      <c r="J198" s="22"/>
      <c r="K198" s="22"/>
      <c r="L198" s="22"/>
      <c r="M198" s="22">
        <v>0</v>
      </c>
      <c r="N198" s="22">
        <v>0</v>
      </c>
      <c r="O198" s="22">
        <v>0</v>
      </c>
      <c r="P198" s="22">
        <v>0</v>
      </c>
      <c r="Q198" s="24">
        <v>0</v>
      </c>
      <c r="R198" s="22">
        <f>ROUNDDOWN(E198*S198,0)</f>
        <v>0</v>
      </c>
      <c r="S198" s="90">
        <v>0</v>
      </c>
      <c r="T198" s="22">
        <v>0</v>
      </c>
      <c r="U198" s="24">
        <v>0</v>
      </c>
      <c r="V198" s="22">
        <v>0</v>
      </c>
      <c r="W198" s="22"/>
      <c r="X198" s="22"/>
      <c r="Y198" s="22"/>
    </row>
    <row r="199" spans="1:25" s="29" customFormat="1" ht="21" customHeight="1" x14ac:dyDescent="0.25">
      <c r="A199" s="221"/>
      <c r="B199" s="31" t="s">
        <v>205</v>
      </c>
      <c r="C199" s="88">
        <v>12.44</v>
      </c>
      <c r="D199" s="22">
        <v>31</v>
      </c>
      <c r="E199" s="22">
        <v>31</v>
      </c>
      <c r="F199" s="23">
        <f>E199/C199</f>
        <v>2.491961414790997</v>
      </c>
      <c r="G199" s="22">
        <v>1</v>
      </c>
      <c r="H199" s="24">
        <f t="shared" ref="H199:H201" si="45">G199/E199</f>
        <v>3.2258064516129031E-2</v>
      </c>
      <c r="I199" s="22">
        <v>0</v>
      </c>
      <c r="J199" s="22"/>
      <c r="K199" s="22"/>
      <c r="L199" s="22"/>
      <c r="M199" s="22">
        <v>0</v>
      </c>
      <c r="N199" s="22">
        <v>0</v>
      </c>
      <c r="O199" s="22">
        <v>0</v>
      </c>
      <c r="P199" s="22">
        <v>0</v>
      </c>
      <c r="Q199" s="24">
        <v>0</v>
      </c>
      <c r="R199" s="22">
        <f>ROUNDDOWN(E199*S199,0)</f>
        <v>2</v>
      </c>
      <c r="S199" s="90" t="s">
        <v>48</v>
      </c>
      <c r="T199" s="22">
        <v>1</v>
      </c>
      <c r="U199" s="24">
        <f>T199/E199</f>
        <v>3.2258064516129031E-2</v>
      </c>
      <c r="V199" s="22">
        <v>0</v>
      </c>
      <c r="W199" s="22"/>
      <c r="X199" s="22"/>
      <c r="Y199" s="22"/>
    </row>
    <row r="200" spans="1:25" s="29" customFormat="1" ht="15.75" x14ac:dyDescent="0.25">
      <c r="A200" s="222"/>
      <c r="B200" s="31" t="s">
        <v>206</v>
      </c>
      <c r="C200" s="88">
        <v>350.33</v>
      </c>
      <c r="D200" s="22">
        <v>141</v>
      </c>
      <c r="E200" s="22">
        <v>141</v>
      </c>
      <c r="F200" s="23">
        <f>E200/C200</f>
        <v>0.40247766391687839</v>
      </c>
      <c r="G200" s="22">
        <v>3</v>
      </c>
      <c r="H200" s="24">
        <f t="shared" si="45"/>
        <v>2.1276595744680851E-2</v>
      </c>
      <c r="I200" s="22">
        <v>0</v>
      </c>
      <c r="J200" s="22"/>
      <c r="K200" s="22"/>
      <c r="L200" s="22"/>
      <c r="M200" s="22">
        <v>1</v>
      </c>
      <c r="N200" s="22">
        <v>0</v>
      </c>
      <c r="O200" s="22">
        <v>1</v>
      </c>
      <c r="P200" s="22">
        <v>0</v>
      </c>
      <c r="Q200" s="24">
        <v>0</v>
      </c>
      <c r="R200" s="22">
        <f>ROUNDDOWN(E200*S200,0)</f>
        <v>7</v>
      </c>
      <c r="S200" s="90" t="s">
        <v>24</v>
      </c>
      <c r="T200" s="22">
        <v>3</v>
      </c>
      <c r="U200" s="24">
        <f>T200/E200</f>
        <v>2.1276595744680851E-2</v>
      </c>
      <c r="V200" s="22">
        <v>0</v>
      </c>
      <c r="W200" s="22"/>
      <c r="X200" s="22"/>
      <c r="Y200" s="22"/>
    </row>
    <row r="201" spans="1:25" s="93" customFormat="1" ht="26.25" customHeight="1" x14ac:dyDescent="0.25">
      <c r="A201" s="21">
        <v>2</v>
      </c>
      <c r="B201" s="31" t="s">
        <v>207</v>
      </c>
      <c r="C201" s="88">
        <v>369.64</v>
      </c>
      <c r="D201" s="22">
        <v>56</v>
      </c>
      <c r="E201" s="22">
        <v>56</v>
      </c>
      <c r="F201" s="23">
        <f>E201/C201</f>
        <v>0.15149875554593659</v>
      </c>
      <c r="G201" s="22">
        <v>0</v>
      </c>
      <c r="H201" s="24">
        <f t="shared" si="45"/>
        <v>0</v>
      </c>
      <c r="I201" s="22">
        <v>0</v>
      </c>
      <c r="J201" s="22"/>
      <c r="K201" s="22"/>
      <c r="L201" s="22"/>
      <c r="M201" s="22">
        <v>0</v>
      </c>
      <c r="N201" s="22">
        <v>0</v>
      </c>
      <c r="O201" s="22">
        <v>0</v>
      </c>
      <c r="P201" s="22">
        <v>0</v>
      </c>
      <c r="Q201" s="24">
        <v>0</v>
      </c>
      <c r="R201" s="22">
        <f>ROUNDDOWN(E201*S201,0)</f>
        <v>0</v>
      </c>
      <c r="S201" s="90">
        <v>0</v>
      </c>
      <c r="T201" s="22">
        <v>0</v>
      </c>
      <c r="U201" s="24">
        <f>T201/E201</f>
        <v>0</v>
      </c>
      <c r="V201" s="22">
        <v>0</v>
      </c>
      <c r="W201" s="22"/>
      <c r="X201" s="22"/>
      <c r="Y201" s="22"/>
    </row>
    <row r="202" spans="1:25" s="93" customFormat="1" ht="21" customHeight="1" x14ac:dyDescent="0.25">
      <c r="A202" s="220">
        <v>3</v>
      </c>
      <c r="B202" s="31" t="s">
        <v>208</v>
      </c>
      <c r="C202" s="88"/>
      <c r="D202" s="22"/>
      <c r="E202" s="22"/>
      <c r="F202" s="23"/>
      <c r="G202" s="22"/>
      <c r="H202" s="24"/>
      <c r="I202" s="22"/>
      <c r="J202" s="22"/>
      <c r="K202" s="22"/>
      <c r="L202" s="22"/>
      <c r="M202" s="22"/>
      <c r="N202" s="22"/>
      <c r="O202" s="22"/>
      <c r="P202" s="22"/>
      <c r="Q202" s="24"/>
      <c r="R202" s="22"/>
      <c r="S202" s="90"/>
      <c r="T202" s="22"/>
      <c r="U202" s="24"/>
      <c r="V202" s="22"/>
      <c r="W202" s="22"/>
      <c r="X202" s="22"/>
      <c r="Y202" s="22"/>
    </row>
    <row r="203" spans="1:25" s="20" customFormat="1" x14ac:dyDescent="0.3">
      <c r="A203" s="221"/>
      <c r="B203" s="31" t="s">
        <v>97</v>
      </c>
      <c r="C203" s="88">
        <v>267.42</v>
      </c>
      <c r="D203" s="22">
        <v>0</v>
      </c>
      <c r="E203" s="22">
        <v>0</v>
      </c>
      <c r="F203" s="23">
        <f>E203/C203</f>
        <v>0</v>
      </c>
      <c r="G203" s="22">
        <v>0</v>
      </c>
      <c r="H203" s="24">
        <v>0</v>
      </c>
      <c r="I203" s="22">
        <v>0</v>
      </c>
      <c r="J203" s="22"/>
      <c r="K203" s="22"/>
      <c r="L203" s="22"/>
      <c r="M203" s="22">
        <v>0</v>
      </c>
      <c r="N203" s="22">
        <v>0</v>
      </c>
      <c r="O203" s="22">
        <v>0</v>
      </c>
      <c r="P203" s="22">
        <v>0</v>
      </c>
      <c r="Q203" s="24">
        <v>0</v>
      </c>
      <c r="R203" s="22">
        <f>ROUNDDOWN(E203*S203,0)</f>
        <v>0</v>
      </c>
      <c r="S203" s="90">
        <v>0</v>
      </c>
      <c r="T203" s="22">
        <v>0</v>
      </c>
      <c r="U203" s="24">
        <v>0</v>
      </c>
      <c r="V203" s="22">
        <v>0</v>
      </c>
      <c r="W203" s="22"/>
      <c r="X203" s="22"/>
      <c r="Y203" s="22"/>
    </row>
    <row r="204" spans="1:25" s="20" customFormat="1" x14ac:dyDescent="0.3">
      <c r="A204" s="222"/>
      <c r="B204" s="31" t="s">
        <v>98</v>
      </c>
      <c r="C204" s="88">
        <v>1408.25</v>
      </c>
      <c r="D204" s="22">
        <v>162</v>
      </c>
      <c r="E204" s="22">
        <v>162</v>
      </c>
      <c r="F204" s="23">
        <f>E204/C204</f>
        <v>0.11503639268595775</v>
      </c>
      <c r="G204" s="22">
        <v>0</v>
      </c>
      <c r="H204" s="24">
        <f>G204/E204</f>
        <v>0</v>
      </c>
      <c r="I204" s="22">
        <v>0</v>
      </c>
      <c r="J204" s="22"/>
      <c r="K204" s="22"/>
      <c r="L204" s="22"/>
      <c r="M204" s="22">
        <v>0</v>
      </c>
      <c r="N204" s="22">
        <v>0</v>
      </c>
      <c r="O204" s="22">
        <v>0</v>
      </c>
      <c r="P204" s="22">
        <v>0</v>
      </c>
      <c r="Q204" s="24">
        <v>0</v>
      </c>
      <c r="R204" s="22">
        <f>ROUNDDOWN(E204*S204,0)</f>
        <v>0</v>
      </c>
      <c r="S204" s="90">
        <v>0</v>
      </c>
      <c r="T204" s="22">
        <v>0</v>
      </c>
      <c r="U204" s="24">
        <f>T204/E204</f>
        <v>0</v>
      </c>
      <c r="V204" s="22">
        <v>0</v>
      </c>
      <c r="W204" s="22"/>
      <c r="X204" s="22"/>
      <c r="Y204" s="22"/>
    </row>
    <row r="205" spans="1:25" s="20" customFormat="1" x14ac:dyDescent="0.3">
      <c r="A205" s="21">
        <v>4</v>
      </c>
      <c r="B205" s="31" t="s">
        <v>53</v>
      </c>
      <c r="C205" s="88">
        <v>6.27</v>
      </c>
      <c r="D205" s="22">
        <v>0</v>
      </c>
      <c r="E205" s="22">
        <v>0</v>
      </c>
      <c r="F205" s="23">
        <f>E205/C205</f>
        <v>0</v>
      </c>
      <c r="G205" s="22">
        <v>0</v>
      </c>
      <c r="H205" s="24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4">
        <v>0</v>
      </c>
      <c r="R205" s="22">
        <f>ROUNDDOWN(E205*S205,0)</f>
        <v>0</v>
      </c>
      <c r="S205" s="90">
        <v>0</v>
      </c>
      <c r="T205" s="22">
        <v>0</v>
      </c>
      <c r="U205" s="24">
        <v>0</v>
      </c>
      <c r="V205" s="22">
        <v>0</v>
      </c>
      <c r="W205" s="22">
        <v>0</v>
      </c>
      <c r="X205" s="22">
        <v>0</v>
      </c>
      <c r="Y205" s="22">
        <v>0</v>
      </c>
    </row>
    <row r="206" spans="1:25" ht="66.75" customHeight="1" x14ac:dyDescent="0.3">
      <c r="A206" s="21">
        <v>5</v>
      </c>
      <c r="B206" s="31" t="s">
        <v>30</v>
      </c>
      <c r="C206" s="88"/>
      <c r="D206" s="22"/>
      <c r="E206" s="22"/>
      <c r="F206" s="22"/>
      <c r="G206" s="22"/>
      <c r="H206" s="24"/>
      <c r="I206" s="22"/>
      <c r="J206" s="22"/>
      <c r="K206" s="22"/>
      <c r="L206" s="22"/>
      <c r="M206" s="22"/>
      <c r="N206" s="22"/>
      <c r="O206" s="22"/>
      <c r="P206" s="22"/>
      <c r="Q206" s="24"/>
      <c r="R206" s="22"/>
      <c r="S206" s="90"/>
      <c r="T206" s="22"/>
      <c r="U206" s="24"/>
      <c r="V206" s="22"/>
      <c r="W206" s="22"/>
      <c r="X206" s="22"/>
      <c r="Y206" s="22"/>
    </row>
    <row r="207" spans="1:25" ht="30.75" customHeight="1" x14ac:dyDescent="0.3">
      <c r="A207" s="254" t="s">
        <v>209</v>
      </c>
      <c r="B207" s="254"/>
      <c r="C207" s="89">
        <f>SUM(C197:C206)</f>
        <v>2510.33</v>
      </c>
      <c r="D207" s="38">
        <f>SUM(D196:D206)</f>
        <v>416</v>
      </c>
      <c r="E207" s="38">
        <f>SUM(E196:E206)</f>
        <v>416</v>
      </c>
      <c r="F207" s="23">
        <f>E207/C207</f>
        <v>0.16571526452697455</v>
      </c>
      <c r="G207" s="38">
        <f>SUM(G197:G206)</f>
        <v>6</v>
      </c>
      <c r="H207" s="24">
        <f>G207/E207</f>
        <v>1.4423076923076924E-2</v>
      </c>
      <c r="I207" s="38">
        <v>0</v>
      </c>
      <c r="J207" s="38">
        <v>0</v>
      </c>
      <c r="K207" s="38">
        <v>0</v>
      </c>
      <c r="L207" s="38">
        <v>0</v>
      </c>
      <c r="M207" s="22">
        <f t="shared" ref="M207:O207" si="46">SUM(M197:M206)</f>
        <v>1</v>
      </c>
      <c r="N207" s="22">
        <f t="shared" si="46"/>
        <v>0</v>
      </c>
      <c r="O207" s="22">
        <f t="shared" si="46"/>
        <v>1</v>
      </c>
      <c r="P207" s="38">
        <v>0</v>
      </c>
      <c r="Q207" s="40">
        <f t="shared" ref="Q207" si="47">M207/G207</f>
        <v>0.16666666666666666</v>
      </c>
      <c r="R207" s="22">
        <f>SUM(R197:R206)</f>
        <v>11</v>
      </c>
      <c r="S207" s="90"/>
      <c r="T207" s="38">
        <f>SUM(T197:T206)</f>
        <v>6</v>
      </c>
      <c r="U207" s="24">
        <f>T207/E207</f>
        <v>1.4423076923076924E-2</v>
      </c>
      <c r="V207" s="38">
        <v>0</v>
      </c>
      <c r="W207" s="38">
        <v>0</v>
      </c>
      <c r="X207" s="38">
        <v>0</v>
      </c>
      <c r="Y207" s="38">
        <v>0</v>
      </c>
    </row>
    <row r="208" spans="1:25" ht="27.6" customHeight="1" x14ac:dyDescent="0.3">
      <c r="A208" s="255" t="s">
        <v>210</v>
      </c>
      <c r="B208" s="255"/>
      <c r="C208" s="89"/>
      <c r="D208" s="22"/>
      <c r="E208" s="22"/>
      <c r="F208" s="22"/>
      <c r="G208" s="22"/>
      <c r="H208" s="24"/>
      <c r="I208" s="22"/>
      <c r="J208" s="22"/>
      <c r="K208" s="22"/>
      <c r="L208" s="22"/>
      <c r="M208" s="22"/>
      <c r="N208" s="22"/>
      <c r="O208" s="22"/>
      <c r="P208" s="22"/>
      <c r="Q208" s="24"/>
      <c r="R208" s="22"/>
      <c r="S208" s="90"/>
      <c r="T208" s="22"/>
      <c r="U208" s="24"/>
      <c r="V208" s="22"/>
      <c r="W208" s="22"/>
      <c r="X208" s="22"/>
      <c r="Y208" s="22"/>
    </row>
    <row r="209" spans="1:25" s="20" customFormat="1" x14ac:dyDescent="0.3">
      <c r="A209" s="220">
        <v>1</v>
      </c>
      <c r="B209" s="31" t="s">
        <v>317</v>
      </c>
      <c r="C209" s="88"/>
      <c r="D209" s="22"/>
      <c r="E209" s="22"/>
      <c r="F209" s="22"/>
      <c r="G209" s="22"/>
      <c r="H209" s="24"/>
      <c r="I209" s="22"/>
      <c r="J209" s="22"/>
      <c r="K209" s="22"/>
      <c r="L209" s="22"/>
      <c r="M209" s="22"/>
      <c r="N209" s="22"/>
      <c r="O209" s="22"/>
      <c r="P209" s="22"/>
      <c r="Q209" s="24"/>
      <c r="R209" s="22"/>
      <c r="S209" s="90"/>
      <c r="T209" s="22"/>
      <c r="U209" s="24"/>
      <c r="V209" s="22"/>
      <c r="W209" s="22"/>
      <c r="X209" s="22"/>
      <c r="Y209" s="22"/>
    </row>
    <row r="210" spans="1:25" s="20" customFormat="1" ht="23.25" customHeight="1" x14ac:dyDescent="0.3">
      <c r="A210" s="221"/>
      <c r="B210" s="31" t="s">
        <v>212</v>
      </c>
      <c r="C210" s="88">
        <v>342.45</v>
      </c>
      <c r="D210" s="22">
        <v>0</v>
      </c>
      <c r="E210" s="22">
        <v>0</v>
      </c>
      <c r="F210" s="23">
        <f>E210/C210</f>
        <v>0</v>
      </c>
      <c r="G210" s="22">
        <v>0</v>
      </c>
      <c r="H210" s="24">
        <v>0</v>
      </c>
      <c r="I210" s="22">
        <v>0</v>
      </c>
      <c r="J210" s="22"/>
      <c r="K210" s="22"/>
      <c r="L210" s="22"/>
      <c r="M210" s="22">
        <v>0</v>
      </c>
      <c r="N210" s="22">
        <v>0</v>
      </c>
      <c r="O210" s="22">
        <v>0</v>
      </c>
      <c r="P210" s="22">
        <v>0</v>
      </c>
      <c r="Q210" s="24">
        <v>0</v>
      </c>
      <c r="R210" s="22">
        <f>ROUNDDOWN(E210*S210,0)</f>
        <v>0</v>
      </c>
      <c r="S210" s="90">
        <v>0</v>
      </c>
      <c r="T210" s="22">
        <v>0</v>
      </c>
      <c r="U210" s="24">
        <v>0</v>
      </c>
      <c r="V210" s="22">
        <v>0</v>
      </c>
      <c r="W210" s="22"/>
      <c r="X210" s="22"/>
      <c r="Y210" s="22"/>
    </row>
    <row r="211" spans="1:25" s="20" customFormat="1" ht="22.5" customHeight="1" x14ac:dyDescent="0.3">
      <c r="A211" s="221"/>
      <c r="B211" s="31" t="s">
        <v>213</v>
      </c>
      <c r="C211" s="88">
        <v>121.29</v>
      </c>
      <c r="D211" s="22">
        <v>0</v>
      </c>
      <c r="E211" s="22">
        <v>0</v>
      </c>
      <c r="F211" s="23">
        <f>E211/C211</f>
        <v>0</v>
      </c>
      <c r="G211" s="22">
        <v>0</v>
      </c>
      <c r="H211" s="24">
        <v>0</v>
      </c>
      <c r="I211" s="22">
        <v>0</v>
      </c>
      <c r="J211" s="22"/>
      <c r="K211" s="22"/>
      <c r="L211" s="22"/>
      <c r="M211" s="22">
        <v>0</v>
      </c>
      <c r="N211" s="22">
        <v>0</v>
      </c>
      <c r="O211" s="22">
        <v>0</v>
      </c>
      <c r="P211" s="22">
        <v>0</v>
      </c>
      <c r="Q211" s="24">
        <v>0</v>
      </c>
      <c r="R211" s="22">
        <f>ROUNDDOWN(E211*S211,0)</f>
        <v>0</v>
      </c>
      <c r="S211" s="90">
        <v>0</v>
      </c>
      <c r="T211" s="22">
        <v>0</v>
      </c>
      <c r="U211" s="24">
        <v>0</v>
      </c>
      <c r="V211" s="22">
        <v>0</v>
      </c>
      <c r="W211" s="22"/>
      <c r="X211" s="22"/>
      <c r="Y211" s="22"/>
    </row>
    <row r="212" spans="1:25" s="20" customFormat="1" ht="18" customHeight="1" x14ac:dyDescent="0.3">
      <c r="A212" s="222"/>
      <c r="B212" s="31" t="s">
        <v>214</v>
      </c>
      <c r="C212" s="88">
        <v>101.63</v>
      </c>
      <c r="D212" s="22">
        <v>0</v>
      </c>
      <c r="E212" s="22">
        <v>0</v>
      </c>
      <c r="F212" s="23">
        <f>E212/C212</f>
        <v>0</v>
      </c>
      <c r="G212" s="22">
        <v>0</v>
      </c>
      <c r="H212" s="24">
        <v>0</v>
      </c>
      <c r="I212" s="22">
        <v>0</v>
      </c>
      <c r="J212" s="22"/>
      <c r="K212" s="22"/>
      <c r="L212" s="22"/>
      <c r="M212" s="22">
        <v>0</v>
      </c>
      <c r="N212" s="22">
        <v>0</v>
      </c>
      <c r="O212" s="22">
        <v>0</v>
      </c>
      <c r="P212" s="22">
        <v>0</v>
      </c>
      <c r="Q212" s="24">
        <v>0</v>
      </c>
      <c r="R212" s="22">
        <f>ROUNDDOWN(E212*S212,0)</f>
        <v>0</v>
      </c>
      <c r="S212" s="90">
        <v>0</v>
      </c>
      <c r="T212" s="22">
        <v>0</v>
      </c>
      <c r="U212" s="24">
        <v>0</v>
      </c>
      <c r="V212" s="22">
        <v>0</v>
      </c>
      <c r="W212" s="22"/>
      <c r="X212" s="22"/>
      <c r="Y212" s="22"/>
    </row>
    <row r="213" spans="1:25" s="20" customFormat="1" x14ac:dyDescent="0.3">
      <c r="A213" s="220">
        <v>2</v>
      </c>
      <c r="B213" s="31" t="s">
        <v>215</v>
      </c>
      <c r="C213" s="88"/>
      <c r="D213" s="22"/>
      <c r="E213" s="22"/>
      <c r="F213" s="22"/>
      <c r="G213" s="22"/>
      <c r="H213" s="24"/>
      <c r="I213" s="22"/>
      <c r="J213" s="22"/>
      <c r="K213" s="22"/>
      <c r="L213" s="22"/>
      <c r="M213" s="22"/>
      <c r="N213" s="22"/>
      <c r="O213" s="22"/>
      <c r="P213" s="22"/>
      <c r="Q213" s="24"/>
      <c r="R213" s="22"/>
      <c r="S213" s="90"/>
      <c r="T213" s="22"/>
      <c r="U213" s="24"/>
      <c r="V213" s="22"/>
      <c r="W213" s="22"/>
      <c r="X213" s="22"/>
      <c r="Y213" s="22"/>
    </row>
    <row r="214" spans="1:25" s="20" customFormat="1" x14ac:dyDescent="0.3">
      <c r="A214" s="221"/>
      <c r="B214" s="31" t="s">
        <v>216</v>
      </c>
      <c r="C214" s="88">
        <v>510.87</v>
      </c>
      <c r="D214" s="22">
        <v>17</v>
      </c>
      <c r="E214" s="22">
        <v>17</v>
      </c>
      <c r="F214" s="23">
        <f t="shared" ref="F214:F219" si="48">E214/C214</f>
        <v>3.3276567424197934E-2</v>
      </c>
      <c r="G214" s="22">
        <v>0</v>
      </c>
      <c r="H214" s="24">
        <f t="shared" ref="H214:H215" si="49">G214/E214</f>
        <v>0</v>
      </c>
      <c r="I214" s="22">
        <v>0</v>
      </c>
      <c r="J214" s="22"/>
      <c r="K214" s="22"/>
      <c r="L214" s="22"/>
      <c r="M214" s="22">
        <v>0</v>
      </c>
      <c r="N214" s="22">
        <v>0</v>
      </c>
      <c r="O214" s="22">
        <v>0</v>
      </c>
      <c r="P214" s="22">
        <v>0</v>
      </c>
      <c r="Q214" s="24">
        <v>0</v>
      </c>
      <c r="R214" s="22">
        <f t="shared" ref="R214:R219" si="50">ROUNDDOWN(E214*S214,0)</f>
        <v>0</v>
      </c>
      <c r="S214" s="90">
        <v>0</v>
      </c>
      <c r="T214" s="22">
        <v>0</v>
      </c>
      <c r="U214" s="24">
        <f>T214/E214</f>
        <v>0</v>
      </c>
      <c r="V214" s="22">
        <v>0</v>
      </c>
      <c r="W214" s="22"/>
      <c r="X214" s="22"/>
      <c r="Y214" s="22"/>
    </row>
    <row r="215" spans="1:25" s="20" customFormat="1" ht="24" customHeight="1" x14ac:dyDescent="0.3">
      <c r="A215" s="221"/>
      <c r="B215" s="31" t="s">
        <v>217</v>
      </c>
      <c r="C215" s="88">
        <v>132.16</v>
      </c>
      <c r="D215" s="22">
        <v>7</v>
      </c>
      <c r="E215" s="22">
        <v>7</v>
      </c>
      <c r="F215" s="23">
        <f t="shared" si="48"/>
        <v>5.2966101694915259E-2</v>
      </c>
      <c r="G215" s="22">
        <v>0</v>
      </c>
      <c r="H215" s="24">
        <f t="shared" si="49"/>
        <v>0</v>
      </c>
      <c r="I215" s="22">
        <v>0</v>
      </c>
      <c r="J215" s="22"/>
      <c r="K215" s="22"/>
      <c r="L215" s="22"/>
      <c r="M215" s="22">
        <v>0</v>
      </c>
      <c r="N215" s="22">
        <v>0</v>
      </c>
      <c r="O215" s="22">
        <v>0</v>
      </c>
      <c r="P215" s="22">
        <v>0</v>
      </c>
      <c r="Q215" s="24">
        <v>0</v>
      </c>
      <c r="R215" s="22">
        <f t="shared" si="50"/>
        <v>0</v>
      </c>
      <c r="S215" s="90">
        <v>0</v>
      </c>
      <c r="T215" s="22">
        <v>0</v>
      </c>
      <c r="U215" s="24">
        <f>T215/E215</f>
        <v>0</v>
      </c>
      <c r="V215" s="22">
        <v>0</v>
      </c>
      <c r="W215" s="22"/>
      <c r="X215" s="22"/>
      <c r="Y215" s="22"/>
    </row>
    <row r="216" spans="1:25" s="20" customFormat="1" ht="20.25" customHeight="1" x14ac:dyDescent="0.3">
      <c r="A216" s="221"/>
      <c r="B216" s="31" t="s">
        <v>218</v>
      </c>
      <c r="C216" s="88">
        <v>444.64</v>
      </c>
      <c r="D216" s="22">
        <v>0</v>
      </c>
      <c r="E216" s="22">
        <v>0</v>
      </c>
      <c r="F216" s="23">
        <f t="shared" si="48"/>
        <v>0</v>
      </c>
      <c r="G216" s="22">
        <v>0</v>
      </c>
      <c r="H216" s="24">
        <v>0</v>
      </c>
      <c r="I216" s="22">
        <v>0</v>
      </c>
      <c r="J216" s="22"/>
      <c r="K216" s="22"/>
      <c r="L216" s="22"/>
      <c r="M216" s="22">
        <v>0</v>
      </c>
      <c r="N216" s="22">
        <v>0</v>
      </c>
      <c r="O216" s="22">
        <v>0</v>
      </c>
      <c r="P216" s="22">
        <v>0</v>
      </c>
      <c r="Q216" s="24">
        <v>0</v>
      </c>
      <c r="R216" s="22">
        <f t="shared" si="50"/>
        <v>0</v>
      </c>
      <c r="S216" s="90">
        <v>0</v>
      </c>
      <c r="T216" s="22">
        <v>0</v>
      </c>
      <c r="U216" s="24">
        <v>0</v>
      </c>
      <c r="V216" s="22">
        <v>0</v>
      </c>
      <c r="W216" s="22"/>
      <c r="X216" s="22"/>
      <c r="Y216" s="22"/>
    </row>
    <row r="217" spans="1:25" s="20" customFormat="1" ht="23.25" customHeight="1" x14ac:dyDescent="0.3">
      <c r="A217" s="221"/>
      <c r="B217" s="31" t="s">
        <v>219</v>
      </c>
      <c r="C217" s="88">
        <v>694.62</v>
      </c>
      <c r="D217" s="22">
        <v>12</v>
      </c>
      <c r="E217" s="22">
        <v>12</v>
      </c>
      <c r="F217" s="23">
        <f t="shared" si="48"/>
        <v>1.7275632720048371E-2</v>
      </c>
      <c r="G217" s="22">
        <v>0</v>
      </c>
      <c r="H217" s="24">
        <f t="shared" ref="H217:H219" si="51">G217/E217</f>
        <v>0</v>
      </c>
      <c r="I217" s="22">
        <v>0</v>
      </c>
      <c r="J217" s="22"/>
      <c r="K217" s="22"/>
      <c r="L217" s="22"/>
      <c r="M217" s="22">
        <v>0</v>
      </c>
      <c r="N217" s="22">
        <v>0</v>
      </c>
      <c r="O217" s="22">
        <v>0</v>
      </c>
      <c r="P217" s="22">
        <v>0</v>
      </c>
      <c r="Q217" s="24">
        <v>0</v>
      </c>
      <c r="R217" s="22">
        <f t="shared" si="50"/>
        <v>0</v>
      </c>
      <c r="S217" s="90">
        <v>0</v>
      </c>
      <c r="T217" s="22">
        <v>0</v>
      </c>
      <c r="U217" s="24">
        <f>T217/E217</f>
        <v>0</v>
      </c>
      <c r="V217" s="22">
        <v>0</v>
      </c>
      <c r="W217" s="22"/>
      <c r="X217" s="22"/>
      <c r="Y217" s="22"/>
    </row>
    <row r="218" spans="1:25" s="20" customFormat="1" x14ac:dyDescent="0.3">
      <c r="A218" s="221"/>
      <c r="B218" s="31" t="s">
        <v>220</v>
      </c>
      <c r="C218" s="88">
        <v>892.76</v>
      </c>
      <c r="D218" s="22">
        <v>36</v>
      </c>
      <c r="E218" s="22">
        <v>36</v>
      </c>
      <c r="F218" s="23">
        <f t="shared" si="48"/>
        <v>4.0324387293337517E-2</v>
      </c>
      <c r="G218" s="22">
        <v>0</v>
      </c>
      <c r="H218" s="24">
        <f t="shared" si="51"/>
        <v>0</v>
      </c>
      <c r="I218" s="22">
        <v>0</v>
      </c>
      <c r="J218" s="22"/>
      <c r="K218" s="22"/>
      <c r="L218" s="22"/>
      <c r="M218" s="22">
        <v>0</v>
      </c>
      <c r="N218" s="22">
        <v>0</v>
      </c>
      <c r="O218" s="22">
        <v>0</v>
      </c>
      <c r="P218" s="22">
        <v>0</v>
      </c>
      <c r="Q218" s="24">
        <v>0</v>
      </c>
      <c r="R218" s="22">
        <f t="shared" si="50"/>
        <v>1</v>
      </c>
      <c r="S218" s="90" t="s">
        <v>24</v>
      </c>
      <c r="T218" s="22">
        <v>0</v>
      </c>
      <c r="U218" s="24">
        <f>T218/E218</f>
        <v>0</v>
      </c>
      <c r="V218" s="22">
        <v>0</v>
      </c>
      <c r="W218" s="22"/>
      <c r="X218" s="22"/>
      <c r="Y218" s="22"/>
    </row>
    <row r="219" spans="1:25" s="20" customFormat="1" x14ac:dyDescent="0.3">
      <c r="A219" s="222"/>
      <c r="B219" s="31" t="s">
        <v>221</v>
      </c>
      <c r="C219" s="88">
        <v>114.92</v>
      </c>
      <c r="D219" s="22">
        <v>6</v>
      </c>
      <c r="E219" s="22">
        <v>6</v>
      </c>
      <c r="F219" s="23">
        <f t="shared" si="48"/>
        <v>5.221023320570832E-2</v>
      </c>
      <c r="G219" s="22">
        <v>0</v>
      </c>
      <c r="H219" s="24">
        <f t="shared" si="51"/>
        <v>0</v>
      </c>
      <c r="I219" s="22">
        <v>0</v>
      </c>
      <c r="J219" s="22"/>
      <c r="K219" s="22"/>
      <c r="L219" s="22"/>
      <c r="M219" s="22">
        <v>0</v>
      </c>
      <c r="N219" s="22">
        <v>0</v>
      </c>
      <c r="O219" s="22">
        <v>0</v>
      </c>
      <c r="P219" s="22">
        <v>0</v>
      </c>
      <c r="Q219" s="24">
        <v>0</v>
      </c>
      <c r="R219" s="22">
        <f t="shared" si="50"/>
        <v>0</v>
      </c>
      <c r="S219" s="90">
        <v>0</v>
      </c>
      <c r="T219" s="22">
        <v>0</v>
      </c>
      <c r="U219" s="24">
        <f>T219/E219</f>
        <v>0</v>
      </c>
      <c r="V219" s="22">
        <v>0</v>
      </c>
      <c r="W219" s="22"/>
      <c r="X219" s="22"/>
      <c r="Y219" s="22"/>
    </row>
    <row r="220" spans="1:25" s="20" customFormat="1" x14ac:dyDescent="0.3">
      <c r="A220" s="220">
        <v>3</v>
      </c>
      <c r="B220" s="31" t="s">
        <v>222</v>
      </c>
      <c r="C220" s="88"/>
      <c r="D220" s="22"/>
      <c r="E220" s="22"/>
      <c r="F220" s="22"/>
      <c r="G220" s="22"/>
      <c r="H220" s="24"/>
      <c r="I220" s="22"/>
      <c r="J220" s="22"/>
      <c r="K220" s="22"/>
      <c r="L220" s="22"/>
      <c r="M220" s="22"/>
      <c r="N220" s="22"/>
      <c r="O220" s="22"/>
      <c r="P220" s="22"/>
      <c r="Q220" s="24"/>
      <c r="R220" s="22"/>
      <c r="S220" s="90"/>
      <c r="T220" s="22"/>
      <c r="U220" s="24"/>
      <c r="V220" s="22"/>
      <c r="W220" s="22"/>
      <c r="X220" s="22"/>
      <c r="Y220" s="22"/>
    </row>
    <row r="221" spans="1:25" s="20" customFormat="1" x14ac:dyDescent="0.3">
      <c r="A221" s="221"/>
      <c r="B221" s="31" t="s">
        <v>223</v>
      </c>
      <c r="C221" s="88">
        <v>153.78</v>
      </c>
      <c r="D221" s="22">
        <v>0</v>
      </c>
      <c r="E221" s="22">
        <v>0</v>
      </c>
      <c r="F221" s="23">
        <f t="shared" ref="F221:F227" si="52">E221/C221</f>
        <v>0</v>
      </c>
      <c r="G221" s="22">
        <v>0</v>
      </c>
      <c r="H221" s="24">
        <v>0</v>
      </c>
      <c r="I221" s="22">
        <v>0</v>
      </c>
      <c r="J221" s="22"/>
      <c r="K221" s="22"/>
      <c r="L221" s="22"/>
      <c r="M221" s="22">
        <v>0</v>
      </c>
      <c r="N221" s="22">
        <v>0</v>
      </c>
      <c r="O221" s="22">
        <v>0</v>
      </c>
      <c r="P221" s="22">
        <v>0</v>
      </c>
      <c r="Q221" s="24">
        <v>0</v>
      </c>
      <c r="R221" s="22">
        <f t="shared" ref="R221:R227" si="53">ROUNDDOWN(E221*S221,0)</f>
        <v>0</v>
      </c>
      <c r="S221" s="90">
        <v>0</v>
      </c>
      <c r="T221" s="22">
        <v>0</v>
      </c>
      <c r="U221" s="24">
        <v>0</v>
      </c>
      <c r="V221" s="22">
        <v>0</v>
      </c>
      <c r="W221" s="22"/>
      <c r="X221" s="22"/>
      <c r="Y221" s="22"/>
    </row>
    <row r="222" spans="1:25" s="20" customFormat="1" x14ac:dyDescent="0.3">
      <c r="A222" s="221"/>
      <c r="B222" s="31" t="s">
        <v>224</v>
      </c>
      <c r="C222" s="88">
        <v>448.91</v>
      </c>
      <c r="D222" s="22">
        <v>0</v>
      </c>
      <c r="E222" s="22">
        <v>0</v>
      </c>
      <c r="F222" s="23">
        <f t="shared" si="52"/>
        <v>0</v>
      </c>
      <c r="G222" s="22">
        <v>0</v>
      </c>
      <c r="H222" s="24">
        <v>0</v>
      </c>
      <c r="I222" s="22">
        <v>0</v>
      </c>
      <c r="J222" s="22"/>
      <c r="K222" s="22"/>
      <c r="L222" s="22"/>
      <c r="M222" s="22">
        <v>0</v>
      </c>
      <c r="N222" s="22">
        <v>0</v>
      </c>
      <c r="O222" s="22">
        <v>0</v>
      </c>
      <c r="P222" s="22">
        <v>0</v>
      </c>
      <c r="Q222" s="24">
        <v>0</v>
      </c>
      <c r="R222" s="22">
        <f t="shared" si="53"/>
        <v>0</v>
      </c>
      <c r="S222" s="90">
        <v>0</v>
      </c>
      <c r="T222" s="22">
        <v>0</v>
      </c>
      <c r="U222" s="24">
        <v>0</v>
      </c>
      <c r="V222" s="22">
        <v>0</v>
      </c>
      <c r="W222" s="22"/>
      <c r="X222" s="22"/>
      <c r="Y222" s="22"/>
    </row>
    <row r="223" spans="1:25" s="20" customFormat="1" x14ac:dyDescent="0.3">
      <c r="A223" s="221"/>
      <c r="B223" s="31" t="s">
        <v>225</v>
      </c>
      <c r="C223" s="88">
        <v>61.92</v>
      </c>
      <c r="D223" s="22">
        <v>0</v>
      </c>
      <c r="E223" s="22">
        <v>0</v>
      </c>
      <c r="F223" s="23">
        <f t="shared" si="52"/>
        <v>0</v>
      </c>
      <c r="G223" s="22">
        <v>0</v>
      </c>
      <c r="H223" s="24">
        <v>0</v>
      </c>
      <c r="I223" s="22">
        <v>0</v>
      </c>
      <c r="J223" s="22"/>
      <c r="K223" s="22"/>
      <c r="L223" s="22"/>
      <c r="M223" s="22">
        <v>0</v>
      </c>
      <c r="N223" s="22">
        <v>0</v>
      </c>
      <c r="O223" s="22">
        <v>0</v>
      </c>
      <c r="P223" s="22">
        <v>0</v>
      </c>
      <c r="Q223" s="24">
        <v>0</v>
      </c>
      <c r="R223" s="22">
        <f t="shared" si="53"/>
        <v>0</v>
      </c>
      <c r="S223" s="90">
        <v>0</v>
      </c>
      <c r="T223" s="22">
        <v>0</v>
      </c>
      <c r="U223" s="24">
        <v>0</v>
      </c>
      <c r="V223" s="22">
        <v>0</v>
      </c>
      <c r="W223" s="22"/>
      <c r="X223" s="22"/>
      <c r="Y223" s="22"/>
    </row>
    <row r="224" spans="1:25" s="20" customFormat="1" x14ac:dyDescent="0.3">
      <c r="A224" s="221"/>
      <c r="B224" s="31" t="s">
        <v>318</v>
      </c>
      <c r="C224" s="88">
        <v>105.49</v>
      </c>
      <c r="D224" s="22">
        <v>0</v>
      </c>
      <c r="E224" s="22">
        <v>0</v>
      </c>
      <c r="F224" s="23">
        <f t="shared" si="52"/>
        <v>0</v>
      </c>
      <c r="G224" s="22">
        <v>0</v>
      </c>
      <c r="H224" s="24">
        <v>0</v>
      </c>
      <c r="I224" s="22">
        <v>0</v>
      </c>
      <c r="J224" s="22"/>
      <c r="K224" s="22"/>
      <c r="L224" s="22"/>
      <c r="M224" s="22">
        <v>0</v>
      </c>
      <c r="N224" s="22">
        <v>0</v>
      </c>
      <c r="O224" s="22">
        <v>0</v>
      </c>
      <c r="P224" s="22">
        <v>0</v>
      </c>
      <c r="Q224" s="24">
        <v>0</v>
      </c>
      <c r="R224" s="22">
        <f t="shared" si="53"/>
        <v>0</v>
      </c>
      <c r="S224" s="90">
        <v>0</v>
      </c>
      <c r="T224" s="22">
        <v>0</v>
      </c>
      <c r="U224" s="24">
        <v>0</v>
      </c>
      <c r="V224" s="22">
        <v>0</v>
      </c>
      <c r="W224" s="22"/>
      <c r="X224" s="22"/>
      <c r="Y224" s="22"/>
    </row>
    <row r="225" spans="1:25" s="20" customFormat="1" x14ac:dyDescent="0.3">
      <c r="A225" s="221"/>
      <c r="B225" s="31" t="s">
        <v>227</v>
      </c>
      <c r="C225" s="88">
        <v>131.96</v>
      </c>
      <c r="D225" s="22">
        <v>0</v>
      </c>
      <c r="E225" s="22">
        <v>0</v>
      </c>
      <c r="F225" s="23">
        <f t="shared" si="52"/>
        <v>0</v>
      </c>
      <c r="G225" s="22">
        <v>0</v>
      </c>
      <c r="H225" s="24">
        <v>0</v>
      </c>
      <c r="I225" s="22">
        <v>0</v>
      </c>
      <c r="J225" s="22"/>
      <c r="K225" s="22"/>
      <c r="L225" s="22"/>
      <c r="M225" s="22">
        <v>0</v>
      </c>
      <c r="N225" s="22">
        <v>0</v>
      </c>
      <c r="O225" s="22">
        <v>0</v>
      </c>
      <c r="P225" s="22">
        <v>0</v>
      </c>
      <c r="Q225" s="24">
        <v>0</v>
      </c>
      <c r="R225" s="22">
        <f t="shared" si="53"/>
        <v>0</v>
      </c>
      <c r="S225" s="90">
        <v>0</v>
      </c>
      <c r="T225" s="22">
        <v>0</v>
      </c>
      <c r="U225" s="24">
        <v>0</v>
      </c>
      <c r="V225" s="22">
        <v>0</v>
      </c>
      <c r="W225" s="22"/>
      <c r="X225" s="22"/>
      <c r="Y225" s="22"/>
    </row>
    <row r="226" spans="1:25" s="20" customFormat="1" x14ac:dyDescent="0.3">
      <c r="A226" s="222"/>
      <c r="B226" s="31" t="s">
        <v>228</v>
      </c>
      <c r="C226" s="88">
        <v>80.63</v>
      </c>
      <c r="D226" s="22">
        <v>0</v>
      </c>
      <c r="E226" s="22">
        <v>0</v>
      </c>
      <c r="F226" s="23">
        <f t="shared" si="52"/>
        <v>0</v>
      </c>
      <c r="G226" s="22">
        <v>0</v>
      </c>
      <c r="H226" s="24">
        <v>0</v>
      </c>
      <c r="I226" s="22">
        <v>0</v>
      </c>
      <c r="J226" s="22"/>
      <c r="K226" s="22"/>
      <c r="L226" s="22"/>
      <c r="M226" s="22">
        <v>0</v>
      </c>
      <c r="N226" s="22">
        <v>0</v>
      </c>
      <c r="O226" s="22">
        <v>0</v>
      </c>
      <c r="P226" s="22">
        <v>0</v>
      </c>
      <c r="Q226" s="24">
        <v>0</v>
      </c>
      <c r="R226" s="22">
        <f t="shared" si="53"/>
        <v>0</v>
      </c>
      <c r="S226" s="90">
        <v>0</v>
      </c>
      <c r="T226" s="22">
        <v>0</v>
      </c>
      <c r="U226" s="24">
        <v>0</v>
      </c>
      <c r="V226" s="22">
        <v>0</v>
      </c>
      <c r="W226" s="22"/>
      <c r="X226" s="22"/>
      <c r="Y226" s="22"/>
    </row>
    <row r="227" spans="1:25" s="20" customFormat="1" x14ac:dyDescent="0.3">
      <c r="A227" s="21">
        <v>4</v>
      </c>
      <c r="B227" s="31" t="s">
        <v>229</v>
      </c>
      <c r="C227" s="88">
        <v>107.4</v>
      </c>
      <c r="D227" s="22">
        <v>0</v>
      </c>
      <c r="E227" s="22">
        <v>0</v>
      </c>
      <c r="F227" s="23">
        <f t="shared" si="52"/>
        <v>0</v>
      </c>
      <c r="G227" s="22">
        <v>0</v>
      </c>
      <c r="H227" s="24">
        <v>0</v>
      </c>
      <c r="I227" s="22">
        <v>0</v>
      </c>
      <c r="J227" s="22"/>
      <c r="K227" s="22"/>
      <c r="L227" s="22"/>
      <c r="M227" s="22">
        <v>0</v>
      </c>
      <c r="N227" s="22">
        <v>0</v>
      </c>
      <c r="O227" s="22">
        <v>0</v>
      </c>
      <c r="P227" s="22">
        <v>0</v>
      </c>
      <c r="Q227" s="24">
        <v>0</v>
      </c>
      <c r="R227" s="22">
        <f t="shared" si="53"/>
        <v>0</v>
      </c>
      <c r="S227" s="90">
        <v>0</v>
      </c>
      <c r="T227" s="22">
        <v>0</v>
      </c>
      <c r="U227" s="24">
        <v>0</v>
      </c>
      <c r="V227" s="22">
        <v>0</v>
      </c>
      <c r="W227" s="22"/>
      <c r="X227" s="22"/>
      <c r="Y227" s="22"/>
    </row>
    <row r="228" spans="1:25" s="20" customFormat="1" x14ac:dyDescent="0.3">
      <c r="A228" s="220">
        <v>5</v>
      </c>
      <c r="B228" s="31" t="s">
        <v>230</v>
      </c>
      <c r="C228" s="88"/>
      <c r="D228" s="22"/>
      <c r="E228" s="22"/>
      <c r="F228" s="22"/>
      <c r="G228" s="22"/>
      <c r="H228" s="24"/>
      <c r="I228" s="22"/>
      <c r="J228" s="22"/>
      <c r="K228" s="22"/>
      <c r="L228" s="22"/>
      <c r="M228" s="22"/>
      <c r="N228" s="22"/>
      <c r="O228" s="22"/>
      <c r="P228" s="22"/>
      <c r="Q228" s="24"/>
      <c r="R228" s="22"/>
      <c r="S228" s="90"/>
      <c r="T228" s="22"/>
      <c r="U228" s="24"/>
      <c r="V228" s="22"/>
      <c r="W228" s="22"/>
      <c r="X228" s="22"/>
      <c r="Y228" s="22"/>
    </row>
    <row r="229" spans="1:25" s="20" customFormat="1" x14ac:dyDescent="0.3">
      <c r="A229" s="221"/>
      <c r="B229" s="31" t="s">
        <v>231</v>
      </c>
      <c r="C229" s="88">
        <v>108.34</v>
      </c>
      <c r="D229" s="22">
        <v>16</v>
      </c>
      <c r="E229" s="22">
        <v>16</v>
      </c>
      <c r="F229" s="23">
        <f>E229/C229</f>
        <v>0.14768321949418498</v>
      </c>
      <c r="G229" s="22">
        <v>0</v>
      </c>
      <c r="H229" s="24">
        <f t="shared" ref="H229:H231" si="54">G229/E229</f>
        <v>0</v>
      </c>
      <c r="I229" s="22">
        <v>0</v>
      </c>
      <c r="J229" s="22"/>
      <c r="K229" s="22"/>
      <c r="L229" s="22"/>
      <c r="M229" s="22">
        <v>0</v>
      </c>
      <c r="N229" s="22">
        <v>0</v>
      </c>
      <c r="O229" s="22">
        <v>0</v>
      </c>
      <c r="P229" s="22">
        <v>0</v>
      </c>
      <c r="Q229" s="24">
        <v>0</v>
      </c>
      <c r="R229" s="22">
        <f>ROUNDDOWN(E229*S229,0)</f>
        <v>0</v>
      </c>
      <c r="S229" s="90">
        <v>0.05</v>
      </c>
      <c r="T229" s="22">
        <v>0</v>
      </c>
      <c r="U229" s="24">
        <v>0</v>
      </c>
      <c r="V229" s="22">
        <v>0</v>
      </c>
      <c r="W229" s="22"/>
      <c r="X229" s="22"/>
      <c r="Y229" s="22"/>
    </row>
    <row r="230" spans="1:25" s="20" customFormat="1" x14ac:dyDescent="0.3">
      <c r="A230" s="222"/>
      <c r="B230" s="31" t="s">
        <v>232</v>
      </c>
      <c r="C230" s="88">
        <v>66.3</v>
      </c>
      <c r="D230" s="22">
        <v>17</v>
      </c>
      <c r="E230" s="22">
        <v>17</v>
      </c>
      <c r="F230" s="23">
        <f>E230/C230</f>
        <v>0.25641025641025644</v>
      </c>
      <c r="G230" s="22">
        <v>0</v>
      </c>
      <c r="H230" s="24">
        <f t="shared" si="54"/>
        <v>0</v>
      </c>
      <c r="I230" s="22">
        <v>0</v>
      </c>
      <c r="J230" s="22"/>
      <c r="K230" s="22"/>
      <c r="L230" s="22"/>
      <c r="M230" s="22">
        <v>0</v>
      </c>
      <c r="N230" s="22">
        <v>0</v>
      </c>
      <c r="O230" s="22">
        <v>0</v>
      </c>
      <c r="P230" s="22">
        <v>0</v>
      </c>
      <c r="Q230" s="24">
        <v>0</v>
      </c>
      <c r="R230" s="22">
        <f>ROUNDDOWN(E230*S230,0)</f>
        <v>0</v>
      </c>
      <c r="S230" s="90">
        <v>0.05</v>
      </c>
      <c r="T230" s="22">
        <v>0</v>
      </c>
      <c r="U230" s="24">
        <v>0</v>
      </c>
      <c r="V230" s="22">
        <v>0</v>
      </c>
      <c r="W230" s="22"/>
      <c r="X230" s="22"/>
      <c r="Y230" s="22"/>
    </row>
    <row r="231" spans="1:25" s="20" customFormat="1" x14ac:dyDescent="0.3">
      <c r="A231" s="21">
        <v>6</v>
      </c>
      <c r="B231" s="31" t="s">
        <v>233</v>
      </c>
      <c r="C231" s="88">
        <v>22.56</v>
      </c>
      <c r="D231" s="22">
        <v>8</v>
      </c>
      <c r="E231" s="22">
        <v>8</v>
      </c>
      <c r="F231" s="23">
        <f>E231/C231</f>
        <v>0.3546099290780142</v>
      </c>
      <c r="G231" s="22">
        <v>0</v>
      </c>
      <c r="H231" s="24">
        <f t="shared" si="54"/>
        <v>0</v>
      </c>
      <c r="I231" s="22">
        <v>0</v>
      </c>
      <c r="J231" s="22"/>
      <c r="K231" s="22"/>
      <c r="L231" s="22"/>
      <c r="M231" s="22">
        <v>0</v>
      </c>
      <c r="N231" s="22">
        <v>0</v>
      </c>
      <c r="O231" s="22">
        <v>0</v>
      </c>
      <c r="P231" s="22">
        <v>0</v>
      </c>
      <c r="Q231" s="24">
        <v>0</v>
      </c>
      <c r="R231" s="22">
        <f>ROUNDDOWN(E231*S231,0)</f>
        <v>0</v>
      </c>
      <c r="S231" s="90">
        <v>0.05</v>
      </c>
      <c r="T231" s="22">
        <v>0</v>
      </c>
      <c r="U231" s="24">
        <v>0</v>
      </c>
      <c r="V231" s="22">
        <v>0</v>
      </c>
      <c r="W231" s="22"/>
      <c r="X231" s="22"/>
      <c r="Y231" s="22"/>
    </row>
    <row r="232" spans="1:25" s="20" customFormat="1" x14ac:dyDescent="0.3">
      <c r="A232" s="21">
        <v>7</v>
      </c>
      <c r="B232" s="31" t="s">
        <v>234</v>
      </c>
      <c r="C232" s="88">
        <v>127.71</v>
      </c>
      <c r="D232" s="22">
        <v>6</v>
      </c>
      <c r="E232" s="22">
        <v>6</v>
      </c>
      <c r="F232" s="23">
        <f>E232/C232</f>
        <v>4.6981442330279545E-2</v>
      </c>
      <c r="G232" s="22">
        <v>0</v>
      </c>
      <c r="H232" s="24">
        <v>0</v>
      </c>
      <c r="I232" s="22">
        <v>0</v>
      </c>
      <c r="J232" s="22"/>
      <c r="K232" s="22"/>
      <c r="L232" s="22"/>
      <c r="M232" s="22">
        <v>0</v>
      </c>
      <c r="N232" s="22">
        <v>0</v>
      </c>
      <c r="O232" s="22">
        <v>0</v>
      </c>
      <c r="P232" s="22">
        <v>0</v>
      </c>
      <c r="Q232" s="24">
        <v>0</v>
      </c>
      <c r="R232" s="22">
        <f>ROUNDDOWN(E232*S232,0)</f>
        <v>0</v>
      </c>
      <c r="S232" s="90">
        <v>0.05</v>
      </c>
      <c r="T232" s="22">
        <v>0</v>
      </c>
      <c r="U232" s="24">
        <v>0</v>
      </c>
      <c r="V232" s="22">
        <v>0</v>
      </c>
      <c r="W232" s="22"/>
      <c r="X232" s="22"/>
      <c r="Y232" s="22"/>
    </row>
    <row r="233" spans="1:25" s="20" customFormat="1" x14ac:dyDescent="0.3">
      <c r="A233" s="220">
        <v>8</v>
      </c>
      <c r="B233" s="31" t="s">
        <v>235</v>
      </c>
      <c r="C233" s="88"/>
      <c r="D233" s="22"/>
      <c r="E233" s="22"/>
      <c r="F233" s="22"/>
      <c r="G233" s="22"/>
      <c r="H233" s="24"/>
      <c r="I233" s="22"/>
      <c r="J233" s="22"/>
      <c r="K233" s="22"/>
      <c r="L233" s="22"/>
      <c r="M233" s="22"/>
      <c r="N233" s="22"/>
      <c r="O233" s="22"/>
      <c r="P233" s="22"/>
      <c r="Q233" s="24"/>
      <c r="R233" s="22"/>
      <c r="S233" s="90"/>
      <c r="T233" s="22"/>
      <c r="U233" s="24"/>
      <c r="V233" s="22"/>
      <c r="W233" s="22"/>
      <c r="X233" s="22"/>
      <c r="Y233" s="22"/>
    </row>
    <row r="234" spans="1:25" s="20" customFormat="1" x14ac:dyDescent="0.3">
      <c r="A234" s="221"/>
      <c r="B234" s="31" t="s">
        <v>236</v>
      </c>
      <c r="C234" s="88">
        <v>94.48</v>
      </c>
      <c r="D234" s="22">
        <v>0</v>
      </c>
      <c r="E234" s="22">
        <v>0</v>
      </c>
      <c r="F234" s="23">
        <f t="shared" ref="F234:F243" si="55">E234/C234</f>
        <v>0</v>
      </c>
      <c r="G234" s="22">
        <v>0</v>
      </c>
      <c r="H234" s="24">
        <v>0</v>
      </c>
      <c r="I234" s="22">
        <v>0</v>
      </c>
      <c r="J234" s="22"/>
      <c r="K234" s="22"/>
      <c r="L234" s="22"/>
      <c r="M234" s="22">
        <v>0</v>
      </c>
      <c r="N234" s="22">
        <v>0</v>
      </c>
      <c r="O234" s="22">
        <v>0</v>
      </c>
      <c r="P234" s="22">
        <v>0</v>
      </c>
      <c r="Q234" s="24">
        <v>0</v>
      </c>
      <c r="R234" s="22">
        <f t="shared" ref="R234:R243" si="56">ROUNDDOWN(E234*S234,0)</f>
        <v>0</v>
      </c>
      <c r="S234" s="90">
        <v>0</v>
      </c>
      <c r="T234" s="22">
        <v>0</v>
      </c>
      <c r="U234" s="24">
        <v>0</v>
      </c>
      <c r="V234" s="22">
        <v>0</v>
      </c>
      <c r="W234" s="22"/>
      <c r="X234" s="22"/>
      <c r="Y234" s="22"/>
    </row>
    <row r="235" spans="1:25" s="20" customFormat="1" x14ac:dyDescent="0.3">
      <c r="A235" s="222"/>
      <c r="B235" s="31" t="s">
        <v>237</v>
      </c>
      <c r="C235" s="88">
        <v>121.29</v>
      </c>
      <c r="D235" s="22">
        <v>0</v>
      </c>
      <c r="E235" s="22">
        <v>0</v>
      </c>
      <c r="F235" s="23">
        <f t="shared" si="55"/>
        <v>0</v>
      </c>
      <c r="G235" s="22">
        <v>0</v>
      </c>
      <c r="H235" s="24">
        <v>0</v>
      </c>
      <c r="I235" s="22">
        <v>0</v>
      </c>
      <c r="J235" s="22"/>
      <c r="K235" s="22"/>
      <c r="L235" s="22"/>
      <c r="M235" s="22">
        <v>0</v>
      </c>
      <c r="N235" s="22">
        <v>0</v>
      </c>
      <c r="O235" s="22">
        <v>0</v>
      </c>
      <c r="P235" s="22">
        <v>0</v>
      </c>
      <c r="Q235" s="24">
        <v>0</v>
      </c>
      <c r="R235" s="22">
        <f t="shared" si="56"/>
        <v>0</v>
      </c>
      <c r="S235" s="90">
        <v>0</v>
      </c>
      <c r="T235" s="22">
        <v>0</v>
      </c>
      <c r="U235" s="24">
        <v>0</v>
      </c>
      <c r="V235" s="22">
        <v>0</v>
      </c>
      <c r="W235" s="22"/>
      <c r="X235" s="22"/>
      <c r="Y235" s="22"/>
    </row>
    <row r="236" spans="1:25" s="20" customFormat="1" ht="24.75" customHeight="1" x14ac:dyDescent="0.3">
      <c r="A236" s="21">
        <v>9</v>
      </c>
      <c r="B236" s="31" t="s">
        <v>239</v>
      </c>
      <c r="C236" s="88">
        <v>265.70999999999998</v>
      </c>
      <c r="D236" s="22">
        <v>0</v>
      </c>
      <c r="E236" s="22">
        <v>0</v>
      </c>
      <c r="F236" s="23">
        <f t="shared" si="55"/>
        <v>0</v>
      </c>
      <c r="G236" s="22">
        <v>0</v>
      </c>
      <c r="H236" s="24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4">
        <v>0</v>
      </c>
      <c r="R236" s="22">
        <f t="shared" si="56"/>
        <v>0</v>
      </c>
      <c r="S236" s="90">
        <v>0</v>
      </c>
      <c r="T236" s="22">
        <v>0</v>
      </c>
      <c r="U236" s="24">
        <v>0</v>
      </c>
      <c r="V236" s="22">
        <v>0</v>
      </c>
      <c r="W236" s="22">
        <v>0</v>
      </c>
      <c r="X236" s="22">
        <v>0</v>
      </c>
      <c r="Y236" s="22">
        <v>0</v>
      </c>
    </row>
    <row r="237" spans="1:25" s="20" customFormat="1" x14ac:dyDescent="0.3">
      <c r="A237" s="21">
        <v>10</v>
      </c>
      <c r="B237" s="31" t="s">
        <v>240</v>
      </c>
      <c r="C237" s="88">
        <v>1480.91</v>
      </c>
      <c r="D237" s="22">
        <v>0</v>
      </c>
      <c r="E237" s="22">
        <v>0</v>
      </c>
      <c r="F237" s="23">
        <f t="shared" si="55"/>
        <v>0</v>
      </c>
      <c r="G237" s="22">
        <v>0</v>
      </c>
      <c r="H237" s="24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4">
        <v>0</v>
      </c>
      <c r="R237" s="22">
        <f t="shared" si="56"/>
        <v>0</v>
      </c>
      <c r="S237" s="90">
        <v>0</v>
      </c>
      <c r="T237" s="22">
        <v>0</v>
      </c>
      <c r="U237" s="24">
        <v>0</v>
      </c>
      <c r="V237" s="22">
        <v>0</v>
      </c>
      <c r="W237" s="22">
        <v>0</v>
      </c>
      <c r="X237" s="22">
        <v>0</v>
      </c>
      <c r="Y237" s="22">
        <v>0</v>
      </c>
    </row>
    <row r="238" spans="1:25" s="20" customFormat="1" x14ac:dyDescent="0.3">
      <c r="A238" s="21">
        <v>11</v>
      </c>
      <c r="B238" s="31" t="s">
        <v>241</v>
      </c>
      <c r="C238" s="88">
        <v>966.35</v>
      </c>
      <c r="D238" s="22">
        <v>0</v>
      </c>
      <c r="E238" s="22">
        <v>0</v>
      </c>
      <c r="F238" s="23">
        <f t="shared" si="55"/>
        <v>0</v>
      </c>
      <c r="G238" s="22">
        <v>0</v>
      </c>
      <c r="H238" s="24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4">
        <v>0</v>
      </c>
      <c r="R238" s="22">
        <f t="shared" si="56"/>
        <v>0</v>
      </c>
      <c r="S238" s="90">
        <v>0</v>
      </c>
      <c r="T238" s="22">
        <v>0</v>
      </c>
      <c r="U238" s="24">
        <v>0</v>
      </c>
      <c r="V238" s="22">
        <v>0</v>
      </c>
      <c r="W238" s="22">
        <v>0</v>
      </c>
      <c r="X238" s="22">
        <v>0</v>
      </c>
      <c r="Y238" s="22">
        <v>0</v>
      </c>
    </row>
    <row r="239" spans="1:25" s="20" customFormat="1" x14ac:dyDescent="0.3">
      <c r="A239" s="21">
        <v>12</v>
      </c>
      <c r="B239" s="31" t="s">
        <v>242</v>
      </c>
      <c r="C239" s="88">
        <v>71.87</v>
      </c>
      <c r="D239" s="22">
        <v>0</v>
      </c>
      <c r="E239" s="22">
        <v>0</v>
      </c>
      <c r="F239" s="23">
        <f t="shared" si="55"/>
        <v>0</v>
      </c>
      <c r="G239" s="22">
        <v>0</v>
      </c>
      <c r="H239" s="24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4">
        <v>0</v>
      </c>
      <c r="R239" s="22">
        <f t="shared" si="56"/>
        <v>0</v>
      </c>
      <c r="S239" s="90">
        <v>0</v>
      </c>
      <c r="T239" s="22">
        <v>0</v>
      </c>
      <c r="U239" s="24">
        <v>0</v>
      </c>
      <c r="V239" s="22">
        <v>0</v>
      </c>
      <c r="W239" s="22">
        <v>0</v>
      </c>
      <c r="X239" s="22">
        <v>0</v>
      </c>
      <c r="Y239" s="22">
        <v>0</v>
      </c>
    </row>
    <row r="240" spans="1:25" s="20" customFormat="1" x14ac:dyDescent="0.3">
      <c r="A240" s="21">
        <v>13</v>
      </c>
      <c r="B240" s="31" t="s">
        <v>243</v>
      </c>
      <c r="C240" s="88">
        <v>52.37</v>
      </c>
      <c r="D240" s="22">
        <v>0</v>
      </c>
      <c r="E240" s="22">
        <v>0</v>
      </c>
      <c r="F240" s="23">
        <f t="shared" si="55"/>
        <v>0</v>
      </c>
      <c r="G240" s="22">
        <v>0</v>
      </c>
      <c r="H240" s="24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4">
        <v>0</v>
      </c>
      <c r="R240" s="22">
        <f t="shared" si="56"/>
        <v>0</v>
      </c>
      <c r="S240" s="90">
        <v>0</v>
      </c>
      <c r="T240" s="22">
        <v>0</v>
      </c>
      <c r="U240" s="24">
        <v>0</v>
      </c>
      <c r="V240" s="22">
        <v>0</v>
      </c>
      <c r="W240" s="22">
        <v>0</v>
      </c>
      <c r="X240" s="22">
        <v>0</v>
      </c>
      <c r="Y240" s="22">
        <v>0</v>
      </c>
    </row>
    <row r="241" spans="1:25" s="20" customFormat="1" ht="24" customHeight="1" x14ac:dyDescent="0.3">
      <c r="A241" s="21">
        <v>14</v>
      </c>
      <c r="B241" s="31" t="s">
        <v>244</v>
      </c>
      <c r="C241" s="88">
        <v>69.87</v>
      </c>
      <c r="D241" s="22">
        <v>0</v>
      </c>
      <c r="E241" s="22">
        <v>0</v>
      </c>
      <c r="F241" s="23">
        <f t="shared" si="55"/>
        <v>0</v>
      </c>
      <c r="G241" s="22">
        <v>0</v>
      </c>
      <c r="H241" s="24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4">
        <v>0</v>
      </c>
      <c r="R241" s="22">
        <f t="shared" si="56"/>
        <v>0</v>
      </c>
      <c r="S241" s="90">
        <v>0</v>
      </c>
      <c r="T241" s="22">
        <v>0</v>
      </c>
      <c r="U241" s="24">
        <v>0</v>
      </c>
      <c r="V241" s="22">
        <v>0</v>
      </c>
      <c r="W241" s="22">
        <v>0</v>
      </c>
      <c r="X241" s="22">
        <v>0</v>
      </c>
      <c r="Y241" s="22">
        <v>0</v>
      </c>
    </row>
    <row r="242" spans="1:25" s="20" customFormat="1" ht="16.5" customHeight="1" x14ac:dyDescent="0.3">
      <c r="A242" s="21">
        <v>15</v>
      </c>
      <c r="B242" s="31" t="s">
        <v>245</v>
      </c>
      <c r="C242" s="88">
        <v>123.76</v>
      </c>
      <c r="D242" s="22">
        <v>0</v>
      </c>
      <c r="E242" s="22">
        <v>0</v>
      </c>
      <c r="F242" s="23">
        <f t="shared" si="55"/>
        <v>0</v>
      </c>
      <c r="G242" s="22">
        <v>0</v>
      </c>
      <c r="H242" s="24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4">
        <v>0</v>
      </c>
      <c r="R242" s="22">
        <f t="shared" si="56"/>
        <v>0</v>
      </c>
      <c r="S242" s="90">
        <v>0</v>
      </c>
      <c r="T242" s="22">
        <v>0</v>
      </c>
      <c r="U242" s="24">
        <v>0</v>
      </c>
      <c r="V242" s="22">
        <v>0</v>
      </c>
      <c r="W242" s="22">
        <v>0</v>
      </c>
      <c r="X242" s="22">
        <v>0</v>
      </c>
      <c r="Y242" s="22">
        <v>0</v>
      </c>
    </row>
    <row r="243" spans="1:25" s="20" customFormat="1" ht="21.75" customHeight="1" x14ac:dyDescent="0.3">
      <c r="A243" s="21">
        <v>16</v>
      </c>
      <c r="B243" s="31" t="s">
        <v>246</v>
      </c>
      <c r="C243" s="88">
        <v>1012.35</v>
      </c>
      <c r="D243" s="22">
        <v>0</v>
      </c>
      <c r="E243" s="22">
        <v>0</v>
      </c>
      <c r="F243" s="23">
        <f t="shared" si="55"/>
        <v>0</v>
      </c>
      <c r="G243" s="22">
        <v>0</v>
      </c>
      <c r="H243" s="24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4">
        <v>0</v>
      </c>
      <c r="R243" s="22">
        <f t="shared" si="56"/>
        <v>0</v>
      </c>
      <c r="S243" s="90">
        <v>0</v>
      </c>
      <c r="T243" s="22">
        <v>0</v>
      </c>
      <c r="U243" s="24">
        <v>0</v>
      </c>
      <c r="V243" s="22">
        <v>0</v>
      </c>
      <c r="W243" s="22">
        <v>0</v>
      </c>
      <c r="X243" s="22">
        <v>0</v>
      </c>
      <c r="Y243" s="22">
        <v>0</v>
      </c>
    </row>
    <row r="244" spans="1:25" ht="72" customHeight="1" x14ac:dyDescent="0.3">
      <c r="A244" s="21">
        <v>17</v>
      </c>
      <c r="B244" s="31" t="s">
        <v>30</v>
      </c>
      <c r="D244" s="22"/>
      <c r="E244" s="22"/>
      <c r="F244" s="22"/>
      <c r="G244" s="22"/>
      <c r="H244" s="24"/>
      <c r="I244" s="22"/>
      <c r="J244" s="22"/>
      <c r="K244" s="22"/>
      <c r="L244" s="22"/>
      <c r="M244" s="22"/>
      <c r="N244" s="22"/>
      <c r="O244" s="22"/>
      <c r="P244" s="22"/>
      <c r="Q244" s="24"/>
      <c r="R244" s="22"/>
      <c r="S244" s="90"/>
      <c r="T244" s="22"/>
      <c r="U244" s="24"/>
      <c r="V244" s="22"/>
      <c r="W244" s="22"/>
      <c r="X244" s="22"/>
      <c r="Y244" s="22"/>
    </row>
    <row r="245" spans="1:25" ht="26.25" customHeight="1" x14ac:dyDescent="0.3">
      <c r="A245" s="254" t="s">
        <v>247</v>
      </c>
      <c r="B245" s="254"/>
      <c r="C245" s="89">
        <f>SUM(C210:C244)</f>
        <v>9029.3000000000011</v>
      </c>
      <c r="D245" s="38">
        <f>SUM(D210:D244)</f>
        <v>125</v>
      </c>
      <c r="E245" s="38">
        <f>SUM(E210:E244)</f>
        <v>125</v>
      </c>
      <c r="F245" s="23">
        <f>E245/C245</f>
        <v>1.3843819565193314E-2</v>
      </c>
      <c r="G245" s="38">
        <f>SUM(G210:G244)</f>
        <v>0</v>
      </c>
      <c r="H245" s="24">
        <f t="shared" ref="H245" si="57">G245/E245</f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0</v>
      </c>
      <c r="P245" s="38">
        <v>0</v>
      </c>
      <c r="Q245" s="40">
        <v>0</v>
      </c>
      <c r="R245" s="22">
        <f>SUM(R210:R244)</f>
        <v>1</v>
      </c>
      <c r="S245" s="90"/>
      <c r="T245" s="38">
        <f>SUM(T210:T244)</f>
        <v>0</v>
      </c>
      <c r="U245" s="24">
        <f>T245/E245</f>
        <v>0</v>
      </c>
      <c r="V245" s="38">
        <v>0</v>
      </c>
      <c r="W245" s="38">
        <v>0</v>
      </c>
      <c r="X245" s="38">
        <v>0</v>
      </c>
      <c r="Y245" s="38">
        <v>0</v>
      </c>
    </row>
    <row r="246" spans="1:25" x14ac:dyDescent="0.3">
      <c r="A246" s="255" t="s">
        <v>248</v>
      </c>
      <c r="B246" s="255"/>
      <c r="C246" s="89"/>
      <c r="D246" s="22"/>
      <c r="E246" s="22"/>
      <c r="F246" s="22"/>
      <c r="G246" s="22"/>
      <c r="H246" s="24"/>
      <c r="I246" s="22"/>
      <c r="J246" s="22"/>
      <c r="K246" s="22"/>
      <c r="L246" s="22"/>
      <c r="M246" s="22"/>
      <c r="N246" s="22"/>
      <c r="O246" s="22"/>
      <c r="P246" s="22"/>
      <c r="Q246" s="24"/>
      <c r="R246" s="22"/>
      <c r="S246" s="90"/>
      <c r="T246" s="22"/>
      <c r="U246" s="24"/>
      <c r="V246" s="22"/>
      <c r="W246" s="22"/>
      <c r="X246" s="22"/>
      <c r="Y246" s="22"/>
    </row>
    <row r="247" spans="1:25" s="20" customFormat="1" x14ac:dyDescent="0.3">
      <c r="A247" s="220">
        <v>1</v>
      </c>
      <c r="B247" s="31" t="s">
        <v>249</v>
      </c>
      <c r="C247" s="88"/>
      <c r="D247" s="22"/>
      <c r="E247" s="22"/>
      <c r="F247" s="22"/>
      <c r="G247" s="22"/>
      <c r="H247" s="24"/>
      <c r="I247" s="22"/>
      <c r="J247" s="22"/>
      <c r="K247" s="22"/>
      <c r="L247" s="22"/>
      <c r="M247" s="22"/>
      <c r="N247" s="22"/>
      <c r="O247" s="22"/>
      <c r="P247" s="22"/>
      <c r="Q247" s="24"/>
      <c r="R247" s="22"/>
      <c r="S247" s="90"/>
      <c r="T247" s="22"/>
      <c r="U247" s="24"/>
      <c r="V247" s="22"/>
      <c r="W247" s="22"/>
      <c r="X247" s="22"/>
      <c r="Y247" s="22"/>
    </row>
    <row r="248" spans="1:25" s="20" customFormat="1" x14ac:dyDescent="0.3">
      <c r="A248" s="221"/>
      <c r="B248" s="31" t="s">
        <v>147</v>
      </c>
      <c r="C248" s="88">
        <v>836.01</v>
      </c>
      <c r="D248" s="22">
        <v>0</v>
      </c>
      <c r="E248" s="22">
        <v>0</v>
      </c>
      <c r="F248" s="23">
        <f>E248/C248</f>
        <v>0</v>
      </c>
      <c r="G248" s="22">
        <v>0</v>
      </c>
      <c r="H248" s="24">
        <v>0</v>
      </c>
      <c r="I248" s="22">
        <v>0</v>
      </c>
      <c r="J248" s="22"/>
      <c r="K248" s="22"/>
      <c r="L248" s="22"/>
      <c r="M248" s="22">
        <v>0</v>
      </c>
      <c r="N248" s="22">
        <v>0</v>
      </c>
      <c r="O248" s="22">
        <v>0</v>
      </c>
      <c r="P248" s="22">
        <v>0</v>
      </c>
      <c r="Q248" s="24">
        <v>0</v>
      </c>
      <c r="R248" s="22">
        <f>ROUNDDOWN(E248*S248,0)</f>
        <v>0</v>
      </c>
      <c r="S248" s="90">
        <v>0</v>
      </c>
      <c r="T248" s="22">
        <v>0</v>
      </c>
      <c r="U248" s="24">
        <v>0</v>
      </c>
      <c r="V248" s="22">
        <v>0</v>
      </c>
      <c r="W248" s="22"/>
      <c r="X248" s="22"/>
      <c r="Y248" s="22"/>
    </row>
    <row r="249" spans="1:25" s="20" customFormat="1" x14ac:dyDescent="0.3">
      <c r="A249" s="222"/>
      <c r="B249" s="31" t="s">
        <v>319</v>
      </c>
      <c r="C249" s="88">
        <v>332.4</v>
      </c>
      <c r="D249" s="22">
        <v>0</v>
      </c>
      <c r="E249" s="22">
        <v>0</v>
      </c>
      <c r="F249" s="23">
        <f>E249/C249</f>
        <v>0</v>
      </c>
      <c r="G249" s="22">
        <v>0</v>
      </c>
      <c r="H249" s="24">
        <v>0</v>
      </c>
      <c r="I249" s="22">
        <v>0</v>
      </c>
      <c r="J249" s="22"/>
      <c r="K249" s="22"/>
      <c r="L249" s="22"/>
      <c r="M249" s="22">
        <v>0</v>
      </c>
      <c r="N249" s="22">
        <v>0</v>
      </c>
      <c r="O249" s="22">
        <v>0</v>
      </c>
      <c r="P249" s="22">
        <v>0</v>
      </c>
      <c r="Q249" s="24">
        <v>0</v>
      </c>
      <c r="R249" s="22">
        <f>ROUNDDOWN(E249*S249,0)</f>
        <v>0</v>
      </c>
      <c r="S249" s="90">
        <v>0</v>
      </c>
      <c r="T249" s="22">
        <v>0</v>
      </c>
      <c r="U249" s="24">
        <v>0</v>
      </c>
      <c r="V249" s="22">
        <v>0</v>
      </c>
      <c r="W249" s="22"/>
      <c r="X249" s="22"/>
      <c r="Y249" s="22"/>
    </row>
    <row r="250" spans="1:25" s="20" customFormat="1" x14ac:dyDescent="0.3">
      <c r="A250" s="220">
        <v>2</v>
      </c>
      <c r="B250" s="31" t="s">
        <v>251</v>
      </c>
      <c r="C250" s="88"/>
      <c r="D250" s="22"/>
      <c r="E250" s="22"/>
      <c r="F250" s="22"/>
      <c r="G250" s="22"/>
      <c r="H250" s="24"/>
      <c r="I250" s="22"/>
      <c r="J250" s="22"/>
      <c r="K250" s="22"/>
      <c r="L250" s="22"/>
      <c r="M250" s="22"/>
      <c r="N250" s="22"/>
      <c r="O250" s="22"/>
      <c r="P250" s="22"/>
      <c r="Q250" s="24"/>
      <c r="R250" s="22"/>
      <c r="S250" s="90"/>
      <c r="T250" s="22"/>
      <c r="U250" s="24"/>
      <c r="V250" s="22"/>
      <c r="W250" s="22"/>
      <c r="X250" s="22"/>
      <c r="Y250" s="22"/>
    </row>
    <row r="251" spans="1:25" s="20" customFormat="1" x14ac:dyDescent="0.3">
      <c r="A251" s="221"/>
      <c r="B251" s="31" t="s">
        <v>252</v>
      </c>
      <c r="C251" s="88">
        <v>36.26</v>
      </c>
      <c r="D251" s="22">
        <v>0</v>
      </c>
      <c r="E251" s="22">
        <v>0</v>
      </c>
      <c r="F251" s="23">
        <f>E251/C251</f>
        <v>0</v>
      </c>
      <c r="G251" s="22">
        <v>0</v>
      </c>
      <c r="H251" s="24">
        <v>0</v>
      </c>
      <c r="I251" s="22">
        <v>0</v>
      </c>
      <c r="J251" s="22"/>
      <c r="K251" s="22"/>
      <c r="L251" s="22"/>
      <c r="M251" s="22">
        <v>0</v>
      </c>
      <c r="N251" s="22">
        <v>0</v>
      </c>
      <c r="O251" s="22">
        <v>0</v>
      </c>
      <c r="P251" s="22">
        <v>0</v>
      </c>
      <c r="Q251" s="24">
        <v>0</v>
      </c>
      <c r="R251" s="22">
        <f>ROUNDDOWN(E251*S251,0)</f>
        <v>0</v>
      </c>
      <c r="S251" s="90">
        <v>0</v>
      </c>
      <c r="T251" s="22">
        <v>0</v>
      </c>
      <c r="U251" s="24">
        <v>0</v>
      </c>
      <c r="V251" s="22">
        <v>0</v>
      </c>
      <c r="W251" s="22"/>
      <c r="X251" s="22"/>
      <c r="Y251" s="22"/>
    </row>
    <row r="252" spans="1:25" s="20" customFormat="1" ht="24" customHeight="1" x14ac:dyDescent="0.3">
      <c r="A252" s="221"/>
      <c r="B252" s="31" t="s">
        <v>253</v>
      </c>
      <c r="C252" s="88">
        <v>39.700000000000003</v>
      </c>
      <c r="D252" s="22">
        <v>0</v>
      </c>
      <c r="E252" s="22">
        <v>0</v>
      </c>
      <c r="F252" s="23">
        <f>E252/C252</f>
        <v>0</v>
      </c>
      <c r="G252" s="22">
        <v>0</v>
      </c>
      <c r="H252" s="24">
        <v>0</v>
      </c>
      <c r="I252" s="22">
        <v>0</v>
      </c>
      <c r="J252" s="22"/>
      <c r="K252" s="22"/>
      <c r="L252" s="22"/>
      <c r="M252" s="22">
        <v>0</v>
      </c>
      <c r="N252" s="22">
        <v>0</v>
      </c>
      <c r="O252" s="22">
        <v>0</v>
      </c>
      <c r="P252" s="22">
        <v>0</v>
      </c>
      <c r="Q252" s="24">
        <v>0</v>
      </c>
      <c r="R252" s="22">
        <f>ROUNDDOWN(E252*S252,0)</f>
        <v>0</v>
      </c>
      <c r="S252" s="90">
        <v>0</v>
      </c>
      <c r="T252" s="22">
        <v>0</v>
      </c>
      <c r="U252" s="24">
        <v>0</v>
      </c>
      <c r="V252" s="22">
        <v>0</v>
      </c>
      <c r="W252" s="22"/>
      <c r="X252" s="22"/>
      <c r="Y252" s="22"/>
    </row>
    <row r="253" spans="1:25" s="20" customFormat="1" x14ac:dyDescent="0.3">
      <c r="A253" s="221"/>
      <c r="B253" s="31" t="s">
        <v>254</v>
      </c>
      <c r="C253" s="88">
        <v>33.53</v>
      </c>
      <c r="D253" s="22">
        <v>0</v>
      </c>
      <c r="E253" s="22">
        <v>0</v>
      </c>
      <c r="F253" s="23">
        <f>E253/C253</f>
        <v>0</v>
      </c>
      <c r="G253" s="22">
        <v>0</v>
      </c>
      <c r="H253" s="24">
        <v>0</v>
      </c>
      <c r="I253" s="22">
        <v>0</v>
      </c>
      <c r="J253" s="22"/>
      <c r="K253" s="22"/>
      <c r="L253" s="22"/>
      <c r="M253" s="22">
        <v>0</v>
      </c>
      <c r="N253" s="22">
        <v>0</v>
      </c>
      <c r="O253" s="22">
        <v>0</v>
      </c>
      <c r="P253" s="22">
        <v>0</v>
      </c>
      <c r="Q253" s="24">
        <v>0</v>
      </c>
      <c r="R253" s="22">
        <f>ROUNDDOWN(E253*S253,0)</f>
        <v>0</v>
      </c>
      <c r="S253" s="90">
        <v>0</v>
      </c>
      <c r="T253" s="22">
        <v>0</v>
      </c>
      <c r="U253" s="24">
        <v>0</v>
      </c>
      <c r="V253" s="22">
        <v>0</v>
      </c>
      <c r="W253" s="22"/>
      <c r="X253" s="22"/>
      <c r="Y253" s="22"/>
    </row>
    <row r="254" spans="1:25" s="20" customFormat="1" ht="20.25" customHeight="1" x14ac:dyDescent="0.3">
      <c r="A254" s="222"/>
      <c r="B254" s="31" t="s">
        <v>255</v>
      </c>
      <c r="C254" s="88">
        <v>46.23</v>
      </c>
      <c r="D254" s="22">
        <v>0</v>
      </c>
      <c r="E254" s="22">
        <v>0</v>
      </c>
      <c r="F254" s="23">
        <f>E254/C254</f>
        <v>0</v>
      </c>
      <c r="G254" s="22">
        <v>0</v>
      </c>
      <c r="H254" s="24">
        <v>0</v>
      </c>
      <c r="I254" s="22">
        <v>0</v>
      </c>
      <c r="J254" s="22"/>
      <c r="K254" s="22"/>
      <c r="L254" s="22"/>
      <c r="M254" s="22">
        <v>0</v>
      </c>
      <c r="N254" s="22">
        <v>0</v>
      </c>
      <c r="O254" s="22">
        <v>0</v>
      </c>
      <c r="P254" s="22">
        <v>0</v>
      </c>
      <c r="Q254" s="24">
        <v>0</v>
      </c>
      <c r="R254" s="22">
        <f>ROUNDDOWN(E254*S254,0)</f>
        <v>0</v>
      </c>
      <c r="S254" s="90">
        <v>0</v>
      </c>
      <c r="T254" s="22">
        <v>0</v>
      </c>
      <c r="U254" s="24">
        <v>0</v>
      </c>
      <c r="V254" s="22">
        <v>0</v>
      </c>
      <c r="W254" s="22"/>
      <c r="X254" s="22"/>
      <c r="Y254" s="22"/>
    </row>
    <row r="255" spans="1:25" s="20" customFormat="1" x14ac:dyDescent="0.3">
      <c r="A255" s="21">
        <v>3</v>
      </c>
      <c r="B255" s="31" t="s">
        <v>256</v>
      </c>
      <c r="C255" s="88">
        <v>373.99</v>
      </c>
      <c r="D255" s="22">
        <v>49</v>
      </c>
      <c r="E255" s="22">
        <v>49</v>
      </c>
      <c r="F255" s="23">
        <f>E255/C255</f>
        <v>0.13101954597716517</v>
      </c>
      <c r="G255" s="22">
        <v>0</v>
      </c>
      <c r="H255" s="24">
        <f t="shared" ref="H255" si="58">G255/E255</f>
        <v>0</v>
      </c>
      <c r="I255" s="22">
        <v>0</v>
      </c>
      <c r="J255" s="22"/>
      <c r="K255" s="22"/>
      <c r="L255" s="22"/>
      <c r="M255" s="22">
        <v>0</v>
      </c>
      <c r="N255" s="22">
        <v>0</v>
      </c>
      <c r="O255" s="22">
        <v>0</v>
      </c>
      <c r="P255" s="22">
        <v>0</v>
      </c>
      <c r="Q255" s="24">
        <v>0</v>
      </c>
      <c r="R255" s="22">
        <f>ROUNDDOWN(E255*S255,0)</f>
        <v>2</v>
      </c>
      <c r="S255" s="90" t="s">
        <v>24</v>
      </c>
      <c r="T255" s="22">
        <v>0</v>
      </c>
      <c r="U255" s="24">
        <v>0</v>
      </c>
      <c r="V255" s="22">
        <v>0</v>
      </c>
      <c r="W255" s="22"/>
      <c r="X255" s="22"/>
      <c r="Y255" s="22"/>
    </row>
    <row r="256" spans="1:25" s="20" customFormat="1" x14ac:dyDescent="0.3">
      <c r="A256" s="220">
        <v>4</v>
      </c>
      <c r="B256" s="31" t="s">
        <v>257</v>
      </c>
      <c r="C256" s="88"/>
      <c r="D256" s="22"/>
      <c r="E256" s="22"/>
      <c r="F256" s="22"/>
      <c r="G256" s="22"/>
      <c r="H256" s="24"/>
      <c r="I256" s="22"/>
      <c r="J256" s="22"/>
      <c r="K256" s="22"/>
      <c r="L256" s="22"/>
      <c r="M256" s="22"/>
      <c r="N256" s="22"/>
      <c r="O256" s="22"/>
      <c r="P256" s="22"/>
      <c r="Q256" s="24"/>
      <c r="R256" s="22"/>
      <c r="S256" s="90"/>
      <c r="T256" s="22"/>
      <c r="U256" s="24"/>
      <c r="V256" s="22"/>
      <c r="W256" s="22"/>
      <c r="X256" s="22"/>
      <c r="Y256" s="22"/>
    </row>
    <row r="257" spans="1:25" s="20" customFormat="1" ht="17.25" customHeight="1" x14ac:dyDescent="0.3">
      <c r="A257" s="222"/>
      <c r="B257" s="31" t="s">
        <v>258</v>
      </c>
      <c r="C257" s="88">
        <v>385.8</v>
      </c>
      <c r="D257" s="22">
        <v>0</v>
      </c>
      <c r="E257" s="22">
        <v>0</v>
      </c>
      <c r="F257" s="23">
        <f>E257/C257</f>
        <v>0</v>
      </c>
      <c r="G257" s="22">
        <v>0</v>
      </c>
      <c r="H257" s="24">
        <v>0</v>
      </c>
      <c r="I257" s="22">
        <v>0</v>
      </c>
      <c r="J257" s="22"/>
      <c r="K257" s="22"/>
      <c r="L257" s="22"/>
      <c r="M257" s="22">
        <v>0</v>
      </c>
      <c r="N257" s="22">
        <v>0</v>
      </c>
      <c r="O257" s="22">
        <v>0</v>
      </c>
      <c r="P257" s="22">
        <v>0</v>
      </c>
      <c r="Q257" s="24">
        <v>0</v>
      </c>
      <c r="R257" s="22">
        <f>ROUNDDOWN(E257*S257,0)</f>
        <v>0</v>
      </c>
      <c r="S257" s="90">
        <v>0</v>
      </c>
      <c r="T257" s="22">
        <v>0</v>
      </c>
      <c r="U257" s="24">
        <v>0</v>
      </c>
      <c r="V257" s="22">
        <v>0</v>
      </c>
      <c r="W257" s="22"/>
      <c r="X257" s="22"/>
      <c r="Y257" s="22"/>
    </row>
    <row r="258" spans="1:25" s="20" customFormat="1" x14ac:dyDescent="0.3">
      <c r="A258" s="21">
        <v>5</v>
      </c>
      <c r="B258" s="31" t="s">
        <v>259</v>
      </c>
      <c r="C258" s="88">
        <v>119.27</v>
      </c>
      <c r="D258" s="22">
        <v>0</v>
      </c>
      <c r="E258" s="22">
        <v>0</v>
      </c>
      <c r="F258" s="23">
        <f>E258/C258</f>
        <v>0</v>
      </c>
      <c r="G258" s="22">
        <v>0</v>
      </c>
      <c r="H258" s="24">
        <v>0</v>
      </c>
      <c r="I258" s="22">
        <v>0</v>
      </c>
      <c r="J258" s="22"/>
      <c r="K258" s="22"/>
      <c r="L258" s="22"/>
      <c r="M258" s="22">
        <v>0</v>
      </c>
      <c r="N258" s="22">
        <v>0</v>
      </c>
      <c r="O258" s="22">
        <v>0</v>
      </c>
      <c r="P258" s="22">
        <v>0</v>
      </c>
      <c r="Q258" s="24">
        <v>0</v>
      </c>
      <c r="R258" s="22">
        <f>ROUNDDOWN(E258*S258,0)</f>
        <v>0</v>
      </c>
      <c r="S258" s="90">
        <v>0</v>
      </c>
      <c r="T258" s="22">
        <v>0</v>
      </c>
      <c r="U258" s="24">
        <v>0</v>
      </c>
      <c r="V258" s="22">
        <v>0</v>
      </c>
      <c r="W258" s="22"/>
      <c r="X258" s="22"/>
      <c r="Y258" s="22"/>
    </row>
    <row r="259" spans="1:25" s="20" customFormat="1" x14ac:dyDescent="0.3">
      <c r="A259" s="220">
        <v>6</v>
      </c>
      <c r="B259" s="31" t="s">
        <v>260</v>
      </c>
      <c r="C259" s="88"/>
      <c r="D259" s="22"/>
      <c r="E259" s="22"/>
      <c r="F259" s="22"/>
      <c r="G259" s="22"/>
      <c r="H259" s="24"/>
      <c r="I259" s="22"/>
      <c r="J259" s="22"/>
      <c r="K259" s="22"/>
      <c r="L259" s="22"/>
      <c r="M259" s="22"/>
      <c r="N259" s="22"/>
      <c r="O259" s="22"/>
      <c r="P259" s="22"/>
      <c r="Q259" s="24"/>
      <c r="R259" s="22"/>
      <c r="S259" s="90"/>
      <c r="T259" s="22"/>
      <c r="U259" s="24"/>
      <c r="V259" s="22"/>
      <c r="W259" s="22"/>
      <c r="X259" s="22"/>
      <c r="Y259" s="22"/>
    </row>
    <row r="260" spans="1:25" s="20" customFormat="1" ht="18" customHeight="1" x14ac:dyDescent="0.3">
      <c r="A260" s="221"/>
      <c r="B260" s="31" t="s">
        <v>261</v>
      </c>
      <c r="C260" s="88">
        <v>105.37</v>
      </c>
      <c r="D260" s="22">
        <v>3</v>
      </c>
      <c r="E260" s="22">
        <v>3</v>
      </c>
      <c r="F260" s="23">
        <f t="shared" ref="F260:F265" si="59">E260/C260</f>
        <v>2.8471101831640883E-2</v>
      </c>
      <c r="G260" s="22">
        <v>0</v>
      </c>
      <c r="H260" s="24">
        <f t="shared" ref="H260" si="60">G260/E260</f>
        <v>0</v>
      </c>
      <c r="I260" s="22">
        <v>0</v>
      </c>
      <c r="J260" s="22"/>
      <c r="K260" s="22"/>
      <c r="L260" s="22"/>
      <c r="M260" s="22">
        <v>0</v>
      </c>
      <c r="N260" s="22">
        <v>0</v>
      </c>
      <c r="O260" s="22">
        <v>0</v>
      </c>
      <c r="P260" s="22">
        <v>0</v>
      </c>
      <c r="Q260" s="24">
        <v>0</v>
      </c>
      <c r="R260" s="22">
        <f t="shared" ref="R260:R265" si="61">ROUNDDOWN(E260*S260,0)</f>
        <v>0</v>
      </c>
      <c r="S260" s="90">
        <v>0.05</v>
      </c>
      <c r="T260" s="22">
        <v>0</v>
      </c>
      <c r="U260" s="24">
        <f>T260/E260</f>
        <v>0</v>
      </c>
      <c r="V260" s="22">
        <v>0</v>
      </c>
      <c r="W260" s="22"/>
      <c r="X260" s="22"/>
      <c r="Y260" s="22"/>
    </row>
    <row r="261" spans="1:25" s="20" customFormat="1" x14ac:dyDescent="0.3">
      <c r="A261" s="221"/>
      <c r="B261" s="31" t="s">
        <v>262</v>
      </c>
      <c r="C261" s="88">
        <v>180.53</v>
      </c>
      <c r="D261" s="22">
        <v>0</v>
      </c>
      <c r="E261" s="22">
        <v>0</v>
      </c>
      <c r="F261" s="23">
        <f t="shared" si="59"/>
        <v>0</v>
      </c>
      <c r="G261" s="22">
        <v>0</v>
      </c>
      <c r="H261" s="24">
        <v>0</v>
      </c>
      <c r="I261" s="22">
        <v>0</v>
      </c>
      <c r="J261" s="22"/>
      <c r="K261" s="22"/>
      <c r="L261" s="22"/>
      <c r="M261" s="22">
        <v>0</v>
      </c>
      <c r="N261" s="22">
        <v>0</v>
      </c>
      <c r="O261" s="22">
        <v>0</v>
      </c>
      <c r="P261" s="22">
        <v>0</v>
      </c>
      <c r="Q261" s="24">
        <v>0</v>
      </c>
      <c r="R261" s="22">
        <f t="shared" si="61"/>
        <v>0</v>
      </c>
      <c r="S261" s="90">
        <v>0</v>
      </c>
      <c r="T261" s="22">
        <v>0</v>
      </c>
      <c r="U261" s="24">
        <v>0</v>
      </c>
      <c r="V261" s="22">
        <v>0</v>
      </c>
      <c r="W261" s="22"/>
      <c r="X261" s="22"/>
      <c r="Y261" s="22"/>
    </row>
    <row r="262" spans="1:25" s="20" customFormat="1" x14ac:dyDescent="0.3">
      <c r="A262" s="222"/>
      <c r="B262" s="31" t="s">
        <v>263</v>
      </c>
      <c r="C262" s="88">
        <v>22.28</v>
      </c>
      <c r="D262" s="22">
        <v>0</v>
      </c>
      <c r="E262" s="22">
        <v>0</v>
      </c>
      <c r="F262" s="23">
        <f t="shared" si="59"/>
        <v>0</v>
      </c>
      <c r="G262" s="22">
        <v>0</v>
      </c>
      <c r="H262" s="24">
        <v>0</v>
      </c>
      <c r="I262" s="22">
        <v>0</v>
      </c>
      <c r="J262" s="22"/>
      <c r="K262" s="22"/>
      <c r="L262" s="22"/>
      <c r="M262" s="22">
        <v>0</v>
      </c>
      <c r="N262" s="22">
        <v>0</v>
      </c>
      <c r="O262" s="22">
        <v>0</v>
      </c>
      <c r="P262" s="22">
        <v>0</v>
      </c>
      <c r="Q262" s="24">
        <v>0</v>
      </c>
      <c r="R262" s="22">
        <f t="shared" si="61"/>
        <v>0</v>
      </c>
      <c r="S262" s="90">
        <v>0</v>
      </c>
      <c r="T262" s="22">
        <v>0</v>
      </c>
      <c r="U262" s="24">
        <v>0</v>
      </c>
      <c r="V262" s="22">
        <v>0</v>
      </c>
      <c r="W262" s="22"/>
      <c r="X262" s="22"/>
      <c r="Y262" s="22"/>
    </row>
    <row r="263" spans="1:25" s="20" customFormat="1" x14ac:dyDescent="0.3">
      <c r="A263" s="21">
        <v>7</v>
      </c>
      <c r="B263" s="31" t="s">
        <v>264</v>
      </c>
      <c r="C263" s="88">
        <v>526.46</v>
      </c>
      <c r="D263" s="22">
        <v>0</v>
      </c>
      <c r="E263" s="22">
        <v>0</v>
      </c>
      <c r="F263" s="23">
        <f t="shared" si="59"/>
        <v>0</v>
      </c>
      <c r="G263" s="22">
        <v>0</v>
      </c>
      <c r="H263" s="24">
        <v>0</v>
      </c>
      <c r="I263" s="22">
        <v>0</v>
      </c>
      <c r="J263" s="22"/>
      <c r="K263" s="22"/>
      <c r="L263" s="22"/>
      <c r="M263" s="22">
        <v>0</v>
      </c>
      <c r="N263" s="22">
        <v>0</v>
      </c>
      <c r="O263" s="22">
        <v>0</v>
      </c>
      <c r="P263" s="22">
        <v>0</v>
      </c>
      <c r="Q263" s="24">
        <v>0</v>
      </c>
      <c r="R263" s="22">
        <f t="shared" si="61"/>
        <v>0</v>
      </c>
      <c r="S263" s="90">
        <v>0</v>
      </c>
      <c r="T263" s="22">
        <v>0</v>
      </c>
      <c r="U263" s="24">
        <v>0</v>
      </c>
      <c r="V263" s="22">
        <v>0</v>
      </c>
      <c r="W263" s="22"/>
      <c r="X263" s="22"/>
      <c r="Y263" s="22"/>
    </row>
    <row r="264" spans="1:25" s="20" customFormat="1" x14ac:dyDescent="0.3">
      <c r="A264" s="21">
        <v>8</v>
      </c>
      <c r="B264" s="31" t="s">
        <v>265</v>
      </c>
      <c r="C264" s="88">
        <v>86.8</v>
      </c>
      <c r="D264" s="22">
        <v>0</v>
      </c>
      <c r="E264" s="22">
        <v>0</v>
      </c>
      <c r="F264" s="23">
        <f t="shared" si="59"/>
        <v>0</v>
      </c>
      <c r="G264" s="22">
        <v>0</v>
      </c>
      <c r="H264" s="24">
        <v>0</v>
      </c>
      <c r="I264" s="22">
        <v>0</v>
      </c>
      <c r="J264" s="22"/>
      <c r="K264" s="22"/>
      <c r="L264" s="22"/>
      <c r="M264" s="22">
        <v>0</v>
      </c>
      <c r="N264" s="22">
        <v>0</v>
      </c>
      <c r="O264" s="22">
        <v>0</v>
      </c>
      <c r="P264" s="22">
        <v>0</v>
      </c>
      <c r="Q264" s="24">
        <v>0</v>
      </c>
      <c r="R264" s="22">
        <f t="shared" si="61"/>
        <v>0</v>
      </c>
      <c r="S264" s="90">
        <v>0</v>
      </c>
      <c r="T264" s="22">
        <v>0</v>
      </c>
      <c r="U264" s="24">
        <v>0</v>
      </c>
      <c r="V264" s="22">
        <v>0</v>
      </c>
      <c r="W264" s="22"/>
      <c r="X264" s="22"/>
      <c r="Y264" s="22"/>
    </row>
    <row r="265" spans="1:25" s="20" customFormat="1" x14ac:dyDescent="0.3">
      <c r="A265" s="21">
        <v>9</v>
      </c>
      <c r="B265" s="31" t="s">
        <v>266</v>
      </c>
      <c r="C265" s="88">
        <v>57.62</v>
      </c>
      <c r="D265" s="22">
        <v>0</v>
      </c>
      <c r="E265" s="22">
        <v>0</v>
      </c>
      <c r="F265" s="23">
        <f t="shared" si="59"/>
        <v>0</v>
      </c>
      <c r="G265" s="22">
        <v>0</v>
      </c>
      <c r="H265" s="24">
        <v>0</v>
      </c>
      <c r="I265" s="22">
        <v>0</v>
      </c>
      <c r="J265" s="22"/>
      <c r="K265" s="22"/>
      <c r="L265" s="22"/>
      <c r="M265" s="22">
        <v>0</v>
      </c>
      <c r="N265" s="22">
        <v>0</v>
      </c>
      <c r="O265" s="22">
        <v>0</v>
      </c>
      <c r="P265" s="22">
        <v>0</v>
      </c>
      <c r="Q265" s="24">
        <v>0</v>
      </c>
      <c r="R265" s="22">
        <f t="shared" si="61"/>
        <v>0</v>
      </c>
      <c r="S265" s="90">
        <v>0</v>
      </c>
      <c r="T265" s="22">
        <v>0</v>
      </c>
      <c r="U265" s="24">
        <v>0</v>
      </c>
      <c r="V265" s="22">
        <v>0</v>
      </c>
      <c r="W265" s="22"/>
      <c r="X265" s="22"/>
      <c r="Y265" s="22"/>
    </row>
    <row r="266" spans="1:25" s="20" customFormat="1" x14ac:dyDescent="0.3">
      <c r="A266" s="220">
        <v>10</v>
      </c>
      <c r="B266" s="31" t="s">
        <v>320</v>
      </c>
      <c r="C266" s="88"/>
      <c r="D266" s="22"/>
      <c r="E266" s="22"/>
      <c r="F266" s="22"/>
      <c r="G266" s="22"/>
      <c r="H266" s="24"/>
      <c r="I266" s="22"/>
      <c r="J266" s="22"/>
      <c r="K266" s="22"/>
      <c r="L266" s="22"/>
      <c r="M266" s="22"/>
      <c r="N266" s="22"/>
      <c r="O266" s="22"/>
      <c r="P266" s="22"/>
      <c r="Q266" s="24"/>
      <c r="R266" s="22"/>
      <c r="S266" s="90"/>
      <c r="T266" s="22"/>
      <c r="U266" s="24"/>
      <c r="V266" s="22"/>
      <c r="W266" s="22"/>
      <c r="X266" s="22"/>
      <c r="Y266" s="22"/>
    </row>
    <row r="267" spans="1:25" s="20" customFormat="1" x14ac:dyDescent="0.3">
      <c r="A267" s="222"/>
      <c r="B267" s="31" t="s">
        <v>321</v>
      </c>
      <c r="C267" s="88">
        <v>71.709999999999994</v>
      </c>
      <c r="D267" s="22">
        <v>0</v>
      </c>
      <c r="E267" s="22">
        <v>0</v>
      </c>
      <c r="F267" s="23">
        <f>E267/C267</f>
        <v>0</v>
      </c>
      <c r="G267" s="22">
        <v>0</v>
      </c>
      <c r="H267" s="24">
        <v>0</v>
      </c>
      <c r="I267" s="22">
        <v>0</v>
      </c>
      <c r="J267" s="22"/>
      <c r="K267" s="22"/>
      <c r="L267" s="22"/>
      <c r="M267" s="22">
        <v>0</v>
      </c>
      <c r="N267" s="22">
        <v>0</v>
      </c>
      <c r="O267" s="22">
        <v>0</v>
      </c>
      <c r="P267" s="22">
        <v>0</v>
      </c>
      <c r="Q267" s="24">
        <v>0</v>
      </c>
      <c r="R267" s="22">
        <f>ROUNDDOWN(E267*S267,0)</f>
        <v>0</v>
      </c>
      <c r="S267" s="90">
        <v>0</v>
      </c>
      <c r="T267" s="22">
        <v>0</v>
      </c>
      <c r="U267" s="24">
        <v>0</v>
      </c>
      <c r="V267" s="22">
        <v>0</v>
      </c>
      <c r="W267" s="22"/>
      <c r="X267" s="22"/>
      <c r="Y267" s="22"/>
    </row>
    <row r="268" spans="1:25" s="20" customFormat="1" ht="19.5" customHeight="1" x14ac:dyDescent="0.3">
      <c r="A268" s="21">
        <v>11</v>
      </c>
      <c r="B268" s="31" t="s">
        <v>268</v>
      </c>
      <c r="C268" s="88">
        <v>19.73</v>
      </c>
      <c r="D268" s="22">
        <v>0</v>
      </c>
      <c r="E268" s="22">
        <v>0</v>
      </c>
      <c r="F268" s="23">
        <f>E268/C268</f>
        <v>0</v>
      </c>
      <c r="G268" s="22">
        <v>0</v>
      </c>
      <c r="H268" s="24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4">
        <v>0</v>
      </c>
      <c r="R268" s="22">
        <f>ROUNDDOWN(E268*S268,0)</f>
        <v>0</v>
      </c>
      <c r="S268" s="90">
        <v>0</v>
      </c>
      <c r="T268" s="22">
        <v>0</v>
      </c>
      <c r="U268" s="24">
        <v>0</v>
      </c>
      <c r="V268" s="22">
        <v>0</v>
      </c>
      <c r="W268" s="22">
        <v>0</v>
      </c>
      <c r="X268" s="22">
        <v>0</v>
      </c>
      <c r="Y268" s="22">
        <v>0</v>
      </c>
    </row>
    <row r="269" spans="1:25" s="20" customFormat="1" x14ac:dyDescent="0.3">
      <c r="A269" s="21">
        <v>12</v>
      </c>
      <c r="B269" s="31" t="s">
        <v>322</v>
      </c>
      <c r="C269" s="88">
        <v>335.46</v>
      </c>
      <c r="D269" s="22">
        <v>0</v>
      </c>
      <c r="E269" s="22">
        <v>0</v>
      </c>
      <c r="F269" s="23">
        <f>E269/C269</f>
        <v>0</v>
      </c>
      <c r="G269" s="22">
        <v>0</v>
      </c>
      <c r="H269" s="24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4">
        <v>0</v>
      </c>
      <c r="R269" s="22">
        <f>ROUNDDOWN(E269*S269,0)</f>
        <v>0</v>
      </c>
      <c r="S269" s="90">
        <v>0</v>
      </c>
      <c r="T269" s="22">
        <v>0</v>
      </c>
      <c r="U269" s="24">
        <v>0</v>
      </c>
      <c r="V269" s="22">
        <v>0</v>
      </c>
      <c r="W269" s="22">
        <v>0</v>
      </c>
      <c r="X269" s="22">
        <v>0</v>
      </c>
      <c r="Y269" s="22">
        <v>0</v>
      </c>
    </row>
    <row r="270" spans="1:25" s="20" customFormat="1" ht="69.75" customHeight="1" x14ac:dyDescent="0.3">
      <c r="A270" s="21">
        <v>13</v>
      </c>
      <c r="B270" s="31" t="s">
        <v>30</v>
      </c>
      <c r="C270" s="88"/>
      <c r="D270" s="22"/>
      <c r="E270" s="22"/>
      <c r="F270" s="22"/>
      <c r="G270" s="22"/>
      <c r="H270" s="24"/>
      <c r="I270" s="22"/>
      <c r="J270" s="22"/>
      <c r="K270" s="22"/>
      <c r="L270" s="22"/>
      <c r="M270" s="22"/>
      <c r="N270" s="22"/>
      <c r="O270" s="22"/>
      <c r="P270" s="22"/>
      <c r="Q270" s="24"/>
      <c r="R270" s="22"/>
      <c r="S270" s="90"/>
      <c r="T270" s="22"/>
      <c r="U270" s="24"/>
      <c r="V270" s="22"/>
      <c r="W270" s="22"/>
      <c r="X270" s="22"/>
      <c r="Y270" s="22"/>
    </row>
    <row r="271" spans="1:25" ht="27.75" customHeight="1" x14ac:dyDescent="0.3">
      <c r="A271" s="254" t="s">
        <v>270</v>
      </c>
      <c r="B271" s="254"/>
      <c r="C271" s="89">
        <f>SUM(C248:C270)</f>
        <v>3609.1500000000005</v>
      </c>
      <c r="D271" s="38">
        <f>SUM(D248:D270)</f>
        <v>52</v>
      </c>
      <c r="E271" s="38">
        <f>SUM(E248:E270)</f>
        <v>52</v>
      </c>
      <c r="F271" s="23">
        <f>E271/C271</f>
        <v>1.4407824557028661E-2</v>
      </c>
      <c r="G271" s="38">
        <f>SUM(G248:G270)</f>
        <v>0</v>
      </c>
      <c r="H271" s="24">
        <f t="shared" ref="H271" si="62">G271/E271</f>
        <v>0</v>
      </c>
      <c r="I271" s="38">
        <v>0</v>
      </c>
      <c r="J271" s="38">
        <v>0</v>
      </c>
      <c r="K271" s="38">
        <v>0</v>
      </c>
      <c r="L271" s="38">
        <v>0</v>
      </c>
      <c r="M271" s="38">
        <v>0</v>
      </c>
      <c r="N271" s="38">
        <v>0</v>
      </c>
      <c r="O271" s="38">
        <v>0</v>
      </c>
      <c r="P271" s="38">
        <v>0</v>
      </c>
      <c r="Q271" s="40">
        <v>0</v>
      </c>
      <c r="R271" s="22">
        <f>SUM(R248:R270)</f>
        <v>2</v>
      </c>
      <c r="S271" s="90"/>
      <c r="T271" s="38">
        <f>SUM(T248:T270)</f>
        <v>0</v>
      </c>
      <c r="U271" s="24">
        <f>T271/E271</f>
        <v>0</v>
      </c>
      <c r="V271" s="38">
        <v>0</v>
      </c>
      <c r="W271" s="38">
        <v>0</v>
      </c>
      <c r="X271" s="38">
        <v>0</v>
      </c>
      <c r="Y271" s="38">
        <v>0</v>
      </c>
    </row>
    <row r="272" spans="1:25" x14ac:dyDescent="0.3">
      <c r="A272" s="255" t="s">
        <v>271</v>
      </c>
      <c r="B272" s="255"/>
      <c r="C272" s="89"/>
      <c r="D272" s="22"/>
      <c r="E272" s="22"/>
      <c r="F272" s="22"/>
      <c r="G272" s="22"/>
      <c r="H272" s="24"/>
      <c r="I272" s="22"/>
      <c r="J272" s="22"/>
      <c r="K272" s="22"/>
      <c r="L272" s="22"/>
      <c r="M272" s="22"/>
      <c r="N272" s="22"/>
      <c r="O272" s="22"/>
      <c r="P272" s="22"/>
      <c r="Q272" s="24"/>
      <c r="R272" s="22"/>
      <c r="S272" s="90"/>
      <c r="T272" s="22"/>
      <c r="U272" s="24"/>
      <c r="V272" s="22"/>
      <c r="W272" s="22"/>
      <c r="X272" s="22"/>
      <c r="Y272" s="22"/>
    </row>
    <row r="273" spans="1:25" x14ac:dyDescent="0.3">
      <c r="A273" s="220">
        <v>1</v>
      </c>
      <c r="B273" s="31" t="s">
        <v>272</v>
      </c>
      <c r="C273" s="88"/>
      <c r="D273" s="22"/>
      <c r="E273" s="22"/>
      <c r="F273" s="22"/>
      <c r="G273" s="22"/>
      <c r="H273" s="24"/>
      <c r="I273" s="22"/>
      <c r="J273" s="22"/>
      <c r="K273" s="22"/>
      <c r="L273" s="22"/>
      <c r="M273" s="22"/>
      <c r="N273" s="22"/>
      <c r="O273" s="22"/>
      <c r="P273" s="22"/>
      <c r="Q273" s="24"/>
      <c r="R273" s="22"/>
      <c r="S273" s="90"/>
      <c r="T273" s="22"/>
      <c r="U273" s="24"/>
      <c r="V273" s="22"/>
      <c r="W273" s="22"/>
      <c r="X273" s="22"/>
      <c r="Y273" s="22"/>
    </row>
    <row r="274" spans="1:25" s="20" customFormat="1" x14ac:dyDescent="0.3">
      <c r="A274" s="221"/>
      <c r="B274" s="31" t="s">
        <v>273</v>
      </c>
      <c r="C274" s="88">
        <v>15.37</v>
      </c>
      <c r="D274" s="22">
        <v>123</v>
      </c>
      <c r="E274" s="22">
        <v>123</v>
      </c>
      <c r="F274" s="23">
        <f>E274/C274</f>
        <v>8.0026024723487321</v>
      </c>
      <c r="G274" s="22">
        <v>18</v>
      </c>
      <c r="H274" s="24">
        <f t="shared" ref="H274:H276" si="63">G274/E274</f>
        <v>0.14634146341463414</v>
      </c>
      <c r="I274" s="22">
        <v>0</v>
      </c>
      <c r="J274" s="22"/>
      <c r="K274" s="22"/>
      <c r="L274" s="22"/>
      <c r="M274" s="22">
        <v>10</v>
      </c>
      <c r="N274" s="22">
        <v>0</v>
      </c>
      <c r="O274" s="22">
        <v>7</v>
      </c>
      <c r="P274" s="22">
        <v>3</v>
      </c>
      <c r="Q274" s="24">
        <v>0</v>
      </c>
      <c r="R274" s="22">
        <f>ROUNDDOWN(E274*S274,0)</f>
        <v>18</v>
      </c>
      <c r="S274" s="90">
        <v>0.15</v>
      </c>
      <c r="T274" s="22">
        <v>18</v>
      </c>
      <c r="U274" s="24">
        <f>T274/E274</f>
        <v>0.14634146341463414</v>
      </c>
      <c r="V274" s="22">
        <v>0</v>
      </c>
      <c r="W274" s="22"/>
      <c r="X274" s="22"/>
      <c r="Y274" s="22"/>
    </row>
    <row r="275" spans="1:25" s="20" customFormat="1" x14ac:dyDescent="0.3">
      <c r="A275" s="222"/>
      <c r="B275" s="31" t="s">
        <v>274</v>
      </c>
      <c r="C275" s="88">
        <v>39.26</v>
      </c>
      <c r="D275" s="22">
        <v>393</v>
      </c>
      <c r="E275" s="22">
        <v>393</v>
      </c>
      <c r="F275" s="23">
        <f>E275/C275</f>
        <v>10.01018848700968</v>
      </c>
      <c r="G275" s="22">
        <v>48</v>
      </c>
      <c r="H275" s="24">
        <f t="shared" si="63"/>
        <v>0.12213740458015267</v>
      </c>
      <c r="I275" s="22">
        <v>0</v>
      </c>
      <c r="J275" s="22"/>
      <c r="K275" s="22"/>
      <c r="L275" s="22"/>
      <c r="M275" s="22">
        <v>25</v>
      </c>
      <c r="N275" s="22">
        <v>0</v>
      </c>
      <c r="O275" s="22">
        <v>18</v>
      </c>
      <c r="P275" s="22">
        <v>7</v>
      </c>
      <c r="Q275" s="24">
        <v>0</v>
      </c>
      <c r="R275" s="22">
        <f>ROUNDDOWN(E275*S275,0)</f>
        <v>70</v>
      </c>
      <c r="S275" s="90">
        <v>0.18</v>
      </c>
      <c r="T275" s="22">
        <v>48</v>
      </c>
      <c r="U275" s="24">
        <f>T275/E275</f>
        <v>0.12213740458015267</v>
      </c>
      <c r="V275" s="22">
        <v>0</v>
      </c>
      <c r="W275" s="22"/>
      <c r="X275" s="22"/>
      <c r="Y275" s="22"/>
    </row>
    <row r="276" spans="1:25" s="20" customFormat="1" x14ac:dyDescent="0.3">
      <c r="A276" s="21">
        <v>2</v>
      </c>
      <c r="B276" s="31" t="s">
        <v>323</v>
      </c>
      <c r="C276" s="88">
        <v>26.11</v>
      </c>
      <c r="D276" s="22">
        <v>61</v>
      </c>
      <c r="E276" s="22">
        <v>61</v>
      </c>
      <c r="F276" s="23">
        <f>E276/C276</f>
        <v>2.3362696284948297</v>
      </c>
      <c r="G276" s="22">
        <v>2</v>
      </c>
      <c r="H276" s="24">
        <f t="shared" si="63"/>
        <v>3.2786885245901641E-2</v>
      </c>
      <c r="I276" s="22">
        <v>0</v>
      </c>
      <c r="J276" s="22"/>
      <c r="K276" s="22"/>
      <c r="L276" s="22"/>
      <c r="M276" s="22">
        <v>0</v>
      </c>
      <c r="N276" s="22">
        <v>0</v>
      </c>
      <c r="O276" s="22">
        <v>0</v>
      </c>
      <c r="P276" s="22">
        <v>0</v>
      </c>
      <c r="Q276" s="24">
        <v>0</v>
      </c>
      <c r="R276" s="22">
        <f>ROUNDDOWN(E276*S276,0)</f>
        <v>4</v>
      </c>
      <c r="S276" s="90" t="s">
        <v>48</v>
      </c>
      <c r="T276" s="22">
        <v>2</v>
      </c>
      <c r="U276" s="24">
        <f>T276/E276</f>
        <v>3.2786885245901641E-2</v>
      </c>
      <c r="V276" s="22">
        <v>0</v>
      </c>
      <c r="W276" s="22"/>
      <c r="X276" s="22"/>
      <c r="Y276" s="22"/>
    </row>
    <row r="277" spans="1:25" x14ac:dyDescent="0.3">
      <c r="A277" s="220">
        <v>3</v>
      </c>
      <c r="B277" s="31" t="s">
        <v>276</v>
      </c>
      <c r="C277" s="88"/>
      <c r="D277" s="22"/>
      <c r="E277" s="22"/>
      <c r="F277" s="22"/>
      <c r="G277" s="22"/>
      <c r="H277" s="24"/>
      <c r="I277" s="22"/>
      <c r="J277" s="22"/>
      <c r="K277" s="22"/>
      <c r="L277" s="22"/>
      <c r="M277" s="22"/>
      <c r="N277" s="22"/>
      <c r="O277" s="22"/>
      <c r="P277" s="22"/>
      <c r="Q277" s="24"/>
      <c r="R277" s="22"/>
      <c r="S277" s="90"/>
      <c r="T277" s="22"/>
      <c r="U277" s="24"/>
      <c r="V277" s="22"/>
      <c r="W277" s="22"/>
      <c r="X277" s="22"/>
      <c r="Y277" s="22"/>
    </row>
    <row r="278" spans="1:25" s="20" customFormat="1" ht="22.5" customHeight="1" x14ac:dyDescent="0.3">
      <c r="A278" s="221"/>
      <c r="B278" s="31" t="s">
        <v>324</v>
      </c>
      <c r="C278" s="92">
        <v>37.22</v>
      </c>
      <c r="D278" s="22">
        <v>107</v>
      </c>
      <c r="E278" s="22">
        <v>107</v>
      </c>
      <c r="F278" s="23">
        <f>E278/C278</f>
        <v>2.8747984954325632</v>
      </c>
      <c r="G278" s="22">
        <v>8</v>
      </c>
      <c r="H278" s="24">
        <f t="shared" ref="H278:H281" si="64">G278/E278</f>
        <v>7.476635514018691E-2</v>
      </c>
      <c r="I278" s="22">
        <v>0</v>
      </c>
      <c r="J278" s="22"/>
      <c r="K278" s="22"/>
      <c r="L278" s="22"/>
      <c r="M278" s="22">
        <v>6</v>
      </c>
      <c r="N278" s="22">
        <v>0</v>
      </c>
      <c r="O278" s="22">
        <v>4</v>
      </c>
      <c r="P278" s="22">
        <v>2</v>
      </c>
      <c r="Q278" s="24">
        <v>0</v>
      </c>
      <c r="R278" s="22">
        <f>ROUNDDOWN(E278*S278,0)</f>
        <v>8</v>
      </c>
      <c r="S278" s="90" t="s">
        <v>48</v>
      </c>
      <c r="T278" s="22">
        <v>8</v>
      </c>
      <c r="U278" s="24">
        <f>T278/E278</f>
        <v>7.476635514018691E-2</v>
      </c>
      <c r="V278" s="22">
        <v>0</v>
      </c>
      <c r="W278" s="22"/>
      <c r="X278" s="22"/>
      <c r="Y278" s="22"/>
    </row>
    <row r="279" spans="1:25" s="20" customFormat="1" ht="22.5" customHeight="1" x14ac:dyDescent="0.3">
      <c r="A279" s="221"/>
      <c r="B279" s="31" t="s">
        <v>325</v>
      </c>
      <c r="C279" s="92">
        <v>31.33</v>
      </c>
      <c r="D279" s="22">
        <v>105</v>
      </c>
      <c r="E279" s="22">
        <v>105</v>
      </c>
      <c r="F279" s="23">
        <f>E279/C279</f>
        <v>3.3514203638684967</v>
      </c>
      <c r="G279" s="22">
        <v>11</v>
      </c>
      <c r="H279" s="24">
        <f t="shared" si="64"/>
        <v>0.10476190476190476</v>
      </c>
      <c r="I279" s="22">
        <v>0</v>
      </c>
      <c r="J279" s="22"/>
      <c r="K279" s="22"/>
      <c r="L279" s="22"/>
      <c r="M279" s="22">
        <v>5</v>
      </c>
      <c r="N279" s="22">
        <v>0</v>
      </c>
      <c r="O279" s="22">
        <v>3</v>
      </c>
      <c r="P279" s="22">
        <v>2</v>
      </c>
      <c r="Q279" s="24">
        <v>0</v>
      </c>
      <c r="R279" s="22">
        <f>ROUNDDOWN(E279*S279,0)</f>
        <v>12</v>
      </c>
      <c r="S279" s="90" t="s">
        <v>36</v>
      </c>
      <c r="T279" s="22">
        <v>11</v>
      </c>
      <c r="U279" s="24">
        <f>T279/E279</f>
        <v>0.10476190476190476</v>
      </c>
      <c r="V279" s="22">
        <v>0</v>
      </c>
      <c r="W279" s="22"/>
      <c r="X279" s="22"/>
      <c r="Y279" s="22"/>
    </row>
    <row r="280" spans="1:25" s="20" customFormat="1" ht="28.5" customHeight="1" x14ac:dyDescent="0.3">
      <c r="A280" s="222"/>
      <c r="B280" s="31" t="s">
        <v>279</v>
      </c>
      <c r="C280" s="92">
        <v>42.38</v>
      </c>
      <c r="D280" s="22">
        <v>114</v>
      </c>
      <c r="E280" s="22">
        <v>114</v>
      </c>
      <c r="F280" s="23">
        <f>E280/C280</f>
        <v>2.6899480887210947</v>
      </c>
      <c r="G280" s="22">
        <v>9</v>
      </c>
      <c r="H280" s="24">
        <f t="shared" si="64"/>
        <v>7.8947368421052627E-2</v>
      </c>
      <c r="I280" s="22">
        <v>0</v>
      </c>
      <c r="J280" s="22"/>
      <c r="K280" s="22"/>
      <c r="L280" s="22"/>
      <c r="M280" s="22">
        <v>6</v>
      </c>
      <c r="N280" s="22">
        <v>0</v>
      </c>
      <c r="O280" s="22">
        <v>4</v>
      </c>
      <c r="P280" s="22">
        <v>2</v>
      </c>
      <c r="Q280" s="24">
        <v>0</v>
      </c>
      <c r="R280" s="22">
        <f>ROUNDDOWN(E280*S280,0)</f>
        <v>9</v>
      </c>
      <c r="S280" s="90" t="s">
        <v>48</v>
      </c>
      <c r="T280" s="22">
        <v>9</v>
      </c>
      <c r="U280" s="24">
        <f>T280/E280</f>
        <v>7.8947368421052627E-2</v>
      </c>
      <c r="V280" s="22">
        <v>0</v>
      </c>
      <c r="W280" s="22"/>
      <c r="X280" s="22"/>
      <c r="Y280" s="22"/>
    </row>
    <row r="281" spans="1:25" s="20" customFormat="1" x14ac:dyDescent="0.3">
      <c r="A281" s="21">
        <v>4</v>
      </c>
      <c r="B281" s="31" t="s">
        <v>280</v>
      </c>
      <c r="C281" s="92">
        <v>12.3</v>
      </c>
      <c r="D281" s="22">
        <v>57</v>
      </c>
      <c r="E281" s="22">
        <v>57</v>
      </c>
      <c r="F281" s="23">
        <f>E281/C281</f>
        <v>4.6341463414634143</v>
      </c>
      <c r="G281" s="22">
        <v>4</v>
      </c>
      <c r="H281" s="24">
        <f t="shared" si="64"/>
        <v>7.0175438596491224E-2</v>
      </c>
      <c r="I281" s="22">
        <v>0</v>
      </c>
      <c r="J281" s="22"/>
      <c r="K281" s="22"/>
      <c r="L281" s="22"/>
      <c r="M281" s="22">
        <v>3</v>
      </c>
      <c r="N281" s="22">
        <v>0</v>
      </c>
      <c r="O281" s="22">
        <v>2</v>
      </c>
      <c r="P281" s="22">
        <v>1</v>
      </c>
      <c r="Q281" s="24">
        <f t="shared" ref="Q281:Q303" si="65">M281/G281</f>
        <v>0.75</v>
      </c>
      <c r="R281" s="22">
        <f>ROUNDDOWN(E281*S281,0)</f>
        <v>6</v>
      </c>
      <c r="S281" s="90" t="s">
        <v>36</v>
      </c>
      <c r="T281" s="22">
        <v>4</v>
      </c>
      <c r="U281" s="24">
        <f>T281/E281</f>
        <v>7.0175438596491224E-2</v>
      </c>
      <c r="V281" s="22">
        <v>0</v>
      </c>
      <c r="W281" s="22"/>
      <c r="X281" s="22"/>
      <c r="Y281" s="22"/>
    </row>
    <row r="282" spans="1:25" x14ac:dyDescent="0.3">
      <c r="A282" s="220">
        <v>5</v>
      </c>
      <c r="B282" s="31" t="s">
        <v>281</v>
      </c>
      <c r="C282" s="88"/>
      <c r="D282" s="22"/>
      <c r="E282" s="22"/>
      <c r="F282" s="22"/>
      <c r="G282" s="22"/>
      <c r="H282" s="24"/>
      <c r="I282" s="22"/>
      <c r="J282" s="22"/>
      <c r="K282" s="22"/>
      <c r="L282" s="22"/>
      <c r="M282" s="22"/>
      <c r="N282" s="22"/>
      <c r="O282" s="22"/>
      <c r="P282" s="22"/>
      <c r="Q282" s="24"/>
      <c r="R282" s="22"/>
      <c r="S282" s="90"/>
      <c r="T282" s="22"/>
      <c r="U282" s="24"/>
      <c r="V282" s="22"/>
      <c r="W282" s="22"/>
      <c r="X282" s="22"/>
      <c r="Y282" s="22"/>
    </row>
    <row r="283" spans="1:25" s="20" customFormat="1" x14ac:dyDescent="0.3">
      <c r="A283" s="222"/>
      <c r="B283" s="31" t="s">
        <v>282</v>
      </c>
      <c r="C283" s="92">
        <v>225.75</v>
      </c>
      <c r="D283" s="22">
        <v>125</v>
      </c>
      <c r="E283" s="22">
        <v>125</v>
      </c>
      <c r="F283" s="23">
        <f>E283/C283</f>
        <v>0.55370985603543743</v>
      </c>
      <c r="G283" s="22">
        <v>6</v>
      </c>
      <c r="H283" s="24">
        <f t="shared" ref="H283" si="66">G283/E283</f>
        <v>4.8000000000000001E-2</v>
      </c>
      <c r="I283" s="22">
        <v>0</v>
      </c>
      <c r="J283" s="22"/>
      <c r="K283" s="22"/>
      <c r="L283" s="22"/>
      <c r="M283" s="22">
        <v>0</v>
      </c>
      <c r="N283" s="22">
        <v>0</v>
      </c>
      <c r="O283" s="22">
        <v>0</v>
      </c>
      <c r="P283" s="22">
        <v>0</v>
      </c>
      <c r="Q283" s="24">
        <v>0</v>
      </c>
      <c r="R283" s="22">
        <f>ROUNDDOWN(E283*S283,0)</f>
        <v>6</v>
      </c>
      <c r="S283" s="90" t="s">
        <v>24</v>
      </c>
      <c r="T283" s="22">
        <v>6</v>
      </c>
      <c r="U283" s="24">
        <f>T283/E283</f>
        <v>4.8000000000000001E-2</v>
      </c>
      <c r="V283" s="22">
        <v>0</v>
      </c>
      <c r="W283" s="22"/>
      <c r="X283" s="22"/>
      <c r="Y283" s="22"/>
    </row>
    <row r="284" spans="1:25" x14ac:dyDescent="0.3">
      <c r="A284" s="220">
        <v>6</v>
      </c>
      <c r="B284" s="31" t="s">
        <v>283</v>
      </c>
      <c r="C284" s="88"/>
      <c r="D284" s="22"/>
      <c r="E284" s="22"/>
      <c r="F284" s="22"/>
      <c r="G284" s="22"/>
      <c r="H284" s="24"/>
      <c r="I284" s="22"/>
      <c r="J284" s="22"/>
      <c r="K284" s="22"/>
      <c r="L284" s="22"/>
      <c r="M284" s="22"/>
      <c r="N284" s="22"/>
      <c r="O284" s="22"/>
      <c r="P284" s="22"/>
      <c r="Q284" s="24"/>
      <c r="R284" s="22"/>
      <c r="S284" s="90"/>
      <c r="T284" s="22"/>
      <c r="U284" s="24"/>
      <c r="V284" s="22"/>
      <c r="W284" s="22"/>
      <c r="X284" s="22"/>
      <c r="Y284" s="22"/>
    </row>
    <row r="285" spans="1:25" s="20" customFormat="1" x14ac:dyDescent="0.3">
      <c r="A285" s="221"/>
      <c r="B285" s="31" t="s">
        <v>284</v>
      </c>
      <c r="C285" s="88">
        <v>25.28</v>
      </c>
      <c r="D285" s="22">
        <v>0</v>
      </c>
      <c r="E285" s="22">
        <v>0</v>
      </c>
      <c r="F285" s="23">
        <f>E285/C285</f>
        <v>0</v>
      </c>
      <c r="G285" s="22">
        <v>0</v>
      </c>
      <c r="H285" s="24">
        <v>0</v>
      </c>
      <c r="I285" s="22">
        <v>0</v>
      </c>
      <c r="J285" s="22"/>
      <c r="K285" s="22"/>
      <c r="L285" s="22"/>
      <c r="M285" s="22">
        <v>0</v>
      </c>
      <c r="N285" s="22">
        <v>0</v>
      </c>
      <c r="O285" s="22">
        <v>0</v>
      </c>
      <c r="P285" s="22">
        <v>0</v>
      </c>
      <c r="Q285" s="24">
        <v>0</v>
      </c>
      <c r="R285" s="22">
        <f>ROUNDDOWN(E285*S285,0)</f>
        <v>0</v>
      </c>
      <c r="S285" s="90">
        <v>0</v>
      </c>
      <c r="T285" s="22">
        <v>0</v>
      </c>
      <c r="U285" s="24">
        <v>0</v>
      </c>
      <c r="V285" s="22">
        <v>0</v>
      </c>
      <c r="W285" s="22"/>
      <c r="X285" s="22"/>
      <c r="Y285" s="22"/>
    </row>
    <row r="286" spans="1:25" s="20" customFormat="1" x14ac:dyDescent="0.3">
      <c r="A286" s="221"/>
      <c r="B286" s="31" t="s">
        <v>285</v>
      </c>
      <c r="C286" s="88">
        <v>144.30000000000001</v>
      </c>
      <c r="D286" s="22">
        <v>384</v>
      </c>
      <c r="E286" s="22">
        <v>384</v>
      </c>
      <c r="F286" s="23">
        <f>E286/C286</f>
        <v>2.6611226611226608</v>
      </c>
      <c r="G286" s="22">
        <v>30</v>
      </c>
      <c r="H286" s="24">
        <f t="shared" ref="H286:H288" si="67">G286/E286</f>
        <v>7.8125E-2</v>
      </c>
      <c r="I286" s="22">
        <v>10</v>
      </c>
      <c r="J286" s="22"/>
      <c r="K286" s="22">
        <v>6</v>
      </c>
      <c r="L286" s="22">
        <v>4</v>
      </c>
      <c r="M286" s="22">
        <v>15</v>
      </c>
      <c r="N286" s="22">
        <v>0</v>
      </c>
      <c r="O286" s="22">
        <v>11</v>
      </c>
      <c r="P286" s="22">
        <v>4</v>
      </c>
      <c r="Q286" s="24">
        <v>0</v>
      </c>
      <c r="R286" s="22">
        <f>ROUNDDOWN(E286*S286,0)</f>
        <v>30</v>
      </c>
      <c r="S286" s="90" t="s">
        <v>48</v>
      </c>
      <c r="T286" s="22">
        <v>30</v>
      </c>
      <c r="U286" s="24">
        <f>T286/E286</f>
        <v>7.8125E-2</v>
      </c>
      <c r="V286" s="22">
        <v>0</v>
      </c>
      <c r="W286" s="22"/>
      <c r="X286" s="22"/>
      <c r="Y286" s="22"/>
    </row>
    <row r="287" spans="1:25" s="20" customFormat="1" x14ac:dyDescent="0.3">
      <c r="A287" s="221"/>
      <c r="B287" s="31" t="s">
        <v>286</v>
      </c>
      <c r="C287" s="88">
        <v>48.14</v>
      </c>
      <c r="D287" s="22">
        <v>32</v>
      </c>
      <c r="E287" s="22">
        <v>32</v>
      </c>
      <c r="F287" s="23">
        <f>E287/C287</f>
        <v>0.66472787702534275</v>
      </c>
      <c r="G287" s="22">
        <v>0</v>
      </c>
      <c r="H287" s="24">
        <f t="shared" si="67"/>
        <v>0</v>
      </c>
      <c r="I287" s="22">
        <v>0</v>
      </c>
      <c r="J287" s="22"/>
      <c r="K287" s="22"/>
      <c r="L287" s="22"/>
      <c r="M287" s="22">
        <v>0</v>
      </c>
      <c r="N287" s="22">
        <v>0</v>
      </c>
      <c r="O287" s="22">
        <v>0</v>
      </c>
      <c r="P287" s="22">
        <v>0</v>
      </c>
      <c r="Q287" s="24">
        <v>0</v>
      </c>
      <c r="R287" s="22">
        <f>ROUNDDOWN(E287*S287,0)</f>
        <v>1</v>
      </c>
      <c r="S287" s="90" t="s">
        <v>24</v>
      </c>
      <c r="T287" s="22">
        <v>0</v>
      </c>
      <c r="U287" s="24">
        <f>T287/E287</f>
        <v>0</v>
      </c>
      <c r="V287" s="22">
        <v>0</v>
      </c>
      <c r="W287" s="22"/>
      <c r="X287" s="22"/>
      <c r="Y287" s="22"/>
    </row>
    <row r="288" spans="1:25" s="20" customFormat="1" ht="22.5" customHeight="1" x14ac:dyDescent="0.3">
      <c r="A288" s="222"/>
      <c r="B288" s="31" t="s">
        <v>287</v>
      </c>
      <c r="C288" s="88">
        <v>15.54</v>
      </c>
      <c r="D288" s="22">
        <v>35</v>
      </c>
      <c r="E288" s="22">
        <v>35</v>
      </c>
      <c r="F288" s="23">
        <f>E288/C288</f>
        <v>2.2522522522522523</v>
      </c>
      <c r="G288" s="22">
        <v>2</v>
      </c>
      <c r="H288" s="24">
        <f t="shared" si="67"/>
        <v>5.7142857142857141E-2</v>
      </c>
      <c r="I288" s="22">
        <v>0</v>
      </c>
      <c r="J288" s="22"/>
      <c r="K288" s="22"/>
      <c r="L288" s="22"/>
      <c r="M288" s="22">
        <v>1</v>
      </c>
      <c r="N288" s="22">
        <v>0</v>
      </c>
      <c r="O288" s="22">
        <v>1</v>
      </c>
      <c r="P288" s="22">
        <v>0</v>
      </c>
      <c r="Q288" s="24">
        <v>0</v>
      </c>
      <c r="R288" s="22">
        <f>ROUNDDOWN(E288*S288,0)</f>
        <v>2</v>
      </c>
      <c r="S288" s="90" t="s">
        <v>48</v>
      </c>
      <c r="T288" s="22">
        <v>2</v>
      </c>
      <c r="U288" s="24">
        <f>T288/E288</f>
        <v>5.7142857142857141E-2</v>
      </c>
      <c r="V288" s="22">
        <v>0</v>
      </c>
      <c r="W288" s="22"/>
      <c r="X288" s="22"/>
      <c r="Y288" s="22"/>
    </row>
    <row r="289" spans="1:25" ht="20.25" customHeight="1" x14ac:dyDescent="0.3">
      <c r="A289" s="220">
        <v>7</v>
      </c>
      <c r="B289" s="31" t="s">
        <v>288</v>
      </c>
      <c r="C289" s="88"/>
      <c r="D289" s="22"/>
      <c r="E289" s="22"/>
      <c r="F289" s="22"/>
      <c r="G289" s="22"/>
      <c r="H289" s="24"/>
      <c r="I289" s="22"/>
      <c r="J289" s="22"/>
      <c r="K289" s="22"/>
      <c r="L289" s="22"/>
      <c r="M289" s="22"/>
      <c r="N289" s="22"/>
      <c r="O289" s="22"/>
      <c r="P289" s="22"/>
      <c r="Q289" s="24"/>
      <c r="R289" s="22"/>
      <c r="S289" s="90"/>
      <c r="T289" s="22"/>
      <c r="U289" s="24"/>
      <c r="V289" s="22"/>
      <c r="W289" s="22"/>
      <c r="X289" s="22"/>
      <c r="Y289" s="22"/>
    </row>
    <row r="290" spans="1:25" s="20" customFormat="1" ht="17.25" customHeight="1" x14ac:dyDescent="0.3">
      <c r="A290" s="221"/>
      <c r="B290" s="31" t="s">
        <v>146</v>
      </c>
      <c r="C290" s="88">
        <v>65.569999999999993</v>
      </c>
      <c r="D290" s="22">
        <v>0</v>
      </c>
      <c r="E290" s="22">
        <v>0</v>
      </c>
      <c r="F290" s="23">
        <f>E290/C290</f>
        <v>0</v>
      </c>
      <c r="G290" s="22">
        <v>0</v>
      </c>
      <c r="H290" s="24">
        <v>0</v>
      </c>
      <c r="I290" s="22">
        <v>0</v>
      </c>
      <c r="J290" s="22"/>
      <c r="K290" s="22"/>
      <c r="L290" s="22"/>
      <c r="M290" s="22">
        <v>0</v>
      </c>
      <c r="N290" s="22">
        <v>0</v>
      </c>
      <c r="O290" s="22">
        <v>0</v>
      </c>
      <c r="P290" s="22">
        <v>0</v>
      </c>
      <c r="Q290" s="24">
        <v>0</v>
      </c>
      <c r="R290" s="22">
        <f>ROUNDDOWN(E290*S290,0)</f>
        <v>0</v>
      </c>
      <c r="S290" s="90">
        <v>0</v>
      </c>
      <c r="T290" s="22">
        <v>0</v>
      </c>
      <c r="U290" s="24">
        <v>0</v>
      </c>
      <c r="V290" s="22">
        <v>0</v>
      </c>
      <c r="W290" s="22"/>
      <c r="X290" s="22"/>
      <c r="Y290" s="22"/>
    </row>
    <row r="291" spans="1:25" s="20" customFormat="1" ht="20.25" customHeight="1" x14ac:dyDescent="0.3">
      <c r="A291" s="221"/>
      <c r="B291" s="31" t="s">
        <v>289</v>
      </c>
      <c r="C291" s="88">
        <v>212.69</v>
      </c>
      <c r="D291" s="22">
        <v>0</v>
      </c>
      <c r="E291" s="22">
        <v>0</v>
      </c>
      <c r="F291" s="23">
        <f>E291/C291</f>
        <v>0</v>
      </c>
      <c r="G291" s="22">
        <v>0</v>
      </c>
      <c r="H291" s="24">
        <v>0</v>
      </c>
      <c r="I291" s="22">
        <v>0</v>
      </c>
      <c r="J291" s="22"/>
      <c r="K291" s="22"/>
      <c r="L291" s="22"/>
      <c r="M291" s="22">
        <v>0</v>
      </c>
      <c r="N291" s="22">
        <v>0</v>
      </c>
      <c r="O291" s="22">
        <v>0</v>
      </c>
      <c r="P291" s="22">
        <v>0</v>
      </c>
      <c r="Q291" s="24">
        <v>0</v>
      </c>
      <c r="R291" s="22">
        <f>ROUNDDOWN(E291*S291,0)</f>
        <v>0</v>
      </c>
      <c r="S291" s="90">
        <v>0</v>
      </c>
      <c r="T291" s="22">
        <v>0</v>
      </c>
      <c r="U291" s="24">
        <v>0</v>
      </c>
      <c r="V291" s="22">
        <v>0</v>
      </c>
      <c r="W291" s="22"/>
      <c r="X291" s="22"/>
      <c r="Y291" s="22"/>
    </row>
    <row r="292" spans="1:25" s="20" customFormat="1" ht="25.5" customHeight="1" x14ac:dyDescent="0.3">
      <c r="A292" s="222"/>
      <c r="B292" s="31" t="s">
        <v>290</v>
      </c>
      <c r="C292" s="88">
        <v>1019.38</v>
      </c>
      <c r="D292" s="22">
        <v>1230</v>
      </c>
      <c r="E292" s="22">
        <v>1230</v>
      </c>
      <c r="F292" s="23">
        <f>E292/C292</f>
        <v>1.2066157860660403</v>
      </c>
      <c r="G292" s="22">
        <v>98</v>
      </c>
      <c r="H292" s="24">
        <f t="shared" ref="H292:H300" si="68">G292/E292</f>
        <v>7.9674796747967486E-2</v>
      </c>
      <c r="I292" s="22">
        <v>10</v>
      </c>
      <c r="J292" s="22"/>
      <c r="K292" s="22">
        <v>6</v>
      </c>
      <c r="L292" s="22">
        <v>4</v>
      </c>
      <c r="M292" s="22">
        <v>38</v>
      </c>
      <c r="N292" s="22">
        <v>0</v>
      </c>
      <c r="O292" s="22">
        <v>32</v>
      </c>
      <c r="P292" s="22">
        <v>6</v>
      </c>
      <c r="Q292" s="24">
        <f t="shared" si="65"/>
        <v>0.38775510204081631</v>
      </c>
      <c r="R292" s="22">
        <f>ROUNDDOWN(E292*S292,0)</f>
        <v>98</v>
      </c>
      <c r="S292" s="90" t="s">
        <v>48</v>
      </c>
      <c r="T292" s="22">
        <v>98</v>
      </c>
      <c r="U292" s="24">
        <f>T292/E292</f>
        <v>7.9674796747967486E-2</v>
      </c>
      <c r="V292" s="22">
        <v>0</v>
      </c>
      <c r="W292" s="22"/>
      <c r="X292" s="22"/>
      <c r="Y292" s="22"/>
    </row>
    <row r="293" spans="1:25" s="20" customFormat="1" ht="27" customHeight="1" x14ac:dyDescent="0.3">
      <c r="A293" s="21">
        <v>8</v>
      </c>
      <c r="B293" s="31" t="s">
        <v>291</v>
      </c>
      <c r="C293" s="88">
        <v>31.65</v>
      </c>
      <c r="D293" s="22">
        <v>58</v>
      </c>
      <c r="E293" s="22">
        <v>58</v>
      </c>
      <c r="F293" s="23">
        <f>E293/C293</f>
        <v>1.8325434439178516</v>
      </c>
      <c r="G293" s="22">
        <v>3</v>
      </c>
      <c r="H293" s="24">
        <f t="shared" si="68"/>
        <v>5.1724137931034482E-2</v>
      </c>
      <c r="I293" s="22">
        <v>0</v>
      </c>
      <c r="J293" s="22"/>
      <c r="K293" s="22"/>
      <c r="L293" s="22"/>
      <c r="M293" s="22">
        <v>0</v>
      </c>
      <c r="N293" s="22">
        <v>0</v>
      </c>
      <c r="O293" s="22">
        <v>0</v>
      </c>
      <c r="P293" s="22">
        <v>0</v>
      </c>
      <c r="Q293" s="24">
        <f t="shared" si="65"/>
        <v>0</v>
      </c>
      <c r="R293" s="22">
        <f>ROUNDDOWN(E293*S293,0)</f>
        <v>4</v>
      </c>
      <c r="S293" s="90" t="s">
        <v>48</v>
      </c>
      <c r="T293" s="22">
        <v>3</v>
      </c>
      <c r="U293" s="24">
        <f>T293/E293</f>
        <v>5.1724137931034482E-2</v>
      </c>
      <c r="V293" s="22">
        <v>0</v>
      </c>
      <c r="W293" s="22"/>
      <c r="X293" s="22"/>
      <c r="Y293" s="22"/>
    </row>
    <row r="294" spans="1:25" s="20" customFormat="1" ht="24" customHeight="1" x14ac:dyDescent="0.3">
      <c r="A294" s="21">
        <v>9</v>
      </c>
      <c r="B294" s="31" t="s">
        <v>292</v>
      </c>
      <c r="C294" s="88">
        <v>284.08</v>
      </c>
      <c r="D294" s="22">
        <v>305</v>
      </c>
      <c r="E294" s="22">
        <v>305</v>
      </c>
      <c r="F294" s="23">
        <f t="shared" ref="F294:F300" si="69">E294/C294</f>
        <v>1.0736412278231484</v>
      </c>
      <c r="G294" s="22">
        <v>24</v>
      </c>
      <c r="H294" s="24">
        <f t="shared" si="68"/>
        <v>7.8688524590163941E-2</v>
      </c>
      <c r="I294" s="22">
        <v>0</v>
      </c>
      <c r="J294" s="22"/>
      <c r="K294" s="22"/>
      <c r="L294" s="22"/>
      <c r="M294" s="22">
        <v>12</v>
      </c>
      <c r="N294" s="22">
        <v>0</v>
      </c>
      <c r="O294" s="22">
        <v>8</v>
      </c>
      <c r="P294" s="22">
        <v>4</v>
      </c>
      <c r="Q294" s="24">
        <v>0.5</v>
      </c>
      <c r="R294" s="22">
        <f t="shared" ref="R294:R300" si="70">ROUNDDOWN(E294*S294,0)</f>
        <v>24</v>
      </c>
      <c r="S294" s="90" t="s">
        <v>48</v>
      </c>
      <c r="T294" s="22">
        <v>24</v>
      </c>
      <c r="U294" s="24">
        <f t="shared" ref="U294:U300" si="71">T294/E294</f>
        <v>7.8688524590163941E-2</v>
      </c>
      <c r="V294" s="22">
        <v>0</v>
      </c>
      <c r="W294" s="22"/>
      <c r="X294" s="22"/>
      <c r="Y294" s="22"/>
    </row>
    <row r="295" spans="1:25" s="20" customFormat="1" ht="25.5" customHeight="1" x14ac:dyDescent="0.3">
      <c r="A295" s="21">
        <v>10</v>
      </c>
      <c r="B295" s="31" t="s">
        <v>293</v>
      </c>
      <c r="C295" s="88">
        <v>50.82</v>
      </c>
      <c r="D295" s="22">
        <v>26</v>
      </c>
      <c r="E295" s="22">
        <v>26</v>
      </c>
      <c r="F295" s="23">
        <f t="shared" si="69"/>
        <v>0.51160960251869347</v>
      </c>
      <c r="G295" s="22">
        <v>1</v>
      </c>
      <c r="H295" s="24">
        <f t="shared" si="68"/>
        <v>3.8461538461538464E-2</v>
      </c>
      <c r="I295" s="22">
        <v>0</v>
      </c>
      <c r="J295" s="22"/>
      <c r="K295" s="22"/>
      <c r="L295" s="22"/>
      <c r="M295" s="22">
        <v>0</v>
      </c>
      <c r="N295" s="22">
        <v>0</v>
      </c>
      <c r="O295" s="22">
        <v>0</v>
      </c>
      <c r="P295" s="22">
        <v>0</v>
      </c>
      <c r="Q295" s="24">
        <v>0</v>
      </c>
      <c r="R295" s="22">
        <f t="shared" si="70"/>
        <v>1</v>
      </c>
      <c r="S295" s="90" t="s">
        <v>24</v>
      </c>
      <c r="T295" s="22">
        <v>1</v>
      </c>
      <c r="U295" s="24">
        <f t="shared" si="71"/>
        <v>3.8461538461538464E-2</v>
      </c>
      <c r="V295" s="22">
        <v>0</v>
      </c>
      <c r="W295" s="22"/>
      <c r="X295" s="22"/>
      <c r="Y295" s="22"/>
    </row>
    <row r="296" spans="1:25" s="20" customFormat="1" ht="34.5" customHeight="1" x14ac:dyDescent="0.3">
      <c r="A296" s="21">
        <v>11</v>
      </c>
      <c r="B296" s="31" t="s">
        <v>294</v>
      </c>
      <c r="C296" s="88">
        <v>105.93</v>
      </c>
      <c r="D296" s="22">
        <v>109</v>
      </c>
      <c r="E296" s="22">
        <v>109</v>
      </c>
      <c r="F296" s="23">
        <f t="shared" si="69"/>
        <v>1.0289814028131785</v>
      </c>
      <c r="G296" s="22">
        <v>8</v>
      </c>
      <c r="H296" s="24">
        <f t="shared" si="68"/>
        <v>7.3394495412844041E-2</v>
      </c>
      <c r="I296" s="22">
        <v>0</v>
      </c>
      <c r="J296" s="22"/>
      <c r="K296" s="22"/>
      <c r="L296" s="22"/>
      <c r="M296" s="22">
        <v>5</v>
      </c>
      <c r="N296" s="22">
        <v>0</v>
      </c>
      <c r="O296" s="22">
        <v>3</v>
      </c>
      <c r="P296" s="22">
        <v>2</v>
      </c>
      <c r="Q296" s="24">
        <v>0</v>
      </c>
      <c r="R296" s="22">
        <f t="shared" si="70"/>
        <v>8</v>
      </c>
      <c r="S296" s="90" t="s">
        <v>48</v>
      </c>
      <c r="T296" s="22">
        <v>8</v>
      </c>
      <c r="U296" s="24">
        <f t="shared" si="71"/>
        <v>7.3394495412844041E-2</v>
      </c>
      <c r="V296" s="22">
        <v>0</v>
      </c>
      <c r="W296" s="22"/>
      <c r="X296" s="22"/>
      <c r="Y296" s="22"/>
    </row>
    <row r="297" spans="1:25" s="20" customFormat="1" ht="24.75" customHeight="1" x14ac:dyDescent="0.3">
      <c r="A297" s="21">
        <v>12</v>
      </c>
      <c r="B297" s="31" t="s">
        <v>295</v>
      </c>
      <c r="C297" s="88">
        <v>160.69999999999999</v>
      </c>
      <c r="D297" s="22">
        <v>48</v>
      </c>
      <c r="E297" s="22">
        <v>48</v>
      </c>
      <c r="F297" s="23">
        <f t="shared" si="69"/>
        <v>0.29869321717486003</v>
      </c>
      <c r="G297" s="22">
        <v>2</v>
      </c>
      <c r="H297" s="24">
        <f t="shared" si="68"/>
        <v>4.1666666666666664E-2</v>
      </c>
      <c r="I297" s="22">
        <v>0</v>
      </c>
      <c r="J297" s="22"/>
      <c r="K297" s="22"/>
      <c r="L297" s="22"/>
      <c r="M297" s="22">
        <v>0</v>
      </c>
      <c r="N297" s="22">
        <v>0</v>
      </c>
      <c r="O297" s="22">
        <v>0</v>
      </c>
      <c r="P297" s="22">
        <v>0</v>
      </c>
      <c r="Q297" s="24">
        <v>0</v>
      </c>
      <c r="R297" s="22">
        <f t="shared" si="70"/>
        <v>2</v>
      </c>
      <c r="S297" s="90" t="s">
        <v>24</v>
      </c>
      <c r="T297" s="22">
        <v>2</v>
      </c>
      <c r="U297" s="24">
        <f t="shared" si="71"/>
        <v>4.1666666666666664E-2</v>
      </c>
      <c r="V297" s="22">
        <v>0</v>
      </c>
      <c r="W297" s="22"/>
      <c r="X297" s="22"/>
      <c r="Y297" s="22"/>
    </row>
    <row r="298" spans="1:25" s="20" customFormat="1" ht="37.5" customHeight="1" x14ac:dyDescent="0.3">
      <c r="A298" s="21">
        <v>13</v>
      </c>
      <c r="B298" s="31" t="s">
        <v>296</v>
      </c>
      <c r="C298" s="88">
        <v>38.04</v>
      </c>
      <c r="D298" s="22">
        <v>50</v>
      </c>
      <c r="E298" s="22">
        <v>50</v>
      </c>
      <c r="F298" s="23">
        <f t="shared" si="69"/>
        <v>1.3144058885383807</v>
      </c>
      <c r="G298" s="22">
        <v>4</v>
      </c>
      <c r="H298" s="24">
        <f t="shared" si="68"/>
        <v>0.08</v>
      </c>
      <c r="I298" s="22">
        <v>0</v>
      </c>
      <c r="J298" s="22"/>
      <c r="K298" s="22"/>
      <c r="L298" s="22"/>
      <c r="M298" s="22">
        <v>0</v>
      </c>
      <c r="N298" s="22">
        <v>0</v>
      </c>
      <c r="O298" s="22">
        <v>0</v>
      </c>
      <c r="P298" s="22">
        <v>0</v>
      </c>
      <c r="Q298" s="24">
        <f t="shared" si="65"/>
        <v>0</v>
      </c>
      <c r="R298" s="22">
        <f t="shared" si="70"/>
        <v>4</v>
      </c>
      <c r="S298" s="90" t="s">
        <v>48</v>
      </c>
      <c r="T298" s="22">
        <v>4</v>
      </c>
      <c r="U298" s="24">
        <f t="shared" si="71"/>
        <v>0.08</v>
      </c>
      <c r="V298" s="22">
        <v>0</v>
      </c>
      <c r="W298" s="22"/>
      <c r="X298" s="22"/>
      <c r="Y298" s="22"/>
    </row>
    <row r="299" spans="1:25" s="20" customFormat="1" ht="20.25" customHeight="1" x14ac:dyDescent="0.3">
      <c r="A299" s="21">
        <v>14</v>
      </c>
      <c r="B299" s="31" t="s">
        <v>297</v>
      </c>
      <c r="C299" s="88">
        <v>156.69999999999999</v>
      </c>
      <c r="D299" s="22">
        <v>327</v>
      </c>
      <c r="E299" s="22">
        <v>327</v>
      </c>
      <c r="F299" s="23">
        <f t="shared" si="69"/>
        <v>2.0867900446713468</v>
      </c>
      <c r="G299" s="22">
        <v>26</v>
      </c>
      <c r="H299" s="24">
        <f t="shared" si="68"/>
        <v>7.9510703363914373E-2</v>
      </c>
      <c r="I299" s="22">
        <v>9</v>
      </c>
      <c r="J299" s="22">
        <v>0</v>
      </c>
      <c r="K299" s="22">
        <v>18</v>
      </c>
      <c r="L299" s="22">
        <v>8</v>
      </c>
      <c r="M299" s="22">
        <v>8</v>
      </c>
      <c r="N299" s="22">
        <v>0</v>
      </c>
      <c r="O299" s="22">
        <v>6</v>
      </c>
      <c r="P299" s="22">
        <v>2</v>
      </c>
      <c r="Q299" s="24">
        <v>0</v>
      </c>
      <c r="R299" s="22">
        <f t="shared" si="70"/>
        <v>26</v>
      </c>
      <c r="S299" s="90" t="s">
        <v>48</v>
      </c>
      <c r="T299" s="22">
        <v>26</v>
      </c>
      <c r="U299" s="24">
        <f t="shared" si="71"/>
        <v>7.9510703363914373E-2</v>
      </c>
      <c r="V299" s="22">
        <v>0</v>
      </c>
      <c r="W299" s="22">
        <v>0</v>
      </c>
      <c r="X299" s="22">
        <v>18</v>
      </c>
      <c r="Y299" s="22">
        <v>8</v>
      </c>
    </row>
    <row r="300" spans="1:25" s="20" customFormat="1" ht="18" customHeight="1" x14ac:dyDescent="0.3">
      <c r="A300" s="21">
        <v>15</v>
      </c>
      <c r="B300" s="31" t="s">
        <v>298</v>
      </c>
      <c r="C300" s="88">
        <v>17.29</v>
      </c>
      <c r="D300" s="22">
        <v>40</v>
      </c>
      <c r="E300" s="22">
        <v>40</v>
      </c>
      <c r="F300" s="23">
        <f t="shared" si="69"/>
        <v>2.313475997686524</v>
      </c>
      <c r="G300" s="22">
        <v>2</v>
      </c>
      <c r="H300" s="24">
        <f t="shared" si="68"/>
        <v>0.05</v>
      </c>
      <c r="I300" s="22">
        <v>0</v>
      </c>
      <c r="J300" s="22">
        <v>0</v>
      </c>
      <c r="K300" s="22">
        <v>1</v>
      </c>
      <c r="L300" s="22">
        <v>1</v>
      </c>
      <c r="M300" s="22">
        <v>0</v>
      </c>
      <c r="N300" s="22">
        <v>0</v>
      </c>
      <c r="O300" s="22">
        <v>0</v>
      </c>
      <c r="P300" s="22">
        <v>0</v>
      </c>
      <c r="Q300" s="24">
        <v>0</v>
      </c>
      <c r="R300" s="22">
        <f t="shared" si="70"/>
        <v>3</v>
      </c>
      <c r="S300" s="90">
        <v>0.08</v>
      </c>
      <c r="T300" s="22">
        <v>2</v>
      </c>
      <c r="U300" s="24">
        <f t="shared" si="71"/>
        <v>0.05</v>
      </c>
      <c r="V300" s="22">
        <v>0</v>
      </c>
      <c r="W300" s="22">
        <v>0</v>
      </c>
      <c r="X300" s="22">
        <v>1</v>
      </c>
      <c r="Y300" s="22">
        <v>1</v>
      </c>
    </row>
    <row r="301" spans="1:25" ht="70.5" customHeight="1" x14ac:dyDescent="0.3">
      <c r="A301" s="21">
        <v>16</v>
      </c>
      <c r="B301" s="31" t="s">
        <v>30</v>
      </c>
      <c r="C301" s="88"/>
      <c r="D301" s="22"/>
      <c r="E301" s="22"/>
      <c r="F301" s="22"/>
      <c r="G301" s="22"/>
      <c r="H301" s="24"/>
      <c r="I301" s="22"/>
      <c r="J301" s="22"/>
      <c r="K301" s="22"/>
      <c r="L301" s="22"/>
      <c r="M301" s="22"/>
      <c r="N301" s="22"/>
      <c r="O301" s="22"/>
      <c r="P301" s="22"/>
      <c r="Q301" s="24"/>
      <c r="R301" s="22"/>
      <c r="S301" s="90"/>
      <c r="T301" s="22"/>
      <c r="U301" s="24"/>
      <c r="V301" s="22"/>
      <c r="W301" s="22"/>
      <c r="X301" s="22"/>
      <c r="Y301" s="22"/>
    </row>
    <row r="302" spans="1:25" s="78" customFormat="1" ht="36" customHeight="1" x14ac:dyDescent="0.3">
      <c r="A302" s="253" t="s">
        <v>299</v>
      </c>
      <c r="B302" s="253"/>
      <c r="C302" s="89">
        <f>SUM(C274:C301)</f>
        <v>2805.8299999999995</v>
      </c>
      <c r="D302" s="38">
        <f>SUM(D273:D301)</f>
        <v>3729</v>
      </c>
      <c r="E302" s="38">
        <f>SUM(E273:E301)</f>
        <v>3729</v>
      </c>
      <c r="F302" s="23">
        <f>E302/C302</f>
        <v>1.3290185078924954</v>
      </c>
      <c r="G302" s="38">
        <f>SUM(G273:G301)</f>
        <v>306</v>
      </c>
      <c r="H302" s="24">
        <f t="shared" ref="H302:H303" si="72">G302/E302</f>
        <v>8.2059533386967018E-2</v>
      </c>
      <c r="I302" s="38">
        <f t="shared" ref="I302:P302" si="73">SUM(I273:I301)</f>
        <v>29</v>
      </c>
      <c r="J302" s="38">
        <f t="shared" si="73"/>
        <v>0</v>
      </c>
      <c r="K302" s="38">
        <f t="shared" si="73"/>
        <v>31</v>
      </c>
      <c r="L302" s="38">
        <f t="shared" si="73"/>
        <v>17</v>
      </c>
      <c r="M302" s="38">
        <f t="shared" si="73"/>
        <v>134</v>
      </c>
      <c r="N302" s="38">
        <f t="shared" si="73"/>
        <v>0</v>
      </c>
      <c r="O302" s="38">
        <f t="shared" si="73"/>
        <v>99</v>
      </c>
      <c r="P302" s="38">
        <f t="shared" si="73"/>
        <v>35</v>
      </c>
      <c r="Q302" s="40">
        <f t="shared" si="65"/>
        <v>0.43790849673202614</v>
      </c>
      <c r="R302" s="38">
        <f>SUM(R273:R301)</f>
        <v>336</v>
      </c>
      <c r="S302" s="95"/>
      <c r="T302" s="38">
        <f>SUM(T273:T301)</f>
        <v>306</v>
      </c>
      <c r="U302" s="40">
        <f>T302/E302</f>
        <v>8.2059533386967018E-2</v>
      </c>
      <c r="V302" s="38">
        <f>SUM(V273:V301)</f>
        <v>0</v>
      </c>
      <c r="W302" s="38">
        <f>SUM(W273:W301)</f>
        <v>0</v>
      </c>
      <c r="X302" s="38">
        <f>SUM(X273:X301)</f>
        <v>19</v>
      </c>
      <c r="Y302" s="38">
        <f>SUM(Y273:Y301)</f>
        <v>9</v>
      </c>
    </row>
    <row r="303" spans="1:25" s="78" customFormat="1" ht="29.25" customHeight="1" x14ac:dyDescent="0.3">
      <c r="A303" s="253" t="s">
        <v>300</v>
      </c>
      <c r="B303" s="253"/>
      <c r="C303" s="97">
        <f>SUM(C302,C271,C245,C207,C194,C181,C150,C127,C90,C80,C74,C44,C27,C22)</f>
        <v>40222.949999999997</v>
      </c>
      <c r="D303" s="54">
        <f>SUM(D302,D271,D245,D207,D194,D181,D150,D127,D90,D80,D74,D44,D27,D22)</f>
        <v>24106</v>
      </c>
      <c r="E303" s="54">
        <f>SUM(E302,E271,E245,E207,E194,E181,E150,E127,E90,E80,E74,E44,E27,E22)</f>
        <v>24106</v>
      </c>
      <c r="F303" s="23">
        <f>E303/C303</f>
        <v>0.59930959812743723</v>
      </c>
      <c r="G303" s="54">
        <f>SUM(G302,G271,G245,G207,G194,G181,G150,G127,G90,G80,G74,G44,G27,G22)</f>
        <v>1820</v>
      </c>
      <c r="H303" s="24">
        <f t="shared" si="72"/>
        <v>7.549987554965569E-2</v>
      </c>
      <c r="I303" s="54">
        <f t="shared" ref="I303:P303" si="74">SUM(I302,I271,I245,I207,I194,I181,I150,I127,I90,I80,I74,I44,I27,I22)</f>
        <v>87</v>
      </c>
      <c r="J303" s="54">
        <f t="shared" si="74"/>
        <v>0</v>
      </c>
      <c r="K303" s="54">
        <f t="shared" si="74"/>
        <v>123</v>
      </c>
      <c r="L303" s="54">
        <f t="shared" si="74"/>
        <v>65</v>
      </c>
      <c r="M303" s="54">
        <f t="shared" si="74"/>
        <v>548</v>
      </c>
      <c r="N303" s="54">
        <f t="shared" si="74"/>
        <v>5</v>
      </c>
      <c r="O303" s="54">
        <f t="shared" si="74"/>
        <v>396</v>
      </c>
      <c r="P303" s="54">
        <f t="shared" si="74"/>
        <v>147</v>
      </c>
      <c r="Q303" s="40">
        <f t="shared" si="65"/>
        <v>0.30109890109890108</v>
      </c>
      <c r="R303" s="54">
        <f>SUM(R302,R271,R245,R207,R194,R181,R150,R127,R90,R80,R74,R44,R27,R22)</f>
        <v>2198</v>
      </c>
      <c r="S303" s="95"/>
      <c r="T303" s="54">
        <f>SUM(T302,T271,T245,T207,T194,T181,T150,T127,T90,T80,T74,T44,T27,T22)</f>
        <v>1820</v>
      </c>
      <c r="U303" s="40">
        <f>T303/E303</f>
        <v>7.549987554965569E-2</v>
      </c>
      <c r="V303" s="54">
        <f>SUM(V302,V271,V245,V207,V194,V181,V150,V127,V90,V80,V74,V44,V27,V22)</f>
        <v>0</v>
      </c>
      <c r="W303" s="54">
        <f>SUM(W302,W271,W245,W207,W194,W181,W150,W127,W90,W80,W74,W44,W27,W22)</f>
        <v>0</v>
      </c>
      <c r="X303" s="54">
        <f>SUM(X302,X271,X245,X207,X194,X181,X150,X127,X90,X80,X74,X44,X27,X22)</f>
        <v>93</v>
      </c>
      <c r="Y303" s="54">
        <f>SUM(Y302,Y271,Y245,Y207,Y194,Y181,Y150,Y127,Y90,Y80,Y74,Y44,Y27,Y22)</f>
        <v>45</v>
      </c>
    </row>
    <row r="304" spans="1:25" s="100" customFormat="1" ht="18.75" customHeight="1" x14ac:dyDescent="0.3">
      <c r="A304" s="223" t="s">
        <v>326</v>
      </c>
      <c r="B304" s="223"/>
      <c r="C304" s="63"/>
      <c r="D304" s="63"/>
      <c r="E304" s="63"/>
      <c r="F304" s="63"/>
      <c r="G304" s="98">
        <v>138</v>
      </c>
      <c r="H304" s="98"/>
      <c r="I304" s="98">
        <v>37</v>
      </c>
      <c r="J304" s="98">
        <v>0</v>
      </c>
      <c r="K304" s="98">
        <v>93</v>
      </c>
      <c r="L304" s="98">
        <v>45</v>
      </c>
      <c r="M304" s="98"/>
      <c r="N304" s="98"/>
      <c r="O304" s="98"/>
      <c r="P304" s="98"/>
      <c r="Q304" s="98"/>
      <c r="R304" s="99"/>
      <c r="S304" s="98"/>
      <c r="T304" s="98">
        <v>138</v>
      </c>
      <c r="U304" s="98"/>
      <c r="V304" s="98">
        <v>0</v>
      </c>
      <c r="W304" s="98">
        <v>0</v>
      </c>
      <c r="X304" s="98">
        <v>93</v>
      </c>
      <c r="Y304" s="98">
        <v>45</v>
      </c>
    </row>
    <row r="305" spans="1:25" x14ac:dyDescent="0.3">
      <c r="A305" s="101"/>
      <c r="B305" s="101"/>
      <c r="C305" s="101"/>
      <c r="D305" s="101"/>
      <c r="E305" s="101"/>
      <c r="F305" s="101"/>
      <c r="G305" s="5"/>
      <c r="H305" s="5"/>
      <c r="I305" s="5"/>
      <c r="J305" s="102"/>
      <c r="K305" s="102"/>
      <c r="L305" s="102"/>
      <c r="M305" s="102"/>
      <c r="N305" s="102"/>
      <c r="O305" s="102"/>
      <c r="P305" s="5"/>
      <c r="Q305" s="5"/>
      <c r="R305" s="6"/>
      <c r="S305" s="5"/>
      <c r="T305" s="5"/>
      <c r="U305" s="5"/>
      <c r="V305" s="5"/>
      <c r="W305" s="5"/>
      <c r="X305" s="5"/>
      <c r="Y305" s="5"/>
    </row>
    <row r="306" spans="1:25" x14ac:dyDescent="0.3">
      <c r="A306" s="101"/>
      <c r="B306" s="101"/>
      <c r="C306" s="101"/>
      <c r="D306" s="101"/>
      <c r="E306" s="101"/>
      <c r="F306" s="101"/>
      <c r="G306" s="5"/>
      <c r="H306" s="5"/>
      <c r="I306" s="5"/>
      <c r="J306" s="102"/>
      <c r="K306" s="102"/>
      <c r="L306" s="102"/>
      <c r="M306" s="102"/>
      <c r="N306" s="102"/>
      <c r="O306" s="102"/>
      <c r="P306" s="5"/>
      <c r="Q306" s="5"/>
      <c r="R306" s="6"/>
      <c r="S306" s="5"/>
      <c r="T306" s="5"/>
      <c r="U306" s="5"/>
      <c r="V306" s="5"/>
      <c r="W306" s="5"/>
      <c r="X306" s="5"/>
      <c r="Y306" s="5"/>
    </row>
    <row r="307" spans="1:25" ht="66" customHeight="1" x14ac:dyDescent="0.3">
      <c r="A307" s="101"/>
      <c r="B307" s="101" t="s">
        <v>327</v>
      </c>
      <c r="C307" s="101"/>
      <c r="D307" s="101"/>
      <c r="E307" s="101"/>
      <c r="F307" s="101"/>
      <c r="G307" s="5"/>
      <c r="H307" s="5"/>
      <c r="I307" s="5"/>
      <c r="J307" s="5"/>
      <c r="K307" s="5"/>
      <c r="L307" s="103"/>
      <c r="M307" s="103"/>
      <c r="N307" s="103"/>
      <c r="O307" s="103"/>
      <c r="P307" s="103"/>
      <c r="Q307" s="252" t="s">
        <v>303</v>
      </c>
      <c r="R307" s="252"/>
      <c r="S307" s="252"/>
      <c r="T307" s="103"/>
      <c r="U307" s="103"/>
      <c r="V307" s="251">
        <v>45331</v>
      </c>
      <c r="W307" s="252"/>
      <c r="X307" s="252"/>
      <c r="Y307" s="5"/>
    </row>
    <row r="308" spans="1:25" ht="9.75" customHeight="1" x14ac:dyDescent="0.3"/>
    <row r="309" spans="1:25" hidden="1" x14ac:dyDescent="0.3"/>
  </sheetData>
  <mergeCells count="112">
    <mergeCell ref="A1:Y1"/>
    <mergeCell ref="A2:Y2"/>
    <mergeCell ref="A3:Y3"/>
    <mergeCell ref="A4:Y4"/>
    <mergeCell ref="A6:A11"/>
    <mergeCell ref="B6:B11"/>
    <mergeCell ref="F6:F11"/>
    <mergeCell ref="G6:Q6"/>
    <mergeCell ref="R6:Y6"/>
    <mergeCell ref="G7:L7"/>
    <mergeCell ref="M7:Q7"/>
    <mergeCell ref="R7:S7"/>
    <mergeCell ref="T7:Y7"/>
    <mergeCell ref="G8:G11"/>
    <mergeCell ref="H8:H11"/>
    <mergeCell ref="I8:I11"/>
    <mergeCell ref="J8:L8"/>
    <mergeCell ref="A13:B13"/>
    <mergeCell ref="A22:B22"/>
    <mergeCell ref="A23:B23"/>
    <mergeCell ref="A27:B27"/>
    <mergeCell ref="A28:B28"/>
    <mergeCell ref="A44:B44"/>
    <mergeCell ref="W8:Y8"/>
    <mergeCell ref="J9:K9"/>
    <mergeCell ref="L9:L11"/>
    <mergeCell ref="N9:O10"/>
    <mergeCell ref="P9:P11"/>
    <mergeCell ref="W9:X10"/>
    <mergeCell ref="Y9:Y11"/>
    <mergeCell ref="J10:K10"/>
    <mergeCell ref="M8:M11"/>
    <mergeCell ref="N8:P8"/>
    <mergeCell ref="Q8:Q11"/>
    <mergeCell ref="R8:R11"/>
    <mergeCell ref="S8:S11"/>
    <mergeCell ref="T8:V10"/>
    <mergeCell ref="D6:D11"/>
    <mergeCell ref="E6:E11"/>
    <mergeCell ref="A75:B75"/>
    <mergeCell ref="A78:A79"/>
    <mergeCell ref="A80:B80"/>
    <mergeCell ref="A81:B81"/>
    <mergeCell ref="A82:A84"/>
    <mergeCell ref="A86:A88"/>
    <mergeCell ref="A45:B45"/>
    <mergeCell ref="A46:A48"/>
    <mergeCell ref="A49:A51"/>
    <mergeCell ref="A59:A60"/>
    <mergeCell ref="A61:A64"/>
    <mergeCell ref="A74:B74"/>
    <mergeCell ref="A101:A103"/>
    <mergeCell ref="A104:A105"/>
    <mergeCell ref="A109:A111"/>
    <mergeCell ref="A112:A113"/>
    <mergeCell ref="A114:A116"/>
    <mergeCell ref="A118:A120"/>
    <mergeCell ref="A90:B90"/>
    <mergeCell ref="A91:B91"/>
    <mergeCell ref="A92:A93"/>
    <mergeCell ref="A94:A95"/>
    <mergeCell ref="A96:A97"/>
    <mergeCell ref="A98:A99"/>
    <mergeCell ref="A141:A143"/>
    <mergeCell ref="A144:A145"/>
    <mergeCell ref="A150:B150"/>
    <mergeCell ref="A151:B151"/>
    <mergeCell ref="A152:A154"/>
    <mergeCell ref="A155:A156"/>
    <mergeCell ref="A121:A122"/>
    <mergeCell ref="A127:B127"/>
    <mergeCell ref="A128:B128"/>
    <mergeCell ref="A130:A131"/>
    <mergeCell ref="A132:A133"/>
    <mergeCell ref="A135:A139"/>
    <mergeCell ref="A184:A185"/>
    <mergeCell ref="A194:B194"/>
    <mergeCell ref="A195:B195"/>
    <mergeCell ref="A196:A200"/>
    <mergeCell ref="A202:A204"/>
    <mergeCell ref="A207:B207"/>
    <mergeCell ref="A159:A163"/>
    <mergeCell ref="A164:A166"/>
    <mergeCell ref="A167:A170"/>
    <mergeCell ref="A171:A172"/>
    <mergeCell ref="A181:B181"/>
    <mergeCell ref="A182:B182"/>
    <mergeCell ref="A245:B245"/>
    <mergeCell ref="A246:B246"/>
    <mergeCell ref="A247:A249"/>
    <mergeCell ref="A250:A254"/>
    <mergeCell ref="A256:A257"/>
    <mergeCell ref="A259:A262"/>
    <mergeCell ref="A208:B208"/>
    <mergeCell ref="A209:A212"/>
    <mergeCell ref="A213:A219"/>
    <mergeCell ref="A220:A226"/>
    <mergeCell ref="A228:A230"/>
    <mergeCell ref="A233:A235"/>
    <mergeCell ref="V307:X307"/>
    <mergeCell ref="A284:A288"/>
    <mergeCell ref="A289:A292"/>
    <mergeCell ref="A302:B302"/>
    <mergeCell ref="A303:B303"/>
    <mergeCell ref="A304:B304"/>
    <mergeCell ref="Q307:S307"/>
    <mergeCell ref="A266:A267"/>
    <mergeCell ref="A271:B271"/>
    <mergeCell ref="A272:B272"/>
    <mergeCell ref="A273:A275"/>
    <mergeCell ref="A277:A280"/>
    <mergeCell ref="A282:A283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rowBreaks count="4" manualBreakCount="4">
    <brk id="58" max="24" man="1"/>
    <brk id="125" max="24" man="1"/>
    <brk id="191" max="24" man="1"/>
    <brk id="250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"/>
  <sheetViews>
    <sheetView zoomScale="90" zoomScaleNormal="90" zoomScaleSheetLayoutView="90" workbookViewId="0">
      <pane xSplit="7" ySplit="12" topLeftCell="H361" activePane="bottomRight" state="frozen"/>
      <selection pane="topRight" activeCell="H1" sqref="H1"/>
      <selection pane="bottomLeft" activeCell="A13" sqref="A13"/>
      <selection pane="bottomRight" activeCell="V364" sqref="V364:X365"/>
    </sheetView>
  </sheetViews>
  <sheetFormatPr defaultRowHeight="18.75" x14ac:dyDescent="0.3"/>
  <cols>
    <col min="1" max="1" width="4.42578125" style="104" customWidth="1"/>
    <col min="2" max="2" width="68.7109375" style="81" customWidth="1"/>
    <col min="3" max="3" width="17.42578125" style="5" customWidth="1"/>
    <col min="4" max="4" width="16" style="81" customWidth="1"/>
    <col min="5" max="5" width="14.5703125" style="81" customWidth="1"/>
    <col min="6" max="6" width="19.85546875" style="81" customWidth="1"/>
    <col min="7" max="7" width="11" style="81" customWidth="1"/>
    <col min="8" max="8" width="14.5703125" style="81" customWidth="1"/>
    <col min="9" max="9" width="10.7109375" style="81" customWidth="1"/>
    <col min="10" max="10" width="10" style="81" customWidth="1"/>
    <col min="11" max="11" width="12.28515625" style="81" customWidth="1"/>
    <col min="12" max="12" width="9.7109375" style="81" customWidth="1"/>
    <col min="13" max="14" width="11.28515625" style="81" customWidth="1"/>
    <col min="15" max="15" width="12.28515625" style="81" customWidth="1"/>
    <col min="16" max="16" width="10.140625" style="81" customWidth="1"/>
    <col min="17" max="17" width="12.7109375" style="81" customWidth="1"/>
    <col min="18" max="18" width="12.28515625" style="81" customWidth="1"/>
    <col min="19" max="19" width="10.140625" style="132" customWidth="1"/>
    <col min="20" max="20" width="13.140625" style="81" customWidth="1"/>
    <col min="21" max="21" width="12.85546875" style="81" customWidth="1"/>
    <col min="22" max="22" width="14.5703125" style="81" customWidth="1"/>
    <col min="23" max="23" width="9.85546875" style="81" customWidth="1"/>
    <col min="24" max="24" width="13.140625" style="81" customWidth="1"/>
    <col min="25" max="25" width="10.28515625" style="81" customWidth="1"/>
    <col min="26" max="16384" width="9.140625" style="3"/>
  </cols>
  <sheetData>
    <row r="1" spans="1:28" ht="18.75" customHeight="1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"/>
      <c r="AA1" s="2"/>
      <c r="AB1" s="2"/>
    </row>
    <row r="2" spans="1:28" ht="18.75" customHeight="1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"/>
      <c r="AA2" s="2"/>
      <c r="AB2" s="2"/>
    </row>
    <row r="3" spans="1:28" ht="18.75" customHeight="1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"/>
      <c r="AA3" s="2"/>
      <c r="AB3" s="2"/>
    </row>
    <row r="4" spans="1:28" ht="18.75" customHeight="1" x14ac:dyDescent="0.3">
      <c r="A4" s="246" t="s">
        <v>328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"/>
      <c r="AA4" s="2"/>
      <c r="AB4" s="2"/>
    </row>
    <row r="5" spans="1:28" x14ac:dyDescent="0.3">
      <c r="A5" s="4"/>
      <c r="B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5"/>
      <c r="U5" s="5"/>
      <c r="V5" s="5"/>
      <c r="W5" s="5"/>
      <c r="X5" s="5"/>
      <c r="Y5" s="5"/>
      <c r="Z5" s="2"/>
      <c r="AA5" s="2"/>
      <c r="AB5" s="2"/>
    </row>
    <row r="6" spans="1:28" ht="18.75" customHeight="1" x14ac:dyDescent="0.3">
      <c r="A6" s="269" t="s">
        <v>3</v>
      </c>
      <c r="B6" s="269" t="s">
        <v>4</v>
      </c>
      <c r="C6" s="96"/>
      <c r="D6" s="237" t="s">
        <v>485</v>
      </c>
      <c r="E6" s="236" t="s">
        <v>486</v>
      </c>
      <c r="F6" s="236" t="s">
        <v>493</v>
      </c>
      <c r="G6" s="283" t="s">
        <v>6</v>
      </c>
      <c r="H6" s="285"/>
      <c r="I6" s="285"/>
      <c r="J6" s="285"/>
      <c r="K6" s="285"/>
      <c r="L6" s="285"/>
      <c r="M6" s="285"/>
      <c r="N6" s="285"/>
      <c r="O6" s="285"/>
      <c r="P6" s="285"/>
      <c r="Q6" s="284"/>
      <c r="R6" s="283" t="s">
        <v>487</v>
      </c>
      <c r="S6" s="285"/>
      <c r="T6" s="285"/>
      <c r="U6" s="285"/>
      <c r="V6" s="285"/>
      <c r="W6" s="285"/>
      <c r="X6" s="285"/>
      <c r="Y6" s="284"/>
      <c r="Z6" s="8"/>
      <c r="AA6" s="8"/>
      <c r="AB6" s="8"/>
    </row>
    <row r="7" spans="1:28" ht="45.75" customHeight="1" x14ac:dyDescent="0.3">
      <c r="A7" s="271"/>
      <c r="B7" s="271"/>
      <c r="C7" s="221" t="s">
        <v>5</v>
      </c>
      <c r="D7" s="238"/>
      <c r="E7" s="236"/>
      <c r="F7" s="236"/>
      <c r="G7" s="283" t="s">
        <v>488</v>
      </c>
      <c r="H7" s="285"/>
      <c r="I7" s="285"/>
      <c r="J7" s="285"/>
      <c r="K7" s="285"/>
      <c r="L7" s="284"/>
      <c r="M7" s="283" t="s">
        <v>489</v>
      </c>
      <c r="N7" s="285"/>
      <c r="O7" s="285"/>
      <c r="P7" s="285"/>
      <c r="Q7" s="284"/>
      <c r="R7" s="236" t="s">
        <v>490</v>
      </c>
      <c r="S7" s="236"/>
      <c r="T7" s="283" t="s">
        <v>491</v>
      </c>
      <c r="U7" s="285"/>
      <c r="V7" s="285"/>
      <c r="W7" s="285"/>
      <c r="X7" s="285"/>
      <c r="Y7" s="284"/>
      <c r="Z7" s="8"/>
      <c r="AA7" s="8"/>
      <c r="AB7" s="8"/>
    </row>
    <row r="8" spans="1:28" ht="48.75" customHeight="1" x14ac:dyDescent="0.3">
      <c r="A8" s="271"/>
      <c r="B8" s="271"/>
      <c r="C8" s="221"/>
      <c r="D8" s="238"/>
      <c r="E8" s="236"/>
      <c r="F8" s="236"/>
      <c r="G8" s="269" t="s">
        <v>7</v>
      </c>
      <c r="H8" s="269" t="s">
        <v>8</v>
      </c>
      <c r="I8" s="269" t="s">
        <v>492</v>
      </c>
      <c r="J8" s="283" t="s">
        <v>9</v>
      </c>
      <c r="K8" s="285"/>
      <c r="L8" s="284"/>
      <c r="M8" s="269" t="s">
        <v>7</v>
      </c>
      <c r="N8" s="283" t="s">
        <v>10</v>
      </c>
      <c r="O8" s="285"/>
      <c r="P8" s="284"/>
      <c r="Q8" s="269" t="s">
        <v>11</v>
      </c>
      <c r="R8" s="269" t="s">
        <v>7</v>
      </c>
      <c r="S8" s="286" t="s">
        <v>8</v>
      </c>
      <c r="T8" s="279" t="s">
        <v>7</v>
      </c>
      <c r="U8" s="289"/>
      <c r="V8" s="280"/>
      <c r="W8" s="283" t="s">
        <v>305</v>
      </c>
      <c r="X8" s="285"/>
      <c r="Y8" s="284"/>
      <c r="Z8" s="8"/>
      <c r="AA8" s="8"/>
      <c r="AB8" s="8"/>
    </row>
    <row r="9" spans="1:28" ht="19.5" hidden="1" customHeight="1" x14ac:dyDescent="0.3">
      <c r="A9" s="271"/>
      <c r="B9" s="271"/>
      <c r="C9" s="221"/>
      <c r="D9" s="238"/>
      <c r="E9" s="236"/>
      <c r="F9" s="236"/>
      <c r="G9" s="271"/>
      <c r="H9" s="271"/>
      <c r="I9" s="271"/>
      <c r="J9" s="283" t="s">
        <v>13</v>
      </c>
      <c r="K9" s="284"/>
      <c r="L9" s="269" t="s">
        <v>14</v>
      </c>
      <c r="M9" s="271"/>
      <c r="N9" s="279" t="s">
        <v>15</v>
      </c>
      <c r="O9" s="280"/>
      <c r="P9" s="269" t="s">
        <v>14</v>
      </c>
      <c r="Q9" s="271"/>
      <c r="R9" s="271"/>
      <c r="S9" s="287"/>
      <c r="T9" s="290"/>
      <c r="U9" s="291"/>
      <c r="V9" s="292"/>
      <c r="W9" s="279" t="s">
        <v>15</v>
      </c>
      <c r="X9" s="280"/>
      <c r="Y9" s="269" t="s">
        <v>14</v>
      </c>
      <c r="Z9" s="8"/>
      <c r="AA9" s="8"/>
      <c r="AB9" s="8"/>
    </row>
    <row r="10" spans="1:28" ht="29.25" hidden="1" customHeight="1" x14ac:dyDescent="0.3">
      <c r="A10" s="271"/>
      <c r="B10" s="271"/>
      <c r="C10" s="221"/>
      <c r="D10" s="238"/>
      <c r="E10" s="236"/>
      <c r="F10" s="236"/>
      <c r="G10" s="271"/>
      <c r="H10" s="271"/>
      <c r="I10" s="271"/>
      <c r="J10" s="283" t="s">
        <v>17</v>
      </c>
      <c r="K10" s="284"/>
      <c r="L10" s="271"/>
      <c r="M10" s="271"/>
      <c r="N10" s="281"/>
      <c r="O10" s="282"/>
      <c r="P10" s="271"/>
      <c r="Q10" s="271"/>
      <c r="R10" s="271"/>
      <c r="S10" s="287"/>
      <c r="T10" s="281"/>
      <c r="U10" s="293"/>
      <c r="V10" s="282"/>
      <c r="W10" s="281"/>
      <c r="X10" s="282"/>
      <c r="Y10" s="271"/>
      <c r="Z10" s="8"/>
      <c r="AA10" s="8"/>
      <c r="AB10" s="8"/>
    </row>
    <row r="11" spans="1:28" ht="113.25" customHeight="1" x14ac:dyDescent="0.3">
      <c r="A11" s="270"/>
      <c r="B11" s="270"/>
      <c r="C11" s="222"/>
      <c r="D11" s="239"/>
      <c r="E11" s="236"/>
      <c r="F11" s="236"/>
      <c r="G11" s="270"/>
      <c r="H11" s="270"/>
      <c r="I11" s="270"/>
      <c r="J11" s="105" t="s">
        <v>18</v>
      </c>
      <c r="K11" s="105" t="s">
        <v>20</v>
      </c>
      <c r="L11" s="270"/>
      <c r="M11" s="270"/>
      <c r="N11" s="105" t="s">
        <v>18</v>
      </c>
      <c r="O11" s="105" t="s">
        <v>20</v>
      </c>
      <c r="P11" s="270"/>
      <c r="Q11" s="270"/>
      <c r="R11" s="270"/>
      <c r="S11" s="288"/>
      <c r="T11" s="105" t="s">
        <v>16</v>
      </c>
      <c r="U11" s="105" t="s">
        <v>8</v>
      </c>
      <c r="V11" s="105" t="s">
        <v>492</v>
      </c>
      <c r="W11" s="105" t="s">
        <v>18</v>
      </c>
      <c r="X11" s="105" t="s">
        <v>20</v>
      </c>
      <c r="Y11" s="270"/>
      <c r="Z11" s="8"/>
      <c r="AA11" s="8"/>
      <c r="AB11" s="8"/>
    </row>
    <row r="12" spans="1:28" x14ac:dyDescent="0.3">
      <c r="A12" s="105">
        <v>1</v>
      </c>
      <c r="B12" s="105">
        <v>2</v>
      </c>
      <c r="C12" s="21"/>
      <c r="D12" s="105">
        <v>4</v>
      </c>
      <c r="E12" s="105">
        <v>5</v>
      </c>
      <c r="F12" s="105"/>
      <c r="G12" s="106"/>
      <c r="H12" s="105">
        <v>8</v>
      </c>
      <c r="I12" s="105">
        <v>9</v>
      </c>
      <c r="J12" s="105">
        <v>10</v>
      </c>
      <c r="K12" s="105">
        <v>13</v>
      </c>
      <c r="L12" s="105">
        <v>14</v>
      </c>
      <c r="M12" s="105">
        <v>15</v>
      </c>
      <c r="N12" s="105">
        <v>16</v>
      </c>
      <c r="O12" s="105">
        <v>19</v>
      </c>
      <c r="P12" s="105">
        <v>20</v>
      </c>
      <c r="Q12" s="105">
        <v>21</v>
      </c>
      <c r="R12" s="105">
        <v>22</v>
      </c>
      <c r="S12" s="107">
        <v>23</v>
      </c>
      <c r="T12" s="105">
        <v>24</v>
      </c>
      <c r="U12" s="105">
        <v>25</v>
      </c>
      <c r="V12" s="105">
        <v>26</v>
      </c>
      <c r="W12" s="105">
        <v>27</v>
      </c>
      <c r="X12" s="105">
        <v>30</v>
      </c>
      <c r="Y12" s="105">
        <v>31</v>
      </c>
      <c r="Z12" s="8"/>
      <c r="AA12" s="8"/>
      <c r="AB12" s="8"/>
    </row>
    <row r="13" spans="1:28" s="2" customFormat="1" ht="18.75" customHeight="1" x14ac:dyDescent="0.25">
      <c r="A13" s="277" t="s">
        <v>21</v>
      </c>
      <c r="B13" s="278"/>
      <c r="C13" s="108"/>
      <c r="D13" s="106"/>
      <c r="E13" s="105"/>
      <c r="F13" s="105"/>
      <c r="G13" s="106"/>
      <c r="H13" s="105"/>
      <c r="I13" s="105"/>
      <c r="J13" s="106"/>
      <c r="K13" s="106"/>
      <c r="L13" s="106"/>
      <c r="M13" s="105"/>
      <c r="N13" s="105"/>
      <c r="O13" s="105"/>
      <c r="P13" s="105"/>
      <c r="Q13" s="105"/>
      <c r="R13" s="105"/>
      <c r="S13" s="109"/>
      <c r="T13" s="105"/>
      <c r="U13" s="105"/>
      <c r="V13" s="105"/>
      <c r="W13" s="105"/>
      <c r="X13" s="105"/>
      <c r="Y13" s="105"/>
      <c r="Z13" s="8"/>
      <c r="AA13" s="8"/>
      <c r="AB13" s="8"/>
    </row>
    <row r="14" spans="1:28" s="29" customFormat="1" ht="18.75" customHeight="1" x14ac:dyDescent="0.25">
      <c r="A14" s="269">
        <v>1</v>
      </c>
      <c r="B14" s="110" t="s">
        <v>22</v>
      </c>
      <c r="C14" s="31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9"/>
      <c r="T14" s="105"/>
      <c r="U14" s="105"/>
      <c r="V14" s="105"/>
      <c r="W14" s="105"/>
      <c r="X14" s="105"/>
      <c r="Y14" s="105"/>
      <c r="Z14" s="19"/>
      <c r="AA14" s="19"/>
      <c r="AB14" s="19"/>
    </row>
    <row r="15" spans="1:28" s="29" customFormat="1" ht="14.25" customHeight="1" x14ac:dyDescent="0.25">
      <c r="A15" s="270"/>
      <c r="B15" s="110" t="s">
        <v>23</v>
      </c>
      <c r="C15" s="21">
        <v>1221.3</v>
      </c>
      <c r="D15" s="106">
        <v>336</v>
      </c>
      <c r="E15" s="106">
        <v>336</v>
      </c>
      <c r="F15" s="111">
        <f t="shared" ref="F15:F20" si="0">E15/C15</f>
        <v>0.27511667894866126</v>
      </c>
      <c r="G15" s="106">
        <v>13</v>
      </c>
      <c r="H15" s="112">
        <f>G15/E15</f>
        <v>3.8690476190476192E-2</v>
      </c>
      <c r="I15" s="106">
        <v>3</v>
      </c>
      <c r="J15" s="106"/>
      <c r="K15" s="106">
        <v>2</v>
      </c>
      <c r="L15" s="106">
        <v>1</v>
      </c>
      <c r="M15" s="106">
        <v>4</v>
      </c>
      <c r="N15" s="106">
        <v>0</v>
      </c>
      <c r="O15" s="106">
        <v>3</v>
      </c>
      <c r="P15" s="106">
        <v>1</v>
      </c>
      <c r="Q15" s="112">
        <f>M15/G15</f>
        <v>0.30769230769230771</v>
      </c>
      <c r="R15" s="106">
        <f t="shared" ref="R15:R20" si="1">ROUNDDOWN(E15*S15,0)</f>
        <v>16</v>
      </c>
      <c r="S15" s="90" t="s">
        <v>24</v>
      </c>
      <c r="T15" s="106">
        <v>13</v>
      </c>
      <c r="U15" s="112">
        <f t="shared" ref="U15:U20" si="2">T15/E15</f>
        <v>3.8690476190476192E-2</v>
      </c>
      <c r="V15" s="106">
        <v>0</v>
      </c>
      <c r="W15" s="106"/>
      <c r="X15" s="106"/>
      <c r="Y15" s="106"/>
      <c r="Z15" s="113"/>
      <c r="AA15" s="19"/>
      <c r="AB15" s="19"/>
    </row>
    <row r="16" spans="1:28" s="29" customFormat="1" ht="18.75" customHeight="1" x14ac:dyDescent="0.25">
      <c r="A16" s="105">
        <v>2</v>
      </c>
      <c r="B16" s="110" t="s">
        <v>25</v>
      </c>
      <c r="C16" s="21">
        <v>149.35</v>
      </c>
      <c r="D16" s="106">
        <v>132</v>
      </c>
      <c r="E16" s="106">
        <v>132</v>
      </c>
      <c r="F16" s="111">
        <f t="shared" si="0"/>
        <v>0.88382992969534657</v>
      </c>
      <c r="G16" s="106">
        <v>6</v>
      </c>
      <c r="H16" s="112">
        <f t="shared" ref="H16:H20" si="3">G16/E16</f>
        <v>4.5454545454545456E-2</v>
      </c>
      <c r="I16" s="106">
        <v>0</v>
      </c>
      <c r="J16" s="106"/>
      <c r="K16" s="106"/>
      <c r="L16" s="106"/>
      <c r="M16" s="106">
        <v>1</v>
      </c>
      <c r="N16" s="106">
        <v>0</v>
      </c>
      <c r="O16" s="106">
        <v>1</v>
      </c>
      <c r="P16" s="106">
        <v>0</v>
      </c>
      <c r="Q16" s="112">
        <f>M16/G16</f>
        <v>0.16666666666666666</v>
      </c>
      <c r="R16" s="106">
        <f t="shared" si="1"/>
        <v>6</v>
      </c>
      <c r="S16" s="90" t="s">
        <v>24</v>
      </c>
      <c r="T16" s="106">
        <v>6</v>
      </c>
      <c r="U16" s="112">
        <f t="shared" si="2"/>
        <v>4.5454545454545456E-2</v>
      </c>
      <c r="V16" s="106">
        <v>0</v>
      </c>
      <c r="W16" s="106"/>
      <c r="X16" s="106"/>
      <c r="Y16" s="106"/>
      <c r="Z16" s="114"/>
    </row>
    <row r="17" spans="1:26" s="29" customFormat="1" ht="12.75" customHeight="1" x14ac:dyDescent="0.25">
      <c r="A17" s="105">
        <v>3</v>
      </c>
      <c r="B17" s="110" t="s">
        <v>329</v>
      </c>
      <c r="C17" s="21">
        <v>89.41</v>
      </c>
      <c r="D17" s="106">
        <v>17</v>
      </c>
      <c r="E17" s="106">
        <v>17</v>
      </c>
      <c r="F17" s="111">
        <f t="shared" si="0"/>
        <v>0.19013533161838722</v>
      </c>
      <c r="G17" s="106">
        <v>0</v>
      </c>
      <c r="H17" s="112">
        <f t="shared" si="3"/>
        <v>0</v>
      </c>
      <c r="I17" s="106">
        <v>0</v>
      </c>
      <c r="J17" s="106">
        <v>0</v>
      </c>
      <c r="K17" s="106">
        <v>0</v>
      </c>
      <c r="L17" s="106">
        <v>0</v>
      </c>
      <c r="M17" s="115">
        <v>0</v>
      </c>
      <c r="N17" s="115">
        <v>0</v>
      </c>
      <c r="O17" s="115">
        <v>0</v>
      </c>
      <c r="P17" s="115">
        <v>0</v>
      </c>
      <c r="Q17" s="116">
        <v>0</v>
      </c>
      <c r="R17" s="106">
        <f t="shared" si="1"/>
        <v>0</v>
      </c>
      <c r="S17" s="90" t="s">
        <v>24</v>
      </c>
      <c r="T17" s="106">
        <v>0</v>
      </c>
      <c r="U17" s="112">
        <f t="shared" si="2"/>
        <v>0</v>
      </c>
      <c r="V17" s="106">
        <v>0</v>
      </c>
      <c r="W17" s="106">
        <v>0</v>
      </c>
      <c r="X17" s="106">
        <v>0</v>
      </c>
      <c r="Y17" s="106">
        <v>0</v>
      </c>
      <c r="Z17" s="114"/>
    </row>
    <row r="18" spans="1:26" s="93" customFormat="1" ht="20.25" customHeight="1" x14ac:dyDescent="0.25">
      <c r="A18" s="105">
        <v>4</v>
      </c>
      <c r="B18" s="110" t="s">
        <v>330</v>
      </c>
      <c r="C18" s="21">
        <v>54.72</v>
      </c>
      <c r="D18" s="106">
        <v>24</v>
      </c>
      <c r="E18" s="106">
        <v>24</v>
      </c>
      <c r="F18" s="111">
        <f t="shared" si="0"/>
        <v>0.43859649122807021</v>
      </c>
      <c r="G18" s="106">
        <v>1</v>
      </c>
      <c r="H18" s="112">
        <f t="shared" si="3"/>
        <v>4.1666666666666664E-2</v>
      </c>
      <c r="I18" s="106">
        <v>0</v>
      </c>
      <c r="J18" s="106">
        <v>0</v>
      </c>
      <c r="K18" s="106">
        <v>0</v>
      </c>
      <c r="L18" s="106">
        <v>1</v>
      </c>
      <c r="M18" s="115">
        <v>0</v>
      </c>
      <c r="N18" s="115">
        <v>0</v>
      </c>
      <c r="O18" s="115">
        <v>0</v>
      </c>
      <c r="P18" s="115">
        <v>0</v>
      </c>
      <c r="Q18" s="116">
        <v>0</v>
      </c>
      <c r="R18" s="106">
        <f t="shared" si="1"/>
        <v>1</v>
      </c>
      <c r="S18" s="90" t="s">
        <v>24</v>
      </c>
      <c r="T18" s="106">
        <v>1</v>
      </c>
      <c r="U18" s="112">
        <f t="shared" si="2"/>
        <v>4.1666666666666664E-2</v>
      </c>
      <c r="V18" s="106">
        <v>0</v>
      </c>
      <c r="W18" s="106">
        <v>0</v>
      </c>
      <c r="X18" s="106">
        <v>0</v>
      </c>
      <c r="Y18" s="106">
        <v>1</v>
      </c>
      <c r="Z18" s="117"/>
    </row>
    <row r="19" spans="1:26" s="29" customFormat="1" ht="18.75" customHeight="1" x14ac:dyDescent="0.25">
      <c r="A19" s="105">
        <v>5</v>
      </c>
      <c r="B19" s="110" t="s">
        <v>331</v>
      </c>
      <c r="C19" s="21">
        <v>11.18</v>
      </c>
      <c r="D19" s="106">
        <v>10</v>
      </c>
      <c r="E19" s="106">
        <v>10</v>
      </c>
      <c r="F19" s="111">
        <f t="shared" si="0"/>
        <v>0.89445438282647582</v>
      </c>
      <c r="G19" s="106">
        <v>0</v>
      </c>
      <c r="H19" s="112">
        <f t="shared" si="3"/>
        <v>0</v>
      </c>
      <c r="I19" s="106">
        <v>0</v>
      </c>
      <c r="J19" s="106">
        <v>0</v>
      </c>
      <c r="K19" s="106">
        <v>0</v>
      </c>
      <c r="L19" s="106">
        <v>0</v>
      </c>
      <c r="M19" s="115">
        <v>0</v>
      </c>
      <c r="N19" s="115">
        <v>0</v>
      </c>
      <c r="O19" s="115">
        <v>0</v>
      </c>
      <c r="P19" s="115">
        <v>0</v>
      </c>
      <c r="Q19" s="116">
        <v>0</v>
      </c>
      <c r="R19" s="106">
        <f t="shared" si="1"/>
        <v>0</v>
      </c>
      <c r="S19" s="90" t="s">
        <v>24</v>
      </c>
      <c r="T19" s="106">
        <v>0</v>
      </c>
      <c r="U19" s="112">
        <f t="shared" si="2"/>
        <v>0</v>
      </c>
      <c r="V19" s="106">
        <v>0</v>
      </c>
      <c r="W19" s="106">
        <v>0</v>
      </c>
      <c r="X19" s="106">
        <v>0</v>
      </c>
      <c r="Y19" s="106">
        <v>0</v>
      </c>
      <c r="Z19" s="114"/>
    </row>
    <row r="20" spans="1:26" s="29" customFormat="1" ht="18.75" customHeight="1" x14ac:dyDescent="0.25">
      <c r="A20" s="105">
        <v>6</v>
      </c>
      <c r="B20" s="110" t="s">
        <v>332</v>
      </c>
      <c r="C20" s="21">
        <v>58.79</v>
      </c>
      <c r="D20" s="106">
        <v>6</v>
      </c>
      <c r="E20" s="106">
        <v>6</v>
      </c>
      <c r="F20" s="111">
        <f t="shared" si="0"/>
        <v>0.10205817315870046</v>
      </c>
      <c r="G20" s="106">
        <v>0</v>
      </c>
      <c r="H20" s="112">
        <f t="shared" si="3"/>
        <v>0</v>
      </c>
      <c r="I20" s="106">
        <v>0</v>
      </c>
      <c r="J20" s="106">
        <v>0</v>
      </c>
      <c r="K20" s="106">
        <v>0</v>
      </c>
      <c r="L20" s="106">
        <v>0</v>
      </c>
      <c r="M20" s="115">
        <v>0</v>
      </c>
      <c r="N20" s="115">
        <v>0</v>
      </c>
      <c r="O20" s="115">
        <v>0</v>
      </c>
      <c r="P20" s="115">
        <v>0</v>
      </c>
      <c r="Q20" s="116">
        <v>0</v>
      </c>
      <c r="R20" s="106">
        <f t="shared" si="1"/>
        <v>0</v>
      </c>
      <c r="S20" s="90" t="s">
        <v>24</v>
      </c>
      <c r="T20" s="106">
        <v>0</v>
      </c>
      <c r="U20" s="112">
        <f t="shared" si="2"/>
        <v>0</v>
      </c>
      <c r="V20" s="106">
        <v>0</v>
      </c>
      <c r="W20" s="106">
        <v>0</v>
      </c>
      <c r="X20" s="106">
        <v>0</v>
      </c>
      <c r="Y20" s="106">
        <v>0</v>
      </c>
      <c r="Z20" s="114"/>
    </row>
    <row r="21" spans="1:26" s="2" customFormat="1" ht="39.75" customHeight="1" x14ac:dyDescent="0.25">
      <c r="A21" s="105">
        <v>7</v>
      </c>
      <c r="B21" s="110" t="s">
        <v>30</v>
      </c>
      <c r="C21" s="31"/>
      <c r="D21" s="106"/>
      <c r="E21" s="106"/>
      <c r="F21" s="106"/>
      <c r="G21" s="106"/>
      <c r="H21" s="90"/>
      <c r="I21" s="106"/>
      <c r="J21" s="106"/>
      <c r="K21" s="106"/>
      <c r="L21" s="106"/>
      <c r="M21" s="106"/>
      <c r="N21" s="106"/>
      <c r="O21" s="106"/>
      <c r="P21" s="106"/>
      <c r="Q21" s="112"/>
      <c r="R21" s="106"/>
      <c r="S21" s="90"/>
      <c r="T21" s="106"/>
      <c r="U21" s="112"/>
      <c r="V21" s="106"/>
      <c r="W21" s="106"/>
      <c r="X21" s="106"/>
      <c r="Y21" s="106"/>
      <c r="Z21" s="118"/>
    </row>
    <row r="22" spans="1:26" s="51" customFormat="1" ht="17.25" customHeight="1" x14ac:dyDescent="0.25">
      <c r="A22" s="272" t="s">
        <v>31</v>
      </c>
      <c r="B22" s="273"/>
      <c r="C22" s="37">
        <f>SUM(C15:C21)</f>
        <v>1584.75</v>
      </c>
      <c r="D22" s="115">
        <f>SUM(D15:D21)</f>
        <v>525</v>
      </c>
      <c r="E22" s="115">
        <f>SUM(E15:E21)</f>
        <v>525</v>
      </c>
      <c r="F22" s="119">
        <f>E22/C22</f>
        <v>0.3312825366777094</v>
      </c>
      <c r="G22" s="115">
        <f>SUM(G15:G21)</f>
        <v>20</v>
      </c>
      <c r="H22" s="112">
        <f>G22/E22</f>
        <v>3.8095238095238099E-2</v>
      </c>
      <c r="I22" s="115">
        <f>SUM(I15:I21)</f>
        <v>3</v>
      </c>
      <c r="J22" s="115">
        <f>SUM(J15:J21)</f>
        <v>0</v>
      </c>
      <c r="K22" s="115">
        <f>SUM(K15:K21)</f>
        <v>2</v>
      </c>
      <c r="L22" s="115">
        <f>SUM(L15:L21)</f>
        <v>2</v>
      </c>
      <c r="M22" s="115">
        <f>SUM(M15:M21)</f>
        <v>5</v>
      </c>
      <c r="N22" s="115">
        <v>0</v>
      </c>
      <c r="O22" s="115">
        <f>SUM(O15:O21)</f>
        <v>4</v>
      </c>
      <c r="P22" s="115">
        <f>SUM(P15:P21)</f>
        <v>1</v>
      </c>
      <c r="Q22" s="112">
        <f>M22/G22</f>
        <v>0.25</v>
      </c>
      <c r="R22" s="115">
        <f>SUM(R15:R21)</f>
        <v>23</v>
      </c>
      <c r="S22" s="90"/>
      <c r="T22" s="115">
        <f>SUM(T15:T21)</f>
        <v>20</v>
      </c>
      <c r="U22" s="116">
        <f>T22/E22</f>
        <v>3.8095238095238099E-2</v>
      </c>
      <c r="V22" s="115">
        <f>SUM(V15:V21)</f>
        <v>0</v>
      </c>
      <c r="W22" s="115">
        <f>SUM(W15:W21)</f>
        <v>0</v>
      </c>
      <c r="X22" s="115">
        <f>SUM(X15:X21)</f>
        <v>0</v>
      </c>
      <c r="Y22" s="115">
        <f>SUM(Y15:Y21)</f>
        <v>1</v>
      </c>
      <c r="Z22" s="120"/>
    </row>
    <row r="23" spans="1:26" s="2" customFormat="1" ht="15.75" customHeight="1" x14ac:dyDescent="0.25">
      <c r="A23" s="277" t="s">
        <v>333</v>
      </c>
      <c r="B23" s="278"/>
      <c r="C23" s="121"/>
      <c r="D23" s="106"/>
      <c r="E23" s="106"/>
      <c r="F23" s="106"/>
      <c r="G23" s="106"/>
      <c r="H23" s="90"/>
      <c r="I23" s="106"/>
      <c r="J23" s="106"/>
      <c r="K23" s="106"/>
      <c r="L23" s="106"/>
      <c r="M23" s="106"/>
      <c r="N23" s="106"/>
      <c r="O23" s="106"/>
      <c r="P23" s="106"/>
      <c r="Q23" s="90"/>
      <c r="R23" s="106"/>
      <c r="S23" s="90"/>
      <c r="T23" s="106"/>
      <c r="U23" s="112"/>
      <c r="V23" s="106"/>
      <c r="W23" s="106"/>
      <c r="X23" s="106"/>
      <c r="Y23" s="106"/>
      <c r="Z23" s="118"/>
    </row>
    <row r="24" spans="1:26" s="2" customFormat="1" ht="18.75" customHeight="1" x14ac:dyDescent="0.25">
      <c r="A24" s="269">
        <v>1</v>
      </c>
      <c r="B24" s="110" t="s">
        <v>334</v>
      </c>
      <c r="C24" s="31"/>
      <c r="D24" s="106"/>
      <c r="E24" s="106"/>
      <c r="F24" s="106"/>
      <c r="G24" s="106"/>
      <c r="H24" s="90"/>
      <c r="I24" s="106"/>
      <c r="J24" s="106"/>
      <c r="K24" s="106"/>
      <c r="L24" s="106"/>
      <c r="M24" s="106"/>
      <c r="N24" s="106"/>
      <c r="O24" s="106"/>
      <c r="P24" s="106"/>
      <c r="Q24" s="90"/>
      <c r="R24" s="106"/>
      <c r="S24" s="90"/>
      <c r="T24" s="106"/>
      <c r="U24" s="112"/>
      <c r="V24" s="106"/>
      <c r="W24" s="106"/>
      <c r="X24" s="106"/>
      <c r="Y24" s="106"/>
      <c r="Z24" s="118"/>
    </row>
    <row r="25" spans="1:26" s="29" customFormat="1" ht="15.75" x14ac:dyDescent="0.25">
      <c r="A25" s="271"/>
      <c r="B25" s="110" t="s">
        <v>335</v>
      </c>
      <c r="C25" s="21">
        <v>514.21</v>
      </c>
      <c r="D25" s="106">
        <v>540</v>
      </c>
      <c r="E25" s="106">
        <v>540</v>
      </c>
      <c r="F25" s="111">
        <f>E25/C25</f>
        <v>1.0501546060947862</v>
      </c>
      <c r="G25" s="106">
        <v>33</v>
      </c>
      <c r="H25" s="112">
        <f t="shared" ref="H25:H27" si="4">G25/E25</f>
        <v>6.1111111111111109E-2</v>
      </c>
      <c r="I25" s="106">
        <v>0</v>
      </c>
      <c r="J25" s="106"/>
      <c r="K25" s="106"/>
      <c r="L25" s="106"/>
      <c r="M25" s="106">
        <v>0</v>
      </c>
      <c r="N25" s="106">
        <v>0</v>
      </c>
      <c r="O25" s="106">
        <v>0</v>
      </c>
      <c r="P25" s="106">
        <v>0</v>
      </c>
      <c r="Q25" s="112">
        <f>M25/G25</f>
        <v>0</v>
      </c>
      <c r="R25" s="106">
        <f>ROUNDDOWN(E25*S25,0)</f>
        <v>43</v>
      </c>
      <c r="S25" s="90" t="s">
        <v>48</v>
      </c>
      <c r="T25" s="106">
        <v>33</v>
      </c>
      <c r="U25" s="112">
        <f>T25/E25</f>
        <v>6.1111111111111109E-2</v>
      </c>
      <c r="V25" s="106">
        <v>0</v>
      </c>
      <c r="W25" s="106"/>
      <c r="X25" s="106"/>
      <c r="Y25" s="106"/>
      <c r="Z25" s="114"/>
    </row>
    <row r="26" spans="1:26" s="29" customFormat="1" ht="15.75" x14ac:dyDescent="0.25">
      <c r="A26" s="271"/>
      <c r="B26" s="110" t="s">
        <v>336</v>
      </c>
      <c r="C26" s="21">
        <v>34.35</v>
      </c>
      <c r="D26" s="106">
        <v>41</v>
      </c>
      <c r="E26" s="106">
        <v>41</v>
      </c>
      <c r="F26" s="111">
        <f>E26/C26</f>
        <v>1.1935953420669578</v>
      </c>
      <c r="G26" s="106">
        <v>3</v>
      </c>
      <c r="H26" s="112">
        <f t="shared" si="4"/>
        <v>7.3170731707317069E-2</v>
      </c>
      <c r="I26" s="106">
        <v>0</v>
      </c>
      <c r="J26" s="106"/>
      <c r="K26" s="106"/>
      <c r="L26" s="106"/>
      <c r="M26" s="106">
        <v>1</v>
      </c>
      <c r="N26" s="106">
        <v>0</v>
      </c>
      <c r="O26" s="106">
        <v>1</v>
      </c>
      <c r="P26" s="106">
        <v>0</v>
      </c>
      <c r="Q26" s="112">
        <f>M26/G26</f>
        <v>0.33333333333333331</v>
      </c>
      <c r="R26" s="106">
        <f>ROUNDDOWN(E26*S26,0)</f>
        <v>3</v>
      </c>
      <c r="S26" s="90" t="s">
        <v>48</v>
      </c>
      <c r="T26" s="106">
        <v>3</v>
      </c>
      <c r="U26" s="112">
        <f>T26/E26</f>
        <v>7.3170731707317069E-2</v>
      </c>
      <c r="V26" s="106">
        <v>0</v>
      </c>
      <c r="W26" s="106"/>
      <c r="X26" s="106"/>
      <c r="Y26" s="106"/>
      <c r="Z26" s="114"/>
    </row>
    <row r="27" spans="1:26" s="29" customFormat="1" ht="15.75" x14ac:dyDescent="0.25">
      <c r="A27" s="270"/>
      <c r="B27" s="110" t="s">
        <v>337</v>
      </c>
      <c r="C27" s="21">
        <v>453.07</v>
      </c>
      <c r="D27" s="106">
        <v>335</v>
      </c>
      <c r="E27" s="106">
        <v>335</v>
      </c>
      <c r="F27" s="111">
        <f>E27/C27</f>
        <v>0.73940009270090712</v>
      </c>
      <c r="G27" s="106">
        <v>16</v>
      </c>
      <c r="H27" s="112">
        <f t="shared" si="4"/>
        <v>4.7761194029850747E-2</v>
      </c>
      <c r="I27" s="106">
        <v>0</v>
      </c>
      <c r="J27" s="106"/>
      <c r="K27" s="106"/>
      <c r="L27" s="106"/>
      <c r="M27" s="106">
        <v>1</v>
      </c>
      <c r="N27" s="106">
        <v>0</v>
      </c>
      <c r="O27" s="106">
        <v>1</v>
      </c>
      <c r="P27" s="106">
        <v>0</v>
      </c>
      <c r="Q27" s="112">
        <f t="shared" ref="Q27:Q56" si="5">M27/G27</f>
        <v>6.25E-2</v>
      </c>
      <c r="R27" s="106">
        <f>ROUNDDOWN(E27*S27,0)</f>
        <v>16</v>
      </c>
      <c r="S27" s="90" t="s">
        <v>24</v>
      </c>
      <c r="T27" s="106">
        <v>16</v>
      </c>
      <c r="U27" s="112">
        <f>T27/E27</f>
        <v>4.7761194029850747E-2</v>
      </c>
      <c r="V27" s="106">
        <v>0</v>
      </c>
      <c r="W27" s="106"/>
      <c r="X27" s="106"/>
      <c r="Y27" s="106"/>
      <c r="Z27" s="114"/>
    </row>
    <row r="28" spans="1:26" s="2" customFormat="1" ht="15.75" x14ac:dyDescent="0.25">
      <c r="A28" s="269">
        <v>2</v>
      </c>
      <c r="B28" s="110" t="s">
        <v>338</v>
      </c>
      <c r="C28" s="31"/>
      <c r="D28" s="106"/>
      <c r="E28" s="106"/>
      <c r="F28" s="106"/>
      <c r="G28" s="106"/>
      <c r="H28" s="112" t="s">
        <v>339</v>
      </c>
      <c r="I28" s="106"/>
      <c r="J28" s="106"/>
      <c r="K28" s="106"/>
      <c r="L28" s="106"/>
      <c r="M28" s="106"/>
      <c r="N28" s="106"/>
      <c r="O28" s="106"/>
      <c r="P28" s="106"/>
      <c r="Q28" s="112"/>
      <c r="R28" s="106"/>
      <c r="S28" s="90"/>
      <c r="T28" s="106"/>
      <c r="U28" s="112" t="s">
        <v>339</v>
      </c>
      <c r="V28" s="106"/>
      <c r="W28" s="106"/>
      <c r="X28" s="106"/>
      <c r="Y28" s="106"/>
      <c r="Z28" s="118"/>
    </row>
    <row r="29" spans="1:26" s="29" customFormat="1" ht="18.75" customHeight="1" x14ac:dyDescent="0.25">
      <c r="A29" s="271"/>
      <c r="B29" s="110" t="s">
        <v>340</v>
      </c>
      <c r="C29" s="21">
        <v>188.87</v>
      </c>
      <c r="D29" s="106">
        <v>172</v>
      </c>
      <c r="E29" s="106">
        <v>172</v>
      </c>
      <c r="F29" s="111">
        <f t="shared" ref="F29:F36" si="6">E29/C29</f>
        <v>0.91067930322444002</v>
      </c>
      <c r="G29" s="106">
        <v>8</v>
      </c>
      <c r="H29" s="112">
        <f t="shared" ref="H29:H36" si="7">G29/E29</f>
        <v>4.6511627906976744E-2</v>
      </c>
      <c r="I29" s="106">
        <v>0</v>
      </c>
      <c r="J29" s="106"/>
      <c r="K29" s="106"/>
      <c r="L29" s="106"/>
      <c r="M29" s="106">
        <v>0</v>
      </c>
      <c r="N29" s="106">
        <v>0</v>
      </c>
      <c r="O29" s="106">
        <v>0</v>
      </c>
      <c r="P29" s="106">
        <v>0</v>
      </c>
      <c r="Q29" s="112">
        <f t="shared" si="5"/>
        <v>0</v>
      </c>
      <c r="R29" s="106">
        <f t="shared" ref="R29:R36" si="8">ROUNDDOWN(E29*S29,0)</f>
        <v>8</v>
      </c>
      <c r="S29" s="90" t="s">
        <v>24</v>
      </c>
      <c r="T29" s="106">
        <v>8</v>
      </c>
      <c r="U29" s="112">
        <f t="shared" ref="U29:U36" si="9">T29/E29</f>
        <v>4.6511627906976744E-2</v>
      </c>
      <c r="V29" s="106">
        <v>0</v>
      </c>
      <c r="W29" s="106"/>
      <c r="X29" s="106"/>
      <c r="Y29" s="106"/>
      <c r="Z29" s="114"/>
    </row>
    <row r="30" spans="1:26" s="29" customFormat="1" ht="15.75" x14ac:dyDescent="0.25">
      <c r="A30" s="271"/>
      <c r="B30" s="110" t="s">
        <v>341</v>
      </c>
      <c r="C30" s="21">
        <v>46.44</v>
      </c>
      <c r="D30" s="106">
        <v>43</v>
      </c>
      <c r="E30" s="106">
        <v>43</v>
      </c>
      <c r="F30" s="111">
        <f t="shared" si="6"/>
        <v>0.92592592592592593</v>
      </c>
      <c r="G30" s="106">
        <v>2</v>
      </c>
      <c r="H30" s="112">
        <f t="shared" si="7"/>
        <v>4.6511627906976744E-2</v>
      </c>
      <c r="I30" s="106">
        <v>0</v>
      </c>
      <c r="J30" s="106"/>
      <c r="K30" s="106"/>
      <c r="L30" s="106"/>
      <c r="M30" s="106">
        <v>0</v>
      </c>
      <c r="N30" s="106">
        <v>0</v>
      </c>
      <c r="O30" s="106">
        <v>0</v>
      </c>
      <c r="P30" s="106">
        <v>0</v>
      </c>
      <c r="Q30" s="112">
        <f t="shared" si="5"/>
        <v>0</v>
      </c>
      <c r="R30" s="106">
        <f t="shared" si="8"/>
        <v>2</v>
      </c>
      <c r="S30" s="90" t="s">
        <v>24</v>
      </c>
      <c r="T30" s="106">
        <v>2</v>
      </c>
      <c r="U30" s="112">
        <f t="shared" si="9"/>
        <v>4.6511627906976744E-2</v>
      </c>
      <c r="V30" s="106">
        <v>0</v>
      </c>
      <c r="W30" s="106"/>
      <c r="X30" s="106"/>
      <c r="Y30" s="106"/>
      <c r="Z30" s="114"/>
    </row>
    <row r="31" spans="1:26" s="29" customFormat="1" ht="15.75" x14ac:dyDescent="0.25">
      <c r="A31" s="271"/>
      <c r="B31" s="110" t="s">
        <v>342</v>
      </c>
      <c r="C31" s="21">
        <v>423.28</v>
      </c>
      <c r="D31" s="106">
        <v>438</v>
      </c>
      <c r="E31" s="106">
        <v>438</v>
      </c>
      <c r="F31" s="111">
        <f t="shared" si="6"/>
        <v>1.0347760347760349</v>
      </c>
      <c r="G31" s="106">
        <v>35</v>
      </c>
      <c r="H31" s="112">
        <f t="shared" si="7"/>
        <v>7.9908675799086754E-2</v>
      </c>
      <c r="I31" s="106">
        <v>0</v>
      </c>
      <c r="J31" s="106"/>
      <c r="K31" s="106"/>
      <c r="L31" s="106"/>
      <c r="M31" s="106">
        <v>4</v>
      </c>
      <c r="N31" s="106">
        <v>0</v>
      </c>
      <c r="O31" s="106">
        <v>2</v>
      </c>
      <c r="P31" s="106">
        <v>2</v>
      </c>
      <c r="Q31" s="112">
        <f t="shared" si="5"/>
        <v>0.11428571428571428</v>
      </c>
      <c r="R31" s="106">
        <f t="shared" si="8"/>
        <v>35</v>
      </c>
      <c r="S31" s="90" t="s">
        <v>48</v>
      </c>
      <c r="T31" s="106">
        <v>35</v>
      </c>
      <c r="U31" s="112">
        <f t="shared" si="9"/>
        <v>7.9908675799086754E-2</v>
      </c>
      <c r="V31" s="106">
        <v>0</v>
      </c>
      <c r="W31" s="106"/>
      <c r="X31" s="106"/>
      <c r="Y31" s="106"/>
      <c r="Z31" s="114"/>
    </row>
    <row r="32" spans="1:26" s="29" customFormat="1" ht="15.75" x14ac:dyDescent="0.25">
      <c r="A32" s="271"/>
      <c r="B32" s="110" t="s">
        <v>343</v>
      </c>
      <c r="C32" s="21">
        <v>96.39</v>
      </c>
      <c r="D32" s="106">
        <v>107</v>
      </c>
      <c r="E32" s="106">
        <v>107</v>
      </c>
      <c r="F32" s="111">
        <f t="shared" si="6"/>
        <v>1.1100736590932669</v>
      </c>
      <c r="G32" s="106">
        <v>8</v>
      </c>
      <c r="H32" s="112">
        <f t="shared" si="7"/>
        <v>7.476635514018691E-2</v>
      </c>
      <c r="I32" s="106">
        <v>0</v>
      </c>
      <c r="J32" s="106"/>
      <c r="K32" s="106"/>
      <c r="L32" s="106"/>
      <c r="M32" s="106">
        <v>3</v>
      </c>
      <c r="N32" s="106">
        <v>0</v>
      </c>
      <c r="O32" s="106">
        <v>3</v>
      </c>
      <c r="P32" s="106">
        <v>0</v>
      </c>
      <c r="Q32" s="112">
        <f t="shared" si="5"/>
        <v>0.375</v>
      </c>
      <c r="R32" s="106">
        <f t="shared" si="8"/>
        <v>8</v>
      </c>
      <c r="S32" s="90" t="s">
        <v>48</v>
      </c>
      <c r="T32" s="106">
        <v>8</v>
      </c>
      <c r="U32" s="112">
        <f t="shared" si="9"/>
        <v>7.476635514018691E-2</v>
      </c>
      <c r="V32" s="106">
        <v>0</v>
      </c>
      <c r="W32" s="106"/>
      <c r="X32" s="106"/>
      <c r="Y32" s="106"/>
      <c r="Z32" s="114"/>
    </row>
    <row r="33" spans="1:26" s="29" customFormat="1" ht="21" customHeight="1" x14ac:dyDescent="0.25">
      <c r="A33" s="271"/>
      <c r="B33" s="110" t="s">
        <v>344</v>
      </c>
      <c r="C33" s="21">
        <v>204.58</v>
      </c>
      <c r="D33" s="106">
        <v>188</v>
      </c>
      <c r="E33" s="106">
        <v>188</v>
      </c>
      <c r="F33" s="111">
        <f t="shared" si="6"/>
        <v>0.9189559096685892</v>
      </c>
      <c r="G33" s="106">
        <v>9</v>
      </c>
      <c r="H33" s="112">
        <f t="shared" si="7"/>
        <v>4.7872340425531915E-2</v>
      </c>
      <c r="I33" s="106">
        <v>0</v>
      </c>
      <c r="J33" s="106"/>
      <c r="K33" s="106"/>
      <c r="L33" s="106"/>
      <c r="M33" s="106">
        <v>0</v>
      </c>
      <c r="N33" s="106">
        <v>0</v>
      </c>
      <c r="O33" s="106">
        <v>0</v>
      </c>
      <c r="P33" s="106">
        <v>0</v>
      </c>
      <c r="Q33" s="112">
        <f t="shared" si="5"/>
        <v>0</v>
      </c>
      <c r="R33" s="106">
        <f t="shared" si="8"/>
        <v>9</v>
      </c>
      <c r="S33" s="90">
        <v>0.05</v>
      </c>
      <c r="T33" s="106">
        <v>9</v>
      </c>
      <c r="U33" s="112">
        <f t="shared" si="9"/>
        <v>4.7872340425531915E-2</v>
      </c>
      <c r="V33" s="106">
        <v>0</v>
      </c>
      <c r="W33" s="106"/>
      <c r="X33" s="106"/>
      <c r="Y33" s="106"/>
      <c r="Z33" s="114"/>
    </row>
    <row r="34" spans="1:26" s="29" customFormat="1" ht="18.75" customHeight="1" x14ac:dyDescent="0.25">
      <c r="A34" s="271"/>
      <c r="B34" s="110" t="s">
        <v>345</v>
      </c>
      <c r="C34" s="21">
        <v>38.96</v>
      </c>
      <c r="D34" s="106">
        <v>44</v>
      </c>
      <c r="E34" s="106">
        <v>44</v>
      </c>
      <c r="F34" s="111">
        <f t="shared" si="6"/>
        <v>1.1293634496919918</v>
      </c>
      <c r="G34" s="106">
        <v>3</v>
      </c>
      <c r="H34" s="112">
        <f t="shared" si="7"/>
        <v>6.8181818181818177E-2</v>
      </c>
      <c r="I34" s="106">
        <v>0</v>
      </c>
      <c r="J34" s="106"/>
      <c r="K34" s="106"/>
      <c r="L34" s="106"/>
      <c r="M34" s="106">
        <v>2</v>
      </c>
      <c r="N34" s="106">
        <v>0</v>
      </c>
      <c r="O34" s="106">
        <v>1</v>
      </c>
      <c r="P34" s="106">
        <v>1</v>
      </c>
      <c r="Q34" s="112">
        <f t="shared" si="5"/>
        <v>0.66666666666666663</v>
      </c>
      <c r="R34" s="106">
        <f t="shared" si="8"/>
        <v>3</v>
      </c>
      <c r="S34" s="90" t="s">
        <v>48</v>
      </c>
      <c r="T34" s="106">
        <v>3</v>
      </c>
      <c r="U34" s="112">
        <f t="shared" si="9"/>
        <v>6.8181818181818177E-2</v>
      </c>
      <c r="V34" s="106">
        <v>0</v>
      </c>
      <c r="W34" s="106"/>
      <c r="X34" s="106"/>
      <c r="Y34" s="106"/>
      <c r="Z34" s="114"/>
    </row>
    <row r="35" spans="1:26" s="29" customFormat="1" ht="18.75" customHeight="1" x14ac:dyDescent="0.25">
      <c r="A35" s="271"/>
      <c r="B35" s="110" t="s">
        <v>346</v>
      </c>
      <c r="C35" s="21">
        <v>97.03</v>
      </c>
      <c r="D35" s="106">
        <v>110</v>
      </c>
      <c r="E35" s="106">
        <v>110</v>
      </c>
      <c r="F35" s="111">
        <f t="shared" si="6"/>
        <v>1.1336699989693908</v>
      </c>
      <c r="G35" s="106">
        <v>8</v>
      </c>
      <c r="H35" s="112">
        <f t="shared" si="7"/>
        <v>7.2727272727272724E-2</v>
      </c>
      <c r="I35" s="106">
        <v>0</v>
      </c>
      <c r="J35" s="106"/>
      <c r="K35" s="106"/>
      <c r="L35" s="106"/>
      <c r="M35" s="106">
        <v>1</v>
      </c>
      <c r="N35" s="106">
        <v>0</v>
      </c>
      <c r="O35" s="106">
        <v>1</v>
      </c>
      <c r="P35" s="106">
        <v>0</v>
      </c>
      <c r="Q35" s="112">
        <f t="shared" si="5"/>
        <v>0.125</v>
      </c>
      <c r="R35" s="106">
        <f t="shared" si="8"/>
        <v>8</v>
      </c>
      <c r="S35" s="90" t="s">
        <v>48</v>
      </c>
      <c r="T35" s="106">
        <v>8</v>
      </c>
      <c r="U35" s="112">
        <f t="shared" si="9"/>
        <v>7.2727272727272724E-2</v>
      </c>
      <c r="V35" s="106">
        <v>0</v>
      </c>
      <c r="W35" s="106"/>
      <c r="X35" s="106"/>
      <c r="Y35" s="106"/>
      <c r="Z35" s="114"/>
    </row>
    <row r="36" spans="1:26" s="29" customFormat="1" ht="19.5" customHeight="1" x14ac:dyDescent="0.25">
      <c r="A36" s="270"/>
      <c r="B36" s="110" t="s">
        <v>347</v>
      </c>
      <c r="C36" s="21">
        <v>40.97</v>
      </c>
      <c r="D36" s="106">
        <v>44</v>
      </c>
      <c r="E36" s="106">
        <v>44</v>
      </c>
      <c r="F36" s="111">
        <f t="shared" si="6"/>
        <v>1.0739565535757871</v>
      </c>
      <c r="G36" s="106">
        <v>3</v>
      </c>
      <c r="H36" s="112">
        <f t="shared" si="7"/>
        <v>6.8181818181818177E-2</v>
      </c>
      <c r="I36" s="106">
        <v>0</v>
      </c>
      <c r="J36" s="106"/>
      <c r="K36" s="106"/>
      <c r="L36" s="106"/>
      <c r="M36" s="106">
        <v>0</v>
      </c>
      <c r="N36" s="106">
        <v>0</v>
      </c>
      <c r="O36" s="106">
        <v>0</v>
      </c>
      <c r="P36" s="106">
        <v>0</v>
      </c>
      <c r="Q36" s="112">
        <f t="shared" si="5"/>
        <v>0</v>
      </c>
      <c r="R36" s="106">
        <f t="shared" si="8"/>
        <v>3</v>
      </c>
      <c r="S36" s="90" t="s">
        <v>48</v>
      </c>
      <c r="T36" s="106">
        <v>3</v>
      </c>
      <c r="U36" s="112">
        <f t="shared" si="9"/>
        <v>6.8181818181818177E-2</v>
      </c>
      <c r="V36" s="106">
        <v>0</v>
      </c>
      <c r="W36" s="106"/>
      <c r="X36" s="106"/>
      <c r="Y36" s="106"/>
      <c r="Z36" s="114"/>
    </row>
    <row r="37" spans="1:26" s="2" customFormat="1" ht="15.75" x14ac:dyDescent="0.25">
      <c r="A37" s="269">
        <v>3</v>
      </c>
      <c r="B37" s="110" t="s">
        <v>348</v>
      </c>
      <c r="C37" s="31"/>
      <c r="D37" s="106"/>
      <c r="E37" s="106"/>
      <c r="F37" s="106"/>
      <c r="G37" s="106"/>
      <c r="H37" s="112" t="s">
        <v>339</v>
      </c>
      <c r="I37" s="106"/>
      <c r="J37" s="106"/>
      <c r="K37" s="106"/>
      <c r="L37" s="106"/>
      <c r="M37" s="106"/>
      <c r="N37" s="106"/>
      <c r="O37" s="106"/>
      <c r="P37" s="106"/>
      <c r="Q37" s="112"/>
      <c r="R37" s="106"/>
      <c r="S37" s="90"/>
      <c r="T37" s="106"/>
      <c r="U37" s="112" t="s">
        <v>339</v>
      </c>
      <c r="V37" s="106"/>
      <c r="W37" s="106"/>
      <c r="X37" s="106"/>
      <c r="Y37" s="106"/>
      <c r="Z37" s="118"/>
    </row>
    <row r="38" spans="1:26" s="29" customFormat="1" ht="15.75" x14ac:dyDescent="0.25">
      <c r="A38" s="271"/>
      <c r="B38" s="110" t="s">
        <v>349</v>
      </c>
      <c r="C38" s="21">
        <v>239.47</v>
      </c>
      <c r="D38" s="106">
        <v>261</v>
      </c>
      <c r="E38" s="106">
        <v>261</v>
      </c>
      <c r="F38" s="111">
        <f>E38/C38</f>
        <v>1.0899068776882281</v>
      </c>
      <c r="G38" s="106">
        <v>13</v>
      </c>
      <c r="H38" s="112">
        <f t="shared" ref="H38:H42" si="10">G38/E38</f>
        <v>4.9808429118773943E-2</v>
      </c>
      <c r="I38" s="106">
        <v>0</v>
      </c>
      <c r="J38" s="106"/>
      <c r="K38" s="106"/>
      <c r="L38" s="106"/>
      <c r="M38" s="106">
        <v>1</v>
      </c>
      <c r="N38" s="106">
        <v>0</v>
      </c>
      <c r="O38" s="106">
        <v>1</v>
      </c>
      <c r="P38" s="106">
        <v>0</v>
      </c>
      <c r="Q38" s="112">
        <f t="shared" si="5"/>
        <v>7.6923076923076927E-2</v>
      </c>
      <c r="R38" s="106">
        <f>ROUNDDOWN(E38*S38,0)</f>
        <v>20</v>
      </c>
      <c r="S38" s="90" t="s">
        <v>48</v>
      </c>
      <c r="T38" s="106">
        <v>13</v>
      </c>
      <c r="U38" s="112">
        <f>T38/E38</f>
        <v>4.9808429118773943E-2</v>
      </c>
      <c r="V38" s="106">
        <v>0</v>
      </c>
      <c r="W38" s="106"/>
      <c r="X38" s="106"/>
      <c r="Y38" s="106"/>
      <c r="Z38" s="114"/>
    </row>
    <row r="39" spans="1:26" s="29" customFormat="1" ht="15.75" x14ac:dyDescent="0.25">
      <c r="A39" s="271"/>
      <c r="B39" s="110" t="s">
        <v>350</v>
      </c>
      <c r="C39" s="21">
        <v>46.05</v>
      </c>
      <c r="D39" s="106">
        <v>55</v>
      </c>
      <c r="E39" s="106">
        <v>55</v>
      </c>
      <c r="F39" s="111">
        <f>E39/C39</f>
        <v>1.1943539630836049</v>
      </c>
      <c r="G39" s="106">
        <v>4</v>
      </c>
      <c r="H39" s="112">
        <f t="shared" si="10"/>
        <v>7.2727272727272724E-2</v>
      </c>
      <c r="I39" s="106">
        <v>0</v>
      </c>
      <c r="J39" s="106"/>
      <c r="K39" s="106"/>
      <c r="L39" s="106"/>
      <c r="M39" s="106">
        <v>0</v>
      </c>
      <c r="N39" s="106">
        <v>0</v>
      </c>
      <c r="O39" s="106">
        <v>0</v>
      </c>
      <c r="P39" s="106">
        <v>0</v>
      </c>
      <c r="Q39" s="112">
        <f t="shared" si="5"/>
        <v>0</v>
      </c>
      <c r="R39" s="106">
        <f>ROUNDDOWN(E39*S39,0)</f>
        <v>4</v>
      </c>
      <c r="S39" s="90" t="s">
        <v>48</v>
      </c>
      <c r="T39" s="106">
        <v>4</v>
      </c>
      <c r="U39" s="112">
        <f>T39/E39</f>
        <v>7.2727272727272724E-2</v>
      </c>
      <c r="V39" s="106">
        <v>0</v>
      </c>
      <c r="W39" s="106"/>
      <c r="X39" s="106"/>
      <c r="Y39" s="106"/>
      <c r="Z39" s="114"/>
    </row>
    <row r="40" spans="1:26" s="29" customFormat="1" ht="15.75" x14ac:dyDescent="0.25">
      <c r="A40" s="270"/>
      <c r="B40" s="110" t="s">
        <v>351</v>
      </c>
      <c r="C40" s="21">
        <v>69.010000000000005</v>
      </c>
      <c r="D40" s="106">
        <v>62</v>
      </c>
      <c r="E40" s="106">
        <v>62</v>
      </c>
      <c r="F40" s="111">
        <f>E40/C40</f>
        <v>0.8984205187653963</v>
      </c>
      <c r="G40" s="106">
        <v>3</v>
      </c>
      <c r="H40" s="112">
        <f t="shared" si="10"/>
        <v>4.8387096774193547E-2</v>
      </c>
      <c r="I40" s="106">
        <v>0</v>
      </c>
      <c r="J40" s="106"/>
      <c r="K40" s="106"/>
      <c r="L40" s="106"/>
      <c r="M40" s="106">
        <v>2</v>
      </c>
      <c r="N40" s="106">
        <v>0</v>
      </c>
      <c r="O40" s="106">
        <v>2</v>
      </c>
      <c r="P40" s="106">
        <v>0</v>
      </c>
      <c r="Q40" s="112">
        <f t="shared" si="5"/>
        <v>0.66666666666666663</v>
      </c>
      <c r="R40" s="106">
        <f>ROUNDDOWN(E40*S40,0)</f>
        <v>3</v>
      </c>
      <c r="S40" s="90">
        <v>0.05</v>
      </c>
      <c r="T40" s="106">
        <v>3</v>
      </c>
      <c r="U40" s="112">
        <f>T40/E40</f>
        <v>4.8387096774193547E-2</v>
      </c>
      <c r="V40" s="106">
        <v>0</v>
      </c>
      <c r="W40" s="106"/>
      <c r="X40" s="106"/>
      <c r="Y40" s="106"/>
      <c r="Z40" s="114"/>
    </row>
    <row r="41" spans="1:26" s="29" customFormat="1" ht="15.75" x14ac:dyDescent="0.25">
      <c r="A41" s="269">
        <v>4</v>
      </c>
      <c r="B41" s="110" t="s">
        <v>352</v>
      </c>
      <c r="C41" s="21">
        <v>109.47</v>
      </c>
      <c r="D41" s="106">
        <v>120</v>
      </c>
      <c r="E41" s="106">
        <v>120</v>
      </c>
      <c r="F41" s="111">
        <f>E41/C41</f>
        <v>1.0961907371882709</v>
      </c>
      <c r="G41" s="106">
        <v>9</v>
      </c>
      <c r="H41" s="112">
        <f t="shared" si="10"/>
        <v>7.4999999999999997E-2</v>
      </c>
      <c r="I41" s="106">
        <v>0</v>
      </c>
      <c r="J41" s="106"/>
      <c r="K41" s="106"/>
      <c r="L41" s="106"/>
      <c r="M41" s="106">
        <v>4</v>
      </c>
      <c r="N41" s="106">
        <v>0</v>
      </c>
      <c r="O41" s="106">
        <v>4</v>
      </c>
      <c r="P41" s="106">
        <v>0</v>
      </c>
      <c r="Q41" s="112">
        <f t="shared" si="5"/>
        <v>0.44444444444444442</v>
      </c>
      <c r="R41" s="106">
        <f>ROUNDDOWN(E41*S41,0)</f>
        <v>9</v>
      </c>
      <c r="S41" s="90" t="s">
        <v>48</v>
      </c>
      <c r="T41" s="106">
        <v>9</v>
      </c>
      <c r="U41" s="112">
        <f>T41/E41</f>
        <v>7.4999999999999997E-2</v>
      </c>
      <c r="V41" s="106">
        <v>0</v>
      </c>
      <c r="W41" s="106"/>
      <c r="X41" s="106"/>
      <c r="Y41" s="106"/>
      <c r="Z41" s="114"/>
    </row>
    <row r="42" spans="1:26" s="93" customFormat="1" ht="19.5" customHeight="1" x14ac:dyDescent="0.25">
      <c r="A42" s="270"/>
      <c r="B42" s="110" t="s">
        <v>353</v>
      </c>
      <c r="C42" s="21">
        <v>221.53</v>
      </c>
      <c r="D42" s="106">
        <v>285</v>
      </c>
      <c r="E42" s="106">
        <v>285</v>
      </c>
      <c r="F42" s="111">
        <f>E42/C42</f>
        <v>1.286507470771453</v>
      </c>
      <c r="G42" s="106">
        <v>22</v>
      </c>
      <c r="H42" s="112">
        <f t="shared" si="10"/>
        <v>7.7192982456140355E-2</v>
      </c>
      <c r="I42" s="106">
        <v>0</v>
      </c>
      <c r="J42" s="106"/>
      <c r="K42" s="106"/>
      <c r="L42" s="106"/>
      <c r="M42" s="106">
        <v>3</v>
      </c>
      <c r="N42" s="106">
        <v>0</v>
      </c>
      <c r="O42" s="106">
        <v>3</v>
      </c>
      <c r="P42" s="106">
        <v>0</v>
      </c>
      <c r="Q42" s="112">
        <f t="shared" si="5"/>
        <v>0.13636363636363635</v>
      </c>
      <c r="R42" s="106">
        <f>ROUNDDOWN(E42*S42,0)</f>
        <v>22</v>
      </c>
      <c r="S42" s="90" t="s">
        <v>48</v>
      </c>
      <c r="T42" s="106">
        <v>22</v>
      </c>
      <c r="U42" s="112">
        <f>T42/E42</f>
        <v>7.7192982456140355E-2</v>
      </c>
      <c r="V42" s="106">
        <v>0</v>
      </c>
      <c r="W42" s="106"/>
      <c r="X42" s="106"/>
      <c r="Y42" s="106"/>
      <c r="Z42" s="117"/>
    </row>
    <row r="43" spans="1:26" s="2" customFormat="1" ht="15.75" customHeight="1" x14ac:dyDescent="0.25">
      <c r="A43" s="269">
        <v>4</v>
      </c>
      <c r="B43" s="110" t="s">
        <v>354</v>
      </c>
      <c r="C43" s="31"/>
      <c r="D43" s="106"/>
      <c r="E43" s="106"/>
      <c r="F43" s="106"/>
      <c r="G43" s="106"/>
      <c r="H43" s="112"/>
      <c r="I43" s="106"/>
      <c r="J43" s="106"/>
      <c r="K43" s="106"/>
      <c r="L43" s="106"/>
      <c r="M43" s="106"/>
      <c r="N43" s="106"/>
      <c r="O43" s="106"/>
      <c r="P43" s="106"/>
      <c r="Q43" s="112"/>
      <c r="R43" s="106"/>
      <c r="S43" s="90"/>
      <c r="T43" s="106"/>
      <c r="U43" s="112" t="s">
        <v>339</v>
      </c>
      <c r="V43" s="106"/>
      <c r="W43" s="106"/>
      <c r="X43" s="106"/>
      <c r="Y43" s="106"/>
      <c r="Z43" s="118"/>
    </row>
    <row r="44" spans="1:26" s="29" customFormat="1" ht="15.75" x14ac:dyDescent="0.25">
      <c r="A44" s="271"/>
      <c r="B44" s="110" t="s">
        <v>355</v>
      </c>
      <c r="C44" s="21">
        <v>268.17</v>
      </c>
      <c r="D44" s="106">
        <v>321</v>
      </c>
      <c r="E44" s="106">
        <v>321</v>
      </c>
      <c r="F44" s="111">
        <f t="shared" ref="F44:F54" si="11">E44/C44</f>
        <v>1.1970019017787223</v>
      </c>
      <c r="G44" s="106">
        <v>25</v>
      </c>
      <c r="H44" s="112">
        <f t="shared" ref="H44:H54" si="12">G44/E44</f>
        <v>7.7881619937694699E-2</v>
      </c>
      <c r="I44" s="106">
        <v>0</v>
      </c>
      <c r="J44" s="106"/>
      <c r="K44" s="106"/>
      <c r="L44" s="106"/>
      <c r="M44" s="106">
        <v>1</v>
      </c>
      <c r="N44" s="106">
        <v>0</v>
      </c>
      <c r="O44" s="106">
        <v>1</v>
      </c>
      <c r="P44" s="106">
        <v>0</v>
      </c>
      <c r="Q44" s="112">
        <f t="shared" si="5"/>
        <v>0.04</v>
      </c>
      <c r="R44" s="106">
        <f t="shared" ref="R44:R54" si="13">ROUNDDOWN(E44*S44,0)</f>
        <v>25</v>
      </c>
      <c r="S44" s="90" t="s">
        <v>48</v>
      </c>
      <c r="T44" s="106">
        <v>25</v>
      </c>
      <c r="U44" s="112">
        <f>T44/E44</f>
        <v>7.7881619937694699E-2</v>
      </c>
      <c r="V44" s="106">
        <v>0</v>
      </c>
      <c r="W44" s="106"/>
      <c r="X44" s="106"/>
      <c r="Y44" s="106"/>
      <c r="Z44" s="114"/>
    </row>
    <row r="45" spans="1:26" s="29" customFormat="1" ht="16.5" customHeight="1" x14ac:dyDescent="0.25">
      <c r="A45" s="271"/>
      <c r="B45" s="110" t="s">
        <v>356</v>
      </c>
      <c r="C45" s="21">
        <v>30.33</v>
      </c>
      <c r="D45" s="106">
        <v>40</v>
      </c>
      <c r="E45" s="106">
        <v>40</v>
      </c>
      <c r="F45" s="111">
        <f t="shared" si="11"/>
        <v>1.3188262446422685</v>
      </c>
      <c r="G45" s="106">
        <v>3</v>
      </c>
      <c r="H45" s="112">
        <f t="shared" si="12"/>
        <v>7.4999999999999997E-2</v>
      </c>
      <c r="I45" s="106">
        <v>0</v>
      </c>
      <c r="J45" s="106"/>
      <c r="K45" s="106"/>
      <c r="L45" s="106"/>
      <c r="M45" s="106">
        <v>1</v>
      </c>
      <c r="N45" s="106">
        <v>0</v>
      </c>
      <c r="O45" s="106">
        <v>1</v>
      </c>
      <c r="P45" s="106">
        <v>0</v>
      </c>
      <c r="Q45" s="112">
        <f t="shared" si="5"/>
        <v>0.33333333333333331</v>
      </c>
      <c r="R45" s="106">
        <f t="shared" si="13"/>
        <v>3</v>
      </c>
      <c r="S45" s="90" t="s">
        <v>48</v>
      </c>
      <c r="T45" s="106">
        <v>3</v>
      </c>
      <c r="U45" s="112">
        <f>T45/E45</f>
        <v>7.4999999999999997E-2</v>
      </c>
      <c r="V45" s="106">
        <v>0</v>
      </c>
      <c r="W45" s="106"/>
      <c r="X45" s="106"/>
      <c r="Y45" s="106"/>
      <c r="Z45" s="114"/>
    </row>
    <row r="46" spans="1:26" s="29" customFormat="1" ht="15.75" x14ac:dyDescent="0.25">
      <c r="A46" s="271"/>
      <c r="B46" s="110" t="s">
        <v>357</v>
      </c>
      <c r="C46" s="21">
        <v>146.69999999999999</v>
      </c>
      <c r="D46" s="106">
        <v>159</v>
      </c>
      <c r="E46" s="106">
        <v>159</v>
      </c>
      <c r="F46" s="111">
        <f t="shared" si="11"/>
        <v>1.0838445807770962</v>
      </c>
      <c r="G46" s="106">
        <v>12</v>
      </c>
      <c r="H46" s="112">
        <f t="shared" si="12"/>
        <v>7.5471698113207544E-2</v>
      </c>
      <c r="I46" s="106">
        <v>0</v>
      </c>
      <c r="J46" s="106"/>
      <c r="K46" s="106"/>
      <c r="L46" s="106"/>
      <c r="M46" s="106">
        <v>0</v>
      </c>
      <c r="N46" s="106">
        <v>0</v>
      </c>
      <c r="O46" s="106">
        <v>0</v>
      </c>
      <c r="P46" s="106">
        <v>0</v>
      </c>
      <c r="Q46" s="112">
        <f t="shared" si="5"/>
        <v>0</v>
      </c>
      <c r="R46" s="106">
        <f t="shared" si="13"/>
        <v>12</v>
      </c>
      <c r="S46" s="90" t="s">
        <v>48</v>
      </c>
      <c r="T46" s="106">
        <v>12</v>
      </c>
      <c r="U46" s="112">
        <f>T46/E46</f>
        <v>7.5471698113207544E-2</v>
      </c>
      <c r="V46" s="106">
        <v>0</v>
      </c>
      <c r="W46" s="106"/>
      <c r="X46" s="106"/>
      <c r="Y46" s="106"/>
      <c r="Z46" s="114"/>
    </row>
    <row r="47" spans="1:26" s="29" customFormat="1" ht="15.75" x14ac:dyDescent="0.25">
      <c r="A47" s="271"/>
      <c r="B47" s="110" t="s">
        <v>358</v>
      </c>
      <c r="C47" s="21">
        <v>39.99</v>
      </c>
      <c r="D47" s="106">
        <v>52</v>
      </c>
      <c r="E47" s="106">
        <v>52</v>
      </c>
      <c r="F47" s="111">
        <f t="shared" si="11"/>
        <v>1.3003250812703175</v>
      </c>
      <c r="G47" s="106">
        <v>4</v>
      </c>
      <c r="H47" s="112">
        <f t="shared" si="12"/>
        <v>7.6923076923076927E-2</v>
      </c>
      <c r="I47" s="106">
        <v>0</v>
      </c>
      <c r="J47" s="106"/>
      <c r="K47" s="106"/>
      <c r="L47" s="106"/>
      <c r="M47" s="106">
        <v>0</v>
      </c>
      <c r="N47" s="106">
        <v>0</v>
      </c>
      <c r="O47" s="106">
        <v>0</v>
      </c>
      <c r="P47" s="106">
        <v>0</v>
      </c>
      <c r="Q47" s="112">
        <f t="shared" si="5"/>
        <v>0</v>
      </c>
      <c r="R47" s="106">
        <f t="shared" si="13"/>
        <v>4</v>
      </c>
      <c r="S47" s="90" t="s">
        <v>48</v>
      </c>
      <c r="T47" s="106">
        <v>4</v>
      </c>
      <c r="U47" s="112">
        <f>T47/E47</f>
        <v>7.6923076923076927E-2</v>
      </c>
      <c r="V47" s="106">
        <v>0</v>
      </c>
      <c r="W47" s="106"/>
      <c r="X47" s="106"/>
      <c r="Y47" s="106"/>
      <c r="Z47" s="114"/>
    </row>
    <row r="48" spans="1:26" s="93" customFormat="1" ht="17.25" customHeight="1" x14ac:dyDescent="0.25">
      <c r="A48" s="271"/>
      <c r="B48" s="110" t="s">
        <v>359</v>
      </c>
      <c r="C48" s="21">
        <v>371.29</v>
      </c>
      <c r="D48" s="106">
        <v>478</v>
      </c>
      <c r="E48" s="106">
        <v>478</v>
      </c>
      <c r="F48" s="111">
        <f t="shared" si="11"/>
        <v>1.2874033774138813</v>
      </c>
      <c r="G48" s="106">
        <v>38</v>
      </c>
      <c r="H48" s="112">
        <f t="shared" si="12"/>
        <v>7.9497907949790794E-2</v>
      </c>
      <c r="I48" s="106">
        <v>0</v>
      </c>
      <c r="J48" s="106"/>
      <c r="K48" s="106"/>
      <c r="L48" s="106"/>
      <c r="M48" s="106">
        <v>8</v>
      </c>
      <c r="N48" s="106">
        <v>0</v>
      </c>
      <c r="O48" s="106">
        <v>5</v>
      </c>
      <c r="P48" s="106">
        <v>3</v>
      </c>
      <c r="Q48" s="112">
        <f t="shared" si="5"/>
        <v>0.21052631578947367</v>
      </c>
      <c r="R48" s="106">
        <f t="shared" si="13"/>
        <v>38</v>
      </c>
      <c r="S48" s="90" t="s">
        <v>48</v>
      </c>
      <c r="T48" s="106">
        <v>38</v>
      </c>
      <c r="U48" s="112">
        <f>T48/E48</f>
        <v>7.9497907949790794E-2</v>
      </c>
      <c r="V48" s="106">
        <v>0</v>
      </c>
      <c r="W48" s="106"/>
      <c r="X48" s="106"/>
      <c r="Y48" s="106"/>
      <c r="Z48" s="117"/>
    </row>
    <row r="49" spans="1:26" s="29" customFormat="1" ht="15.75" customHeight="1" x14ac:dyDescent="0.25">
      <c r="A49" s="271"/>
      <c r="B49" s="110" t="s">
        <v>360</v>
      </c>
      <c r="C49" s="21">
        <v>17.04</v>
      </c>
      <c r="D49" s="106">
        <v>0</v>
      </c>
      <c r="E49" s="106">
        <v>0</v>
      </c>
      <c r="F49" s="111">
        <f t="shared" si="11"/>
        <v>0</v>
      </c>
      <c r="G49" s="106">
        <v>0</v>
      </c>
      <c r="H49" s="112">
        <v>0</v>
      </c>
      <c r="I49" s="106">
        <v>0</v>
      </c>
      <c r="J49" s="106"/>
      <c r="K49" s="106"/>
      <c r="L49" s="106"/>
      <c r="M49" s="106">
        <v>0</v>
      </c>
      <c r="N49" s="106">
        <v>0</v>
      </c>
      <c r="O49" s="106">
        <v>0</v>
      </c>
      <c r="P49" s="106">
        <v>0</v>
      </c>
      <c r="Q49" s="112">
        <v>0</v>
      </c>
      <c r="R49" s="106">
        <f t="shared" si="13"/>
        <v>0</v>
      </c>
      <c r="S49" s="90" t="s">
        <v>24</v>
      </c>
      <c r="T49" s="106">
        <v>0</v>
      </c>
      <c r="U49" s="112">
        <v>0</v>
      </c>
      <c r="V49" s="106">
        <v>0</v>
      </c>
      <c r="W49" s="106"/>
      <c r="X49" s="106"/>
      <c r="Y49" s="106"/>
      <c r="Z49" s="114"/>
    </row>
    <row r="50" spans="1:26" s="29" customFormat="1" ht="15.75" x14ac:dyDescent="0.25">
      <c r="A50" s="271"/>
      <c r="B50" s="110" t="s">
        <v>361</v>
      </c>
      <c r="C50" s="21">
        <v>21.24</v>
      </c>
      <c r="D50" s="106">
        <v>33</v>
      </c>
      <c r="E50" s="106">
        <v>33</v>
      </c>
      <c r="F50" s="111">
        <f t="shared" si="11"/>
        <v>1.5536723163841808</v>
      </c>
      <c r="G50" s="106">
        <v>2</v>
      </c>
      <c r="H50" s="112">
        <f t="shared" si="12"/>
        <v>6.0606060606060608E-2</v>
      </c>
      <c r="I50" s="106">
        <v>0</v>
      </c>
      <c r="J50" s="106"/>
      <c r="K50" s="106"/>
      <c r="L50" s="106"/>
      <c r="M50" s="106">
        <v>0</v>
      </c>
      <c r="N50" s="106">
        <v>0</v>
      </c>
      <c r="O50" s="106">
        <v>0</v>
      </c>
      <c r="P50" s="106">
        <v>0</v>
      </c>
      <c r="Q50" s="112">
        <f t="shared" si="5"/>
        <v>0</v>
      </c>
      <c r="R50" s="106">
        <f t="shared" si="13"/>
        <v>2</v>
      </c>
      <c r="S50" s="90" t="s">
        <v>48</v>
      </c>
      <c r="T50" s="106">
        <v>2</v>
      </c>
      <c r="U50" s="112">
        <f>T50/E50</f>
        <v>6.0606060606060608E-2</v>
      </c>
      <c r="V50" s="106">
        <v>0</v>
      </c>
      <c r="W50" s="106"/>
      <c r="X50" s="106"/>
      <c r="Y50" s="106"/>
      <c r="Z50" s="114"/>
    </row>
    <row r="51" spans="1:26" s="29" customFormat="1" ht="15.75" x14ac:dyDescent="0.25">
      <c r="A51" s="271"/>
      <c r="B51" s="110" t="s">
        <v>362</v>
      </c>
      <c r="C51" s="21">
        <v>257.32</v>
      </c>
      <c r="D51" s="106">
        <v>200</v>
      </c>
      <c r="E51" s="106">
        <v>200</v>
      </c>
      <c r="F51" s="111">
        <f t="shared" si="11"/>
        <v>0.77724234416291005</v>
      </c>
      <c r="G51" s="106">
        <v>10</v>
      </c>
      <c r="H51" s="112">
        <f t="shared" si="12"/>
        <v>0.05</v>
      </c>
      <c r="I51" s="106">
        <v>0</v>
      </c>
      <c r="J51" s="106"/>
      <c r="K51" s="106"/>
      <c r="L51" s="106"/>
      <c r="M51" s="106">
        <v>0</v>
      </c>
      <c r="N51" s="106">
        <v>0</v>
      </c>
      <c r="O51" s="106">
        <v>0</v>
      </c>
      <c r="P51" s="106">
        <v>0</v>
      </c>
      <c r="Q51" s="112">
        <f t="shared" si="5"/>
        <v>0</v>
      </c>
      <c r="R51" s="106">
        <f t="shared" si="13"/>
        <v>10</v>
      </c>
      <c r="S51" s="90" t="s">
        <v>24</v>
      </c>
      <c r="T51" s="106">
        <v>10</v>
      </c>
      <c r="U51" s="112">
        <f>T51/E51</f>
        <v>0.05</v>
      </c>
      <c r="V51" s="106">
        <v>0</v>
      </c>
      <c r="W51" s="106"/>
      <c r="X51" s="106"/>
      <c r="Y51" s="106"/>
      <c r="Z51" s="114"/>
    </row>
    <row r="52" spans="1:26" s="29" customFormat="1" ht="15.75" x14ac:dyDescent="0.25">
      <c r="A52" s="271"/>
      <c r="B52" s="110" t="s">
        <v>363</v>
      </c>
      <c r="C52" s="21">
        <v>143.61000000000001</v>
      </c>
      <c r="D52" s="106">
        <v>168</v>
      </c>
      <c r="E52" s="106">
        <v>168</v>
      </c>
      <c r="F52" s="111">
        <f t="shared" si="11"/>
        <v>1.1698349697096302</v>
      </c>
      <c r="G52" s="106">
        <v>13</v>
      </c>
      <c r="H52" s="112">
        <f t="shared" si="12"/>
        <v>7.7380952380952384E-2</v>
      </c>
      <c r="I52" s="106">
        <v>0</v>
      </c>
      <c r="J52" s="106"/>
      <c r="K52" s="106"/>
      <c r="L52" s="106"/>
      <c r="M52" s="106">
        <v>5</v>
      </c>
      <c r="N52" s="106">
        <v>0</v>
      </c>
      <c r="O52" s="106">
        <v>5</v>
      </c>
      <c r="P52" s="106">
        <v>0</v>
      </c>
      <c r="Q52" s="112">
        <f t="shared" si="5"/>
        <v>0.38461538461538464</v>
      </c>
      <c r="R52" s="106">
        <f t="shared" si="13"/>
        <v>13</v>
      </c>
      <c r="S52" s="90" t="s">
        <v>48</v>
      </c>
      <c r="T52" s="106">
        <v>13</v>
      </c>
      <c r="U52" s="112">
        <f>T52/E52</f>
        <v>7.7380952380952384E-2</v>
      </c>
      <c r="V52" s="106">
        <v>0</v>
      </c>
      <c r="W52" s="106"/>
      <c r="X52" s="106"/>
      <c r="Y52" s="106"/>
      <c r="Z52" s="114"/>
    </row>
    <row r="53" spans="1:26" s="29" customFormat="1" ht="15.75" x14ac:dyDescent="0.25">
      <c r="A53" s="270"/>
      <c r="B53" s="110" t="s">
        <v>364</v>
      </c>
      <c r="C53" s="21">
        <v>82.12</v>
      </c>
      <c r="D53" s="106">
        <v>85</v>
      </c>
      <c r="E53" s="106">
        <v>85</v>
      </c>
      <c r="F53" s="111">
        <f t="shared" si="11"/>
        <v>1.0350706283487578</v>
      </c>
      <c r="G53" s="106">
        <v>6</v>
      </c>
      <c r="H53" s="112">
        <f t="shared" si="12"/>
        <v>7.0588235294117646E-2</v>
      </c>
      <c r="I53" s="106">
        <v>0</v>
      </c>
      <c r="J53" s="106"/>
      <c r="K53" s="106"/>
      <c r="L53" s="106"/>
      <c r="M53" s="106">
        <v>2</v>
      </c>
      <c r="N53" s="106">
        <v>0</v>
      </c>
      <c r="O53" s="106">
        <v>1</v>
      </c>
      <c r="P53" s="106">
        <v>1</v>
      </c>
      <c r="Q53" s="112">
        <f t="shared" si="5"/>
        <v>0.33333333333333331</v>
      </c>
      <c r="R53" s="106">
        <f t="shared" si="13"/>
        <v>6</v>
      </c>
      <c r="S53" s="90" t="s">
        <v>48</v>
      </c>
      <c r="T53" s="106">
        <v>6</v>
      </c>
      <c r="U53" s="112">
        <f>T53/E53</f>
        <v>7.0588235294117646E-2</v>
      </c>
      <c r="V53" s="106">
        <v>0</v>
      </c>
      <c r="W53" s="106"/>
      <c r="X53" s="106"/>
      <c r="Y53" s="106"/>
      <c r="Z53" s="114"/>
    </row>
    <row r="54" spans="1:26" s="29" customFormat="1" ht="15.75" x14ac:dyDescent="0.25">
      <c r="A54" s="105">
        <v>5</v>
      </c>
      <c r="B54" s="110" t="s">
        <v>365</v>
      </c>
      <c r="C54" s="21">
        <v>11718.76</v>
      </c>
      <c r="D54" s="106">
        <v>9954</v>
      </c>
      <c r="E54" s="106">
        <v>9954</v>
      </c>
      <c r="F54" s="111">
        <f t="shared" si="11"/>
        <v>0.84940727517245851</v>
      </c>
      <c r="G54" s="106">
        <v>216</v>
      </c>
      <c r="H54" s="112">
        <f t="shared" si="12"/>
        <v>2.1699819168173599E-2</v>
      </c>
      <c r="I54" s="106">
        <v>120</v>
      </c>
      <c r="J54" s="106">
        <v>10</v>
      </c>
      <c r="K54" s="106">
        <v>162</v>
      </c>
      <c r="L54" s="106">
        <v>44</v>
      </c>
      <c r="M54" s="115">
        <v>22</v>
      </c>
      <c r="N54" s="115">
        <v>0</v>
      </c>
      <c r="O54" s="115">
        <v>22</v>
      </c>
      <c r="P54" s="115">
        <v>0</v>
      </c>
      <c r="Q54" s="116">
        <f t="shared" si="5"/>
        <v>0.10185185185185185</v>
      </c>
      <c r="R54" s="106">
        <f t="shared" si="13"/>
        <v>497</v>
      </c>
      <c r="S54" s="90" t="s">
        <v>24</v>
      </c>
      <c r="T54" s="106">
        <v>200</v>
      </c>
      <c r="U54" s="112">
        <f>T54/E54</f>
        <v>2.0092425155716295E-2</v>
      </c>
      <c r="V54" s="106">
        <v>0</v>
      </c>
      <c r="W54" s="106">
        <v>5</v>
      </c>
      <c r="X54" s="106">
        <v>155</v>
      </c>
      <c r="Y54" s="106">
        <v>40</v>
      </c>
      <c r="Z54" s="114"/>
    </row>
    <row r="55" spans="1:26" s="29" customFormat="1" ht="46.5" customHeight="1" x14ac:dyDescent="0.25">
      <c r="A55" s="105">
        <v>6</v>
      </c>
      <c r="B55" s="110" t="s">
        <v>30</v>
      </c>
      <c r="C55" s="31"/>
      <c r="D55" s="106"/>
      <c r="E55" s="106"/>
      <c r="F55" s="106"/>
      <c r="G55" s="106"/>
      <c r="H55" s="112" t="s">
        <v>339</v>
      </c>
      <c r="I55" s="106"/>
      <c r="J55" s="106"/>
      <c r="K55" s="106"/>
      <c r="L55" s="106"/>
      <c r="M55" s="106"/>
      <c r="N55" s="106"/>
      <c r="O55" s="106"/>
      <c r="P55" s="106"/>
      <c r="Q55" s="112"/>
      <c r="R55" s="106"/>
      <c r="S55" s="90"/>
      <c r="T55" s="106"/>
      <c r="U55" s="112" t="s">
        <v>339</v>
      </c>
      <c r="V55" s="106"/>
      <c r="W55" s="106"/>
      <c r="X55" s="106"/>
      <c r="Y55" s="106"/>
      <c r="Z55" s="114"/>
    </row>
    <row r="56" spans="1:26" s="93" customFormat="1" ht="20.25" customHeight="1" x14ac:dyDescent="0.25">
      <c r="A56" s="272" t="s">
        <v>366</v>
      </c>
      <c r="B56" s="273"/>
      <c r="C56" s="37">
        <f>SUM(C25:C55)</f>
        <v>15920.25</v>
      </c>
      <c r="D56" s="115">
        <f>SUM(D25:D55)</f>
        <v>14335</v>
      </c>
      <c r="E56" s="115">
        <f>SUM(E25:E55)</f>
        <v>14335</v>
      </c>
      <c r="F56" s="119">
        <f>E56/C56</f>
        <v>0.90042555864386553</v>
      </c>
      <c r="G56" s="115">
        <f>SUM(G25:G55)</f>
        <v>508</v>
      </c>
      <c r="H56" s="112">
        <f>G56/E56</f>
        <v>3.5437739797697945E-2</v>
      </c>
      <c r="I56" s="115">
        <f>SUM(I25:I55)</f>
        <v>120</v>
      </c>
      <c r="J56" s="115">
        <f>SUM(J25:J55)</f>
        <v>10</v>
      </c>
      <c r="K56" s="115">
        <f>SUM(K54)</f>
        <v>162</v>
      </c>
      <c r="L56" s="115">
        <f>SUM(L54)</f>
        <v>44</v>
      </c>
      <c r="M56" s="115">
        <f t="shared" ref="M56:P56" si="14">SUM(M25:M55)</f>
        <v>61</v>
      </c>
      <c r="N56" s="115">
        <f t="shared" si="14"/>
        <v>0</v>
      </c>
      <c r="O56" s="115">
        <f t="shared" si="14"/>
        <v>54</v>
      </c>
      <c r="P56" s="115">
        <f t="shared" si="14"/>
        <v>7</v>
      </c>
      <c r="Q56" s="112">
        <f t="shared" si="5"/>
        <v>0.12007874015748031</v>
      </c>
      <c r="R56" s="115">
        <f>SUM(R23:R55)</f>
        <v>806</v>
      </c>
      <c r="S56" s="90"/>
      <c r="T56" s="115">
        <f>SUM(T25:T55)</f>
        <v>492</v>
      </c>
      <c r="U56" s="116">
        <f>T56/E56</f>
        <v>3.4321590512731079E-2</v>
      </c>
      <c r="V56" s="115">
        <f>SUM(V25:V55)</f>
        <v>0</v>
      </c>
      <c r="W56" s="115">
        <f>SUM(W25:W55)</f>
        <v>5</v>
      </c>
      <c r="X56" s="115">
        <f>SUM(X54)</f>
        <v>155</v>
      </c>
      <c r="Y56" s="115">
        <f>SUM(Y54)</f>
        <v>40</v>
      </c>
      <c r="Z56" s="117"/>
    </row>
    <row r="57" spans="1:26" s="51" customFormat="1" ht="21.75" customHeight="1" x14ac:dyDescent="0.25">
      <c r="A57" s="277" t="s">
        <v>38</v>
      </c>
      <c r="B57" s="278"/>
      <c r="C57" s="121"/>
      <c r="D57" s="106"/>
      <c r="E57" s="106"/>
      <c r="F57" s="106"/>
      <c r="G57" s="106"/>
      <c r="H57" s="112" t="s">
        <v>339</v>
      </c>
      <c r="I57" s="106"/>
      <c r="J57" s="106"/>
      <c r="K57" s="106"/>
      <c r="L57" s="106"/>
      <c r="M57" s="106"/>
      <c r="N57" s="106"/>
      <c r="O57" s="106"/>
      <c r="P57" s="106"/>
      <c r="Q57" s="112"/>
      <c r="R57" s="106"/>
      <c r="S57" s="90"/>
      <c r="T57" s="106"/>
      <c r="U57" s="112" t="s">
        <v>339</v>
      </c>
      <c r="V57" s="106"/>
      <c r="W57" s="106"/>
      <c r="X57" s="106"/>
      <c r="Y57" s="106"/>
      <c r="Z57" s="120"/>
    </row>
    <row r="58" spans="1:26" s="2" customFormat="1" ht="17.25" customHeight="1" x14ac:dyDescent="0.25">
      <c r="A58" s="269">
        <v>1</v>
      </c>
      <c r="B58" s="110" t="s">
        <v>39</v>
      </c>
      <c r="C58" s="31"/>
      <c r="D58" s="106"/>
      <c r="E58" s="106"/>
      <c r="F58" s="106"/>
      <c r="G58" s="106"/>
      <c r="H58" s="112"/>
      <c r="I58" s="106"/>
      <c r="J58" s="106"/>
      <c r="K58" s="106"/>
      <c r="L58" s="106"/>
      <c r="M58" s="106"/>
      <c r="N58" s="106"/>
      <c r="O58" s="106"/>
      <c r="P58" s="106"/>
      <c r="Q58" s="112"/>
      <c r="R58" s="106"/>
      <c r="S58" s="90"/>
      <c r="T58" s="106"/>
      <c r="U58" s="112" t="s">
        <v>339</v>
      </c>
      <c r="V58" s="106"/>
      <c r="W58" s="106"/>
      <c r="X58" s="106"/>
      <c r="Y58" s="106"/>
      <c r="Z58" s="118"/>
    </row>
    <row r="59" spans="1:26" s="29" customFormat="1" ht="18.75" customHeight="1" x14ac:dyDescent="0.25">
      <c r="A59" s="270"/>
      <c r="B59" s="110" t="s">
        <v>40</v>
      </c>
      <c r="C59" s="21">
        <v>566.28</v>
      </c>
      <c r="D59" s="106">
        <v>1238</v>
      </c>
      <c r="E59" s="106">
        <v>1238</v>
      </c>
      <c r="F59" s="111">
        <f>E59/C59</f>
        <v>2.1861976407430954</v>
      </c>
      <c r="G59" s="106">
        <v>65</v>
      </c>
      <c r="H59" s="112">
        <f>G59/E59</f>
        <v>5.2504038772213248E-2</v>
      </c>
      <c r="I59" s="106">
        <v>10</v>
      </c>
      <c r="J59" s="106"/>
      <c r="K59" s="106">
        <v>8</v>
      </c>
      <c r="L59" s="106">
        <v>2</v>
      </c>
      <c r="M59" s="106">
        <v>50</v>
      </c>
      <c r="N59" s="106">
        <v>2</v>
      </c>
      <c r="O59" s="106">
        <v>38</v>
      </c>
      <c r="P59" s="106">
        <v>10</v>
      </c>
      <c r="Q59" s="112">
        <f>M59/G59</f>
        <v>0.76923076923076927</v>
      </c>
      <c r="R59" s="106">
        <f>ROUNDDOWN(E59*S59,0)</f>
        <v>99</v>
      </c>
      <c r="S59" s="90" t="s">
        <v>48</v>
      </c>
      <c r="T59" s="106">
        <v>65</v>
      </c>
      <c r="U59" s="112">
        <f>T59/E59</f>
        <v>5.2504038772213248E-2</v>
      </c>
      <c r="V59" s="106">
        <v>0</v>
      </c>
      <c r="W59" s="106"/>
      <c r="X59" s="106"/>
      <c r="Y59" s="106"/>
      <c r="Z59" s="114"/>
    </row>
    <row r="60" spans="1:26" s="2" customFormat="1" ht="20.25" customHeight="1" x14ac:dyDescent="0.25">
      <c r="A60" s="269">
        <v>2</v>
      </c>
      <c r="B60" s="110" t="s">
        <v>41</v>
      </c>
      <c r="C60" s="21"/>
      <c r="D60" s="106"/>
      <c r="E60" s="106"/>
      <c r="F60" s="106"/>
      <c r="G60" s="106"/>
      <c r="H60" s="112"/>
      <c r="I60" s="106"/>
      <c r="J60" s="106"/>
      <c r="K60" s="106"/>
      <c r="L60" s="106"/>
      <c r="M60" s="106"/>
      <c r="N60" s="106"/>
      <c r="O60" s="106"/>
      <c r="P60" s="106"/>
      <c r="Q60" s="112"/>
      <c r="R60" s="106"/>
      <c r="S60" s="90"/>
      <c r="T60" s="106"/>
      <c r="U60" s="112"/>
      <c r="V60" s="106"/>
      <c r="W60" s="106"/>
      <c r="X60" s="106"/>
      <c r="Y60" s="106"/>
      <c r="Z60" s="118"/>
    </row>
    <row r="61" spans="1:26" s="29" customFormat="1" ht="15.75" x14ac:dyDescent="0.25">
      <c r="A61" s="270"/>
      <c r="B61" s="110" t="s">
        <v>42</v>
      </c>
      <c r="C61" s="21">
        <v>30.25</v>
      </c>
      <c r="D61" s="106">
        <v>44</v>
      </c>
      <c r="E61" s="106">
        <v>44</v>
      </c>
      <c r="F61" s="111">
        <f>E61/C61</f>
        <v>1.4545454545454546</v>
      </c>
      <c r="G61" s="106">
        <v>1</v>
      </c>
      <c r="H61" s="112">
        <f>G61/E61</f>
        <v>2.2727272727272728E-2</v>
      </c>
      <c r="I61" s="106"/>
      <c r="J61" s="106"/>
      <c r="K61" s="106"/>
      <c r="L61" s="106"/>
      <c r="M61" s="106">
        <v>1</v>
      </c>
      <c r="N61" s="106">
        <v>0</v>
      </c>
      <c r="O61" s="106">
        <v>0</v>
      </c>
      <c r="P61" s="106">
        <v>1</v>
      </c>
      <c r="Q61" s="112">
        <f t="shared" ref="Q61:Q122" si="15">M61/G61</f>
        <v>1</v>
      </c>
      <c r="R61" s="106">
        <f>ROUNDDOWN(E61*S61,0)</f>
        <v>3</v>
      </c>
      <c r="S61" s="90" t="s">
        <v>48</v>
      </c>
      <c r="T61" s="106">
        <v>1</v>
      </c>
      <c r="U61" s="112">
        <f>T61/E61</f>
        <v>2.2727272727272728E-2</v>
      </c>
      <c r="V61" s="106">
        <v>0</v>
      </c>
      <c r="W61" s="106"/>
      <c r="X61" s="106"/>
      <c r="Y61" s="106"/>
      <c r="Z61" s="114"/>
    </row>
    <row r="62" spans="1:26" s="2" customFormat="1" ht="15.75" x14ac:dyDescent="0.25">
      <c r="A62" s="269">
        <v>3</v>
      </c>
      <c r="B62" s="110" t="s">
        <v>43</v>
      </c>
      <c r="C62" s="21"/>
      <c r="D62" s="106"/>
      <c r="E62" s="106"/>
      <c r="F62" s="106"/>
      <c r="G62" s="106"/>
      <c r="H62" s="112" t="s">
        <v>339</v>
      </c>
      <c r="I62" s="106"/>
      <c r="J62" s="106"/>
      <c r="K62" s="106"/>
      <c r="L62" s="106"/>
      <c r="M62" s="106"/>
      <c r="N62" s="106"/>
      <c r="O62" s="106"/>
      <c r="P62" s="106"/>
      <c r="Q62" s="112"/>
      <c r="R62" s="106"/>
      <c r="S62" s="90"/>
      <c r="T62" s="106"/>
      <c r="U62" s="112" t="s">
        <v>339</v>
      </c>
      <c r="V62" s="106"/>
      <c r="W62" s="106"/>
      <c r="X62" s="106"/>
      <c r="Y62" s="106"/>
      <c r="Z62" s="118"/>
    </row>
    <row r="63" spans="1:26" s="29" customFormat="1" ht="15" customHeight="1" x14ac:dyDescent="0.25">
      <c r="A63" s="271"/>
      <c r="B63" s="110" t="s">
        <v>44</v>
      </c>
      <c r="C63" s="21">
        <v>136.30000000000001</v>
      </c>
      <c r="D63" s="106">
        <v>205</v>
      </c>
      <c r="E63" s="106">
        <v>205</v>
      </c>
      <c r="F63" s="111">
        <f t="shared" ref="F63:F71" si="16">E63/C63</f>
        <v>1.5040352164343358</v>
      </c>
      <c r="G63" s="106">
        <v>10</v>
      </c>
      <c r="H63" s="112">
        <f t="shared" ref="H63:H71" si="17">G63/E63</f>
        <v>4.878048780487805E-2</v>
      </c>
      <c r="I63" s="106"/>
      <c r="J63" s="106"/>
      <c r="K63" s="106"/>
      <c r="L63" s="106"/>
      <c r="M63" s="106">
        <v>10</v>
      </c>
      <c r="N63" s="106">
        <v>1</v>
      </c>
      <c r="O63" s="106">
        <v>7</v>
      </c>
      <c r="P63" s="106">
        <v>2</v>
      </c>
      <c r="Q63" s="112">
        <f t="shared" si="15"/>
        <v>1</v>
      </c>
      <c r="R63" s="106">
        <f t="shared" ref="R63:R71" si="18">ROUNDDOWN(E63*S63,0)</f>
        <v>16</v>
      </c>
      <c r="S63" s="90" t="s">
        <v>48</v>
      </c>
      <c r="T63" s="106">
        <v>10</v>
      </c>
      <c r="U63" s="112">
        <f t="shared" ref="U63:U71" si="19">T63/E63</f>
        <v>4.878048780487805E-2</v>
      </c>
      <c r="V63" s="106">
        <v>0</v>
      </c>
      <c r="W63" s="106"/>
      <c r="X63" s="106"/>
      <c r="Y63" s="106"/>
      <c r="Z63" s="114"/>
    </row>
    <row r="64" spans="1:26" s="29" customFormat="1" ht="15.75" x14ac:dyDescent="0.25">
      <c r="A64" s="270"/>
      <c r="B64" s="110" t="s">
        <v>45</v>
      </c>
      <c r="C64" s="21">
        <v>70.430000000000007</v>
      </c>
      <c r="D64" s="106">
        <v>94</v>
      </c>
      <c r="E64" s="106">
        <v>94</v>
      </c>
      <c r="F64" s="111">
        <f t="shared" si="16"/>
        <v>1.3346585261962232</v>
      </c>
      <c r="G64" s="106">
        <v>1</v>
      </c>
      <c r="H64" s="112">
        <f t="shared" si="17"/>
        <v>1.0638297872340425E-2</v>
      </c>
      <c r="I64" s="106"/>
      <c r="J64" s="106"/>
      <c r="K64" s="106"/>
      <c r="L64" s="106"/>
      <c r="M64" s="106">
        <v>0</v>
      </c>
      <c r="N64" s="106">
        <v>0</v>
      </c>
      <c r="O64" s="106">
        <v>0</v>
      </c>
      <c r="P64" s="106">
        <v>0</v>
      </c>
      <c r="Q64" s="112">
        <v>0</v>
      </c>
      <c r="R64" s="106">
        <f t="shared" si="18"/>
        <v>7</v>
      </c>
      <c r="S64" s="90" t="s">
        <v>48</v>
      </c>
      <c r="T64" s="106">
        <v>1</v>
      </c>
      <c r="U64" s="112">
        <f t="shared" si="19"/>
        <v>1.0638297872340425E-2</v>
      </c>
      <c r="V64" s="106">
        <v>0</v>
      </c>
      <c r="W64" s="106"/>
      <c r="X64" s="106"/>
      <c r="Y64" s="106"/>
      <c r="Z64" s="114"/>
    </row>
    <row r="65" spans="1:26" s="29" customFormat="1" ht="15.75" x14ac:dyDescent="0.25">
      <c r="A65" s="105">
        <v>4</v>
      </c>
      <c r="B65" s="110" t="s">
        <v>46</v>
      </c>
      <c r="C65" s="21">
        <v>95.84</v>
      </c>
      <c r="D65" s="106">
        <v>189</v>
      </c>
      <c r="E65" s="106">
        <v>189</v>
      </c>
      <c r="F65" s="111">
        <f t="shared" si="16"/>
        <v>1.9720367278797997</v>
      </c>
      <c r="G65" s="122">
        <v>7</v>
      </c>
      <c r="H65" s="112">
        <f t="shared" si="17"/>
        <v>3.7037037037037035E-2</v>
      </c>
      <c r="I65" s="106"/>
      <c r="J65" s="106"/>
      <c r="K65" s="106"/>
      <c r="L65" s="106"/>
      <c r="M65" s="106">
        <v>5</v>
      </c>
      <c r="N65" s="106">
        <v>0</v>
      </c>
      <c r="O65" s="106">
        <v>4</v>
      </c>
      <c r="P65" s="106">
        <v>1</v>
      </c>
      <c r="Q65" s="112">
        <f t="shared" si="15"/>
        <v>0.7142857142857143</v>
      </c>
      <c r="R65" s="106">
        <f t="shared" si="18"/>
        <v>15</v>
      </c>
      <c r="S65" s="90" t="s">
        <v>48</v>
      </c>
      <c r="T65" s="122">
        <v>7</v>
      </c>
      <c r="U65" s="112">
        <f t="shared" si="19"/>
        <v>3.7037037037037035E-2</v>
      </c>
      <c r="V65" s="106">
        <v>0</v>
      </c>
      <c r="W65" s="106"/>
      <c r="X65" s="106"/>
      <c r="Y65" s="106"/>
      <c r="Z65" s="114"/>
    </row>
    <row r="66" spans="1:26" s="29" customFormat="1" ht="21.75" customHeight="1" x14ac:dyDescent="0.25">
      <c r="A66" s="105">
        <v>5</v>
      </c>
      <c r="B66" s="110" t="s">
        <v>47</v>
      </c>
      <c r="C66" s="21">
        <v>629.95000000000005</v>
      </c>
      <c r="D66" s="106">
        <v>1175</v>
      </c>
      <c r="E66" s="106">
        <v>1175</v>
      </c>
      <c r="F66" s="111">
        <f t="shared" si="16"/>
        <v>1.8652273989999204</v>
      </c>
      <c r="G66" s="106">
        <v>44</v>
      </c>
      <c r="H66" s="112">
        <f t="shared" si="17"/>
        <v>3.7446808510638301E-2</v>
      </c>
      <c r="I66" s="106">
        <v>2</v>
      </c>
      <c r="J66" s="106"/>
      <c r="K66" s="106">
        <v>1</v>
      </c>
      <c r="L66" s="106">
        <v>1</v>
      </c>
      <c r="M66" s="106">
        <v>18</v>
      </c>
      <c r="N66" s="106">
        <v>0</v>
      </c>
      <c r="O66" s="106">
        <v>15</v>
      </c>
      <c r="P66" s="106">
        <v>3</v>
      </c>
      <c r="Q66" s="112">
        <f t="shared" si="15"/>
        <v>0.40909090909090912</v>
      </c>
      <c r="R66" s="106">
        <f t="shared" si="18"/>
        <v>94</v>
      </c>
      <c r="S66" s="90" t="s">
        <v>48</v>
      </c>
      <c r="T66" s="106">
        <v>44</v>
      </c>
      <c r="U66" s="112">
        <f t="shared" si="19"/>
        <v>3.7446808510638301E-2</v>
      </c>
      <c r="V66" s="106">
        <v>0</v>
      </c>
      <c r="W66" s="106"/>
      <c r="X66" s="106"/>
      <c r="Y66" s="106"/>
      <c r="Z66" s="114"/>
    </row>
    <row r="67" spans="1:26" s="29" customFormat="1" ht="15.75" x14ac:dyDescent="0.25">
      <c r="A67" s="105">
        <v>6</v>
      </c>
      <c r="B67" s="110" t="s">
        <v>49</v>
      </c>
      <c r="C67" s="21">
        <v>58.68</v>
      </c>
      <c r="D67" s="106">
        <v>75</v>
      </c>
      <c r="E67" s="106">
        <v>75</v>
      </c>
      <c r="F67" s="111">
        <f t="shared" si="16"/>
        <v>1.278118609406953</v>
      </c>
      <c r="G67" s="106">
        <v>6</v>
      </c>
      <c r="H67" s="112">
        <f t="shared" si="17"/>
        <v>0.08</v>
      </c>
      <c r="I67" s="106"/>
      <c r="J67" s="106"/>
      <c r="K67" s="106"/>
      <c r="L67" s="106"/>
      <c r="M67" s="106">
        <v>3</v>
      </c>
      <c r="N67" s="106">
        <v>0</v>
      </c>
      <c r="O67" s="106">
        <v>2</v>
      </c>
      <c r="P67" s="106">
        <v>1</v>
      </c>
      <c r="Q67" s="112">
        <f t="shared" si="15"/>
        <v>0.5</v>
      </c>
      <c r="R67" s="106">
        <f t="shared" si="18"/>
        <v>6</v>
      </c>
      <c r="S67" s="90" t="s">
        <v>48</v>
      </c>
      <c r="T67" s="106">
        <v>6</v>
      </c>
      <c r="U67" s="112">
        <f t="shared" si="19"/>
        <v>0.08</v>
      </c>
      <c r="V67" s="106">
        <v>0</v>
      </c>
      <c r="W67" s="106"/>
      <c r="X67" s="106"/>
      <c r="Y67" s="106"/>
      <c r="Z67" s="114"/>
    </row>
    <row r="68" spans="1:26" s="29" customFormat="1" ht="15.75" x14ac:dyDescent="0.25">
      <c r="A68" s="105">
        <v>7</v>
      </c>
      <c r="B68" s="110" t="s">
        <v>50</v>
      </c>
      <c r="C68" s="21">
        <v>53.5</v>
      </c>
      <c r="D68" s="106">
        <v>64</v>
      </c>
      <c r="E68" s="106">
        <v>64</v>
      </c>
      <c r="F68" s="111">
        <f t="shared" si="16"/>
        <v>1.1962616822429906</v>
      </c>
      <c r="G68" s="106">
        <v>5</v>
      </c>
      <c r="H68" s="112">
        <f t="shared" si="17"/>
        <v>7.8125E-2</v>
      </c>
      <c r="I68" s="106"/>
      <c r="J68" s="106"/>
      <c r="K68" s="106"/>
      <c r="L68" s="106"/>
      <c r="M68" s="106">
        <v>3</v>
      </c>
      <c r="N68" s="106">
        <v>0</v>
      </c>
      <c r="O68" s="106">
        <v>2</v>
      </c>
      <c r="P68" s="106">
        <v>1</v>
      </c>
      <c r="Q68" s="112">
        <f t="shared" si="15"/>
        <v>0.6</v>
      </c>
      <c r="R68" s="106">
        <f t="shared" si="18"/>
        <v>5</v>
      </c>
      <c r="S68" s="90" t="s">
        <v>48</v>
      </c>
      <c r="T68" s="106">
        <v>5</v>
      </c>
      <c r="U68" s="112">
        <f t="shared" si="19"/>
        <v>7.8125E-2</v>
      </c>
      <c r="V68" s="106">
        <v>0</v>
      </c>
      <c r="W68" s="106"/>
      <c r="X68" s="106"/>
      <c r="Y68" s="106"/>
      <c r="Z68" s="114"/>
    </row>
    <row r="69" spans="1:26" s="29" customFormat="1" ht="15" customHeight="1" x14ac:dyDescent="0.25">
      <c r="A69" s="105">
        <v>8</v>
      </c>
      <c r="B69" s="110" t="s">
        <v>51</v>
      </c>
      <c r="C69" s="21">
        <v>559.37</v>
      </c>
      <c r="D69" s="106">
        <v>629</v>
      </c>
      <c r="E69" s="106">
        <v>629</v>
      </c>
      <c r="F69" s="111">
        <f t="shared" si="16"/>
        <v>1.1244793249548599</v>
      </c>
      <c r="G69" s="106">
        <v>25</v>
      </c>
      <c r="H69" s="112">
        <f t="shared" si="17"/>
        <v>3.9745627980922099E-2</v>
      </c>
      <c r="I69" s="106"/>
      <c r="J69" s="106"/>
      <c r="K69" s="106"/>
      <c r="L69" s="106"/>
      <c r="M69" s="106">
        <v>14</v>
      </c>
      <c r="N69" s="106">
        <v>0</v>
      </c>
      <c r="O69" s="106">
        <v>10</v>
      </c>
      <c r="P69" s="106">
        <v>4</v>
      </c>
      <c r="Q69" s="112">
        <f t="shared" si="15"/>
        <v>0.56000000000000005</v>
      </c>
      <c r="R69" s="106">
        <f t="shared" si="18"/>
        <v>50</v>
      </c>
      <c r="S69" s="90" t="s">
        <v>48</v>
      </c>
      <c r="T69" s="106">
        <v>25</v>
      </c>
      <c r="U69" s="112">
        <f t="shared" si="19"/>
        <v>3.9745627980922099E-2</v>
      </c>
      <c r="V69" s="106">
        <v>0</v>
      </c>
      <c r="W69" s="106"/>
      <c r="X69" s="106"/>
      <c r="Y69" s="106"/>
      <c r="Z69" s="114"/>
    </row>
    <row r="70" spans="1:26" s="29" customFormat="1" ht="15.75" x14ac:dyDescent="0.25">
      <c r="A70" s="105">
        <v>9</v>
      </c>
      <c r="B70" s="110" t="s">
        <v>52</v>
      </c>
      <c r="C70" s="21">
        <v>24.63</v>
      </c>
      <c r="D70" s="106">
        <v>58</v>
      </c>
      <c r="E70" s="106">
        <v>58</v>
      </c>
      <c r="F70" s="111">
        <f t="shared" si="16"/>
        <v>2.3548518067397484</v>
      </c>
      <c r="G70" s="106">
        <v>2</v>
      </c>
      <c r="H70" s="112">
        <f t="shared" si="17"/>
        <v>3.4482758620689655E-2</v>
      </c>
      <c r="I70" s="106"/>
      <c r="J70" s="106"/>
      <c r="K70" s="106"/>
      <c r="L70" s="106"/>
      <c r="M70" s="106">
        <v>2</v>
      </c>
      <c r="N70" s="106">
        <v>0</v>
      </c>
      <c r="O70" s="106">
        <v>1</v>
      </c>
      <c r="P70" s="106">
        <v>1</v>
      </c>
      <c r="Q70" s="112">
        <f t="shared" si="15"/>
        <v>1</v>
      </c>
      <c r="R70" s="106">
        <f t="shared" si="18"/>
        <v>4</v>
      </c>
      <c r="S70" s="90" t="s">
        <v>48</v>
      </c>
      <c r="T70" s="106">
        <v>2</v>
      </c>
      <c r="U70" s="112">
        <f t="shared" si="19"/>
        <v>3.4482758620689655E-2</v>
      </c>
      <c r="V70" s="106">
        <v>0</v>
      </c>
      <c r="W70" s="106"/>
      <c r="X70" s="106"/>
      <c r="Y70" s="106"/>
      <c r="Z70" s="114"/>
    </row>
    <row r="71" spans="1:26" s="29" customFormat="1" ht="15.75" x14ac:dyDescent="0.25">
      <c r="A71" s="105">
        <v>10</v>
      </c>
      <c r="B71" s="110" t="s">
        <v>53</v>
      </c>
      <c r="C71" s="21">
        <v>124.89</v>
      </c>
      <c r="D71" s="106">
        <v>182</v>
      </c>
      <c r="E71" s="106">
        <v>182</v>
      </c>
      <c r="F71" s="111">
        <f t="shared" si="16"/>
        <v>1.4572824085194971</v>
      </c>
      <c r="G71" s="106">
        <v>14</v>
      </c>
      <c r="H71" s="112">
        <f t="shared" si="17"/>
        <v>7.6923076923076927E-2</v>
      </c>
      <c r="I71" s="106">
        <v>0</v>
      </c>
      <c r="J71" s="106">
        <v>0</v>
      </c>
      <c r="K71" s="106">
        <v>11</v>
      </c>
      <c r="L71" s="106">
        <v>3</v>
      </c>
      <c r="M71" s="106">
        <v>8</v>
      </c>
      <c r="N71" s="106">
        <v>0</v>
      </c>
      <c r="O71" s="106">
        <v>6</v>
      </c>
      <c r="P71" s="106">
        <v>2</v>
      </c>
      <c r="Q71" s="112">
        <f t="shared" si="15"/>
        <v>0.5714285714285714</v>
      </c>
      <c r="R71" s="106">
        <f t="shared" si="18"/>
        <v>14</v>
      </c>
      <c r="S71" s="90" t="s">
        <v>48</v>
      </c>
      <c r="T71" s="106">
        <v>14</v>
      </c>
      <c r="U71" s="112">
        <f t="shared" si="19"/>
        <v>7.6923076923076927E-2</v>
      </c>
      <c r="V71" s="106">
        <v>0</v>
      </c>
      <c r="W71" s="106">
        <v>0</v>
      </c>
      <c r="X71" s="106">
        <v>11</v>
      </c>
      <c r="Y71" s="106">
        <v>3</v>
      </c>
      <c r="Z71" s="114"/>
    </row>
    <row r="72" spans="1:26" s="2" customFormat="1" ht="45.75" customHeight="1" x14ac:dyDescent="0.25">
      <c r="A72" s="105">
        <v>11</v>
      </c>
      <c r="B72" s="110" t="s">
        <v>30</v>
      </c>
      <c r="C72" s="31"/>
      <c r="D72" s="106"/>
      <c r="E72" s="106"/>
      <c r="F72" s="106"/>
      <c r="G72" s="106"/>
      <c r="H72" s="112" t="s">
        <v>339</v>
      </c>
      <c r="I72" s="106"/>
      <c r="J72" s="106"/>
      <c r="K72" s="106"/>
      <c r="L72" s="106"/>
      <c r="M72" s="106"/>
      <c r="N72" s="106"/>
      <c r="O72" s="106"/>
      <c r="P72" s="106"/>
      <c r="Q72" s="112"/>
      <c r="R72" s="106"/>
      <c r="S72" s="90"/>
      <c r="T72" s="106"/>
      <c r="U72" s="112" t="s">
        <v>339</v>
      </c>
      <c r="V72" s="106"/>
      <c r="W72" s="106"/>
      <c r="X72" s="106"/>
      <c r="Y72" s="106"/>
      <c r="Z72" s="118"/>
    </row>
    <row r="73" spans="1:26" s="51" customFormat="1" ht="19.5" customHeight="1" x14ac:dyDescent="0.25">
      <c r="A73" s="272" t="s">
        <v>54</v>
      </c>
      <c r="B73" s="273"/>
      <c r="C73" s="37">
        <f>SUM(C59:C72)</f>
        <v>2350.1200000000003</v>
      </c>
      <c r="D73" s="115">
        <f>SUM(D58:D72)</f>
        <v>3953</v>
      </c>
      <c r="E73" s="115">
        <f>SUM(E58:E72)</f>
        <v>3953</v>
      </c>
      <c r="F73" s="119">
        <f>E73/C73</f>
        <v>1.6820417680799276</v>
      </c>
      <c r="G73" s="115">
        <f>SUM(G58:G72)</f>
        <v>180</v>
      </c>
      <c r="H73" s="112">
        <f>G73/E73</f>
        <v>4.553503668100177E-2</v>
      </c>
      <c r="I73" s="115">
        <f t="shared" ref="I73:P73" si="20">SUM(I58:I72)</f>
        <v>12</v>
      </c>
      <c r="J73" s="115">
        <f t="shared" si="20"/>
        <v>0</v>
      </c>
      <c r="K73" s="115">
        <f t="shared" si="20"/>
        <v>20</v>
      </c>
      <c r="L73" s="115">
        <f t="shared" si="20"/>
        <v>6</v>
      </c>
      <c r="M73" s="115">
        <f t="shared" si="20"/>
        <v>114</v>
      </c>
      <c r="N73" s="115">
        <f t="shared" si="20"/>
        <v>3</v>
      </c>
      <c r="O73" s="115">
        <f t="shared" si="20"/>
        <v>85</v>
      </c>
      <c r="P73" s="115">
        <f t="shared" si="20"/>
        <v>26</v>
      </c>
      <c r="Q73" s="112">
        <f t="shared" si="15"/>
        <v>0.6333333333333333</v>
      </c>
      <c r="R73" s="115">
        <f>SUM(R58:R72)</f>
        <v>313</v>
      </c>
      <c r="S73" s="90"/>
      <c r="T73" s="115">
        <f>SUM(T58:T72)</f>
        <v>180</v>
      </c>
      <c r="U73" s="116">
        <f>T73/E73</f>
        <v>4.553503668100177E-2</v>
      </c>
      <c r="V73" s="115">
        <f>SUM(V58:V72)</f>
        <v>0</v>
      </c>
      <c r="W73" s="115">
        <f>SUM(W58:W72)</f>
        <v>0</v>
      </c>
      <c r="X73" s="115">
        <f>SUM(X71)</f>
        <v>11</v>
      </c>
      <c r="Y73" s="115">
        <f>SUM(Y71)</f>
        <v>3</v>
      </c>
      <c r="Z73" s="120"/>
    </row>
    <row r="74" spans="1:26" s="2" customFormat="1" ht="15.75" customHeight="1" x14ac:dyDescent="0.25">
      <c r="A74" s="277" t="s">
        <v>55</v>
      </c>
      <c r="B74" s="278"/>
      <c r="C74" s="121"/>
      <c r="D74" s="106"/>
      <c r="E74" s="106"/>
      <c r="F74" s="106"/>
      <c r="G74" s="106"/>
      <c r="H74" s="112" t="s">
        <v>339</v>
      </c>
      <c r="I74" s="106"/>
      <c r="J74" s="106"/>
      <c r="K74" s="106"/>
      <c r="L74" s="106"/>
      <c r="M74" s="106"/>
      <c r="N74" s="106"/>
      <c r="O74" s="106"/>
      <c r="P74" s="106"/>
      <c r="Q74" s="112"/>
      <c r="R74" s="106"/>
      <c r="S74" s="90"/>
      <c r="T74" s="106"/>
      <c r="U74" s="112" t="s">
        <v>339</v>
      </c>
      <c r="V74" s="106"/>
      <c r="W74" s="106"/>
      <c r="X74" s="106"/>
      <c r="Y74" s="106"/>
      <c r="Z74" s="118"/>
    </row>
    <row r="75" spans="1:26" s="2" customFormat="1" ht="15.75" x14ac:dyDescent="0.25">
      <c r="A75" s="269">
        <v>1</v>
      </c>
      <c r="B75" s="110" t="s">
        <v>56</v>
      </c>
      <c r="C75" s="31"/>
      <c r="D75" s="106"/>
      <c r="E75" s="106"/>
      <c r="F75" s="106"/>
      <c r="G75" s="106"/>
      <c r="H75" s="112" t="s">
        <v>339</v>
      </c>
      <c r="I75" s="106"/>
      <c r="J75" s="106"/>
      <c r="K75" s="106"/>
      <c r="L75" s="106"/>
      <c r="M75" s="106"/>
      <c r="N75" s="106"/>
      <c r="O75" s="106"/>
      <c r="P75" s="106"/>
      <c r="Q75" s="112"/>
      <c r="R75" s="106"/>
      <c r="S75" s="90"/>
      <c r="T75" s="106"/>
      <c r="U75" s="112" t="s">
        <v>339</v>
      </c>
      <c r="V75" s="106"/>
      <c r="W75" s="106"/>
      <c r="X75" s="106"/>
      <c r="Y75" s="106"/>
      <c r="Z75" s="118"/>
    </row>
    <row r="76" spans="1:26" s="29" customFormat="1" ht="15.75" x14ac:dyDescent="0.25">
      <c r="A76" s="271"/>
      <c r="B76" s="110" t="s">
        <v>57</v>
      </c>
      <c r="C76" s="21">
        <v>575.29</v>
      </c>
      <c r="D76" s="106">
        <v>475</v>
      </c>
      <c r="E76" s="106">
        <v>475</v>
      </c>
      <c r="F76" s="111">
        <f>E76/C76</f>
        <v>0.82567053138417157</v>
      </c>
      <c r="G76" s="106">
        <v>14</v>
      </c>
      <c r="H76" s="112">
        <f t="shared" ref="H76:H77" si="21">G76/E76</f>
        <v>2.9473684210526315E-2</v>
      </c>
      <c r="I76" s="106">
        <v>0</v>
      </c>
      <c r="J76" s="106"/>
      <c r="K76" s="106"/>
      <c r="L76" s="106"/>
      <c r="M76" s="106">
        <v>8</v>
      </c>
      <c r="N76" s="106">
        <v>0</v>
      </c>
      <c r="O76" s="106">
        <v>7</v>
      </c>
      <c r="P76" s="106">
        <v>1</v>
      </c>
      <c r="Q76" s="112">
        <f t="shared" si="15"/>
        <v>0.5714285714285714</v>
      </c>
      <c r="R76" s="106">
        <f>ROUNDDOWN(E76*S76,0)</f>
        <v>23</v>
      </c>
      <c r="S76" s="90" t="s">
        <v>24</v>
      </c>
      <c r="T76" s="106">
        <v>14</v>
      </c>
      <c r="U76" s="112">
        <f>T76/E76</f>
        <v>2.9473684210526315E-2</v>
      </c>
      <c r="V76" s="106">
        <v>0</v>
      </c>
      <c r="W76" s="106"/>
      <c r="X76" s="106"/>
      <c r="Y76" s="106"/>
      <c r="Z76" s="114"/>
    </row>
    <row r="77" spans="1:26" s="29" customFormat="1" ht="15.75" x14ac:dyDescent="0.25">
      <c r="A77" s="270"/>
      <c r="B77" s="110" t="s">
        <v>58</v>
      </c>
      <c r="C77" s="21">
        <v>2066.52</v>
      </c>
      <c r="D77" s="106">
        <v>1655</v>
      </c>
      <c r="E77" s="106">
        <v>1655</v>
      </c>
      <c r="F77" s="111">
        <f>E77/C77</f>
        <v>0.80086328707198573</v>
      </c>
      <c r="G77" s="106">
        <v>48</v>
      </c>
      <c r="H77" s="112">
        <f t="shared" si="21"/>
        <v>2.9003021148036254E-2</v>
      </c>
      <c r="I77" s="106">
        <v>0</v>
      </c>
      <c r="J77" s="106"/>
      <c r="K77" s="106"/>
      <c r="L77" s="106"/>
      <c r="M77" s="106">
        <v>20</v>
      </c>
      <c r="N77" s="106">
        <v>1</v>
      </c>
      <c r="O77" s="106">
        <v>15</v>
      </c>
      <c r="P77" s="106">
        <v>4</v>
      </c>
      <c r="Q77" s="112">
        <f t="shared" si="15"/>
        <v>0.41666666666666669</v>
      </c>
      <c r="R77" s="106">
        <f>ROUNDDOWN(E77*S77,0)</f>
        <v>82</v>
      </c>
      <c r="S77" s="90" t="s">
        <v>24</v>
      </c>
      <c r="T77" s="106">
        <v>48</v>
      </c>
      <c r="U77" s="112">
        <f>T77/E77</f>
        <v>2.9003021148036254E-2</v>
      </c>
      <c r="V77" s="106">
        <v>0</v>
      </c>
      <c r="W77" s="106"/>
      <c r="X77" s="106"/>
      <c r="Y77" s="106"/>
      <c r="Z77" s="114"/>
    </row>
    <row r="78" spans="1:26" s="2" customFormat="1" ht="15.75" x14ac:dyDescent="0.25">
      <c r="A78" s="269">
        <v>2</v>
      </c>
      <c r="B78" s="110" t="s">
        <v>59</v>
      </c>
      <c r="C78" s="21"/>
      <c r="D78" s="106"/>
      <c r="E78" s="106"/>
      <c r="F78" s="106"/>
      <c r="G78" s="106"/>
      <c r="H78" s="112" t="s">
        <v>339</v>
      </c>
      <c r="I78" s="106"/>
      <c r="J78" s="106"/>
      <c r="K78" s="106"/>
      <c r="L78" s="106"/>
      <c r="M78" s="106"/>
      <c r="N78" s="106"/>
      <c r="O78" s="106"/>
      <c r="P78" s="106"/>
      <c r="Q78" s="112"/>
      <c r="R78" s="106">
        <f>ROUNDDOWN(E78*S78,0)</f>
        <v>0</v>
      </c>
      <c r="S78" s="90"/>
      <c r="T78" s="106"/>
      <c r="U78" s="112" t="s">
        <v>339</v>
      </c>
      <c r="V78" s="106"/>
      <c r="W78" s="106"/>
      <c r="X78" s="106"/>
      <c r="Y78" s="106"/>
      <c r="Z78" s="118"/>
    </row>
    <row r="79" spans="1:26" s="29" customFormat="1" ht="15.75" x14ac:dyDescent="0.25">
      <c r="A79" s="271"/>
      <c r="B79" s="110" t="s">
        <v>60</v>
      </c>
      <c r="C79" s="21">
        <v>1209.28</v>
      </c>
      <c r="D79" s="106">
        <v>1104</v>
      </c>
      <c r="E79" s="106">
        <v>1104</v>
      </c>
      <c r="F79" s="111">
        <f>E79/C79</f>
        <v>0.91293993119872985</v>
      </c>
      <c r="G79" s="106">
        <v>33</v>
      </c>
      <c r="H79" s="112">
        <f t="shared" ref="H79:H87" si="22">G79/E79</f>
        <v>2.9891304347826088E-2</v>
      </c>
      <c r="I79" s="106">
        <v>0</v>
      </c>
      <c r="J79" s="106"/>
      <c r="K79" s="106"/>
      <c r="L79" s="106"/>
      <c r="M79" s="106">
        <v>16</v>
      </c>
      <c r="N79" s="106">
        <v>0</v>
      </c>
      <c r="O79" s="106">
        <v>13</v>
      </c>
      <c r="P79" s="106">
        <v>3</v>
      </c>
      <c r="Q79" s="112">
        <f t="shared" si="15"/>
        <v>0.48484848484848486</v>
      </c>
      <c r="R79" s="106">
        <f>ROUNDDOWN(E79*S79,0)</f>
        <v>55</v>
      </c>
      <c r="S79" s="90" t="s">
        <v>24</v>
      </c>
      <c r="T79" s="106">
        <v>33</v>
      </c>
      <c r="U79" s="112">
        <f>T79/E79</f>
        <v>2.9891304347826088E-2</v>
      </c>
      <c r="V79" s="106">
        <v>0</v>
      </c>
      <c r="W79" s="106"/>
      <c r="X79" s="106"/>
      <c r="Y79" s="106"/>
      <c r="Z79" s="114"/>
    </row>
    <row r="80" spans="1:26" s="29" customFormat="1" ht="19.5" customHeight="1" x14ac:dyDescent="0.25">
      <c r="A80" s="270"/>
      <c r="B80" s="110" t="s">
        <v>61</v>
      </c>
      <c r="C80" s="21">
        <v>251.53</v>
      </c>
      <c r="D80" s="106">
        <v>72</v>
      </c>
      <c r="E80" s="106">
        <v>72</v>
      </c>
      <c r="F80" s="111">
        <f>E80/C80</f>
        <v>0.28624816125313085</v>
      </c>
      <c r="G80" s="106">
        <v>2</v>
      </c>
      <c r="H80" s="112">
        <f t="shared" si="22"/>
        <v>2.7777777777777776E-2</v>
      </c>
      <c r="I80" s="106">
        <v>0</v>
      </c>
      <c r="J80" s="106"/>
      <c r="K80" s="106"/>
      <c r="L80" s="106"/>
      <c r="M80" s="106">
        <v>2</v>
      </c>
      <c r="N80" s="106">
        <v>0</v>
      </c>
      <c r="O80" s="106">
        <v>1</v>
      </c>
      <c r="P80" s="106">
        <v>1</v>
      </c>
      <c r="Q80" s="112">
        <f t="shared" si="15"/>
        <v>1</v>
      </c>
      <c r="R80" s="106">
        <f>ROUNDDOWN(E80*S80,0)</f>
        <v>3</v>
      </c>
      <c r="S80" s="90" t="s">
        <v>24</v>
      </c>
      <c r="T80" s="106">
        <v>2</v>
      </c>
      <c r="U80" s="112">
        <f>T80/E80</f>
        <v>2.7777777777777776E-2</v>
      </c>
      <c r="V80" s="106">
        <v>0</v>
      </c>
      <c r="W80" s="106"/>
      <c r="X80" s="106"/>
      <c r="Y80" s="106"/>
      <c r="Z80" s="114"/>
    </row>
    <row r="81" spans="1:26" s="93" customFormat="1" ht="20.25" customHeight="1" x14ac:dyDescent="0.25">
      <c r="A81" s="105">
        <v>3</v>
      </c>
      <c r="B81" s="110" t="s">
        <v>62</v>
      </c>
      <c r="C81" s="21">
        <v>424.92</v>
      </c>
      <c r="D81" s="105">
        <v>503</v>
      </c>
      <c r="E81" s="105">
        <v>503</v>
      </c>
      <c r="F81" s="111">
        <f t="shared" ref="F81:F87" si="23">E81/C81</f>
        <v>1.1837522357149581</v>
      </c>
      <c r="G81" s="106">
        <v>33</v>
      </c>
      <c r="H81" s="112">
        <f t="shared" si="22"/>
        <v>6.560636182902585E-2</v>
      </c>
      <c r="I81" s="106">
        <v>0</v>
      </c>
      <c r="J81" s="106"/>
      <c r="K81" s="106"/>
      <c r="L81" s="106"/>
      <c r="M81" s="106">
        <v>18</v>
      </c>
      <c r="N81" s="106">
        <v>0</v>
      </c>
      <c r="O81" s="106">
        <v>13</v>
      </c>
      <c r="P81" s="106">
        <v>5</v>
      </c>
      <c r="Q81" s="112">
        <f t="shared" si="15"/>
        <v>0.54545454545454541</v>
      </c>
      <c r="R81" s="106">
        <f t="shared" ref="R81:R87" si="24">ROUNDDOWN(E81*S81,0)</f>
        <v>40</v>
      </c>
      <c r="S81" s="90" t="s">
        <v>48</v>
      </c>
      <c r="T81" s="106">
        <v>33</v>
      </c>
      <c r="U81" s="112">
        <f t="shared" ref="U81:U87" si="25">T81/E81</f>
        <v>6.560636182902585E-2</v>
      </c>
      <c r="V81" s="106">
        <v>0</v>
      </c>
      <c r="W81" s="106"/>
      <c r="X81" s="106"/>
      <c r="Y81" s="106"/>
      <c r="Z81" s="117"/>
    </row>
    <row r="82" spans="1:26" s="29" customFormat="1" ht="15.75" customHeight="1" x14ac:dyDescent="0.25">
      <c r="A82" s="105">
        <v>4</v>
      </c>
      <c r="B82" s="110" t="s">
        <v>63</v>
      </c>
      <c r="C82" s="21">
        <v>94.64</v>
      </c>
      <c r="D82" s="106">
        <v>82</v>
      </c>
      <c r="E82" s="106">
        <v>82</v>
      </c>
      <c r="F82" s="111">
        <f t="shared" si="23"/>
        <v>0.86644125105663572</v>
      </c>
      <c r="G82" s="106">
        <v>0</v>
      </c>
      <c r="H82" s="112">
        <f t="shared" si="22"/>
        <v>0</v>
      </c>
      <c r="I82" s="106">
        <v>0</v>
      </c>
      <c r="J82" s="106"/>
      <c r="K82" s="106"/>
      <c r="L82" s="106"/>
      <c r="M82" s="106">
        <v>0</v>
      </c>
      <c r="N82" s="106">
        <v>0</v>
      </c>
      <c r="O82" s="106">
        <v>0</v>
      </c>
      <c r="P82" s="106">
        <v>0</v>
      </c>
      <c r="Q82" s="112">
        <v>0</v>
      </c>
      <c r="R82" s="106">
        <f t="shared" si="24"/>
        <v>4</v>
      </c>
      <c r="S82" s="90" t="s">
        <v>24</v>
      </c>
      <c r="T82" s="106">
        <v>0</v>
      </c>
      <c r="U82" s="112">
        <f t="shared" si="25"/>
        <v>0</v>
      </c>
      <c r="V82" s="106">
        <v>0</v>
      </c>
      <c r="W82" s="106"/>
      <c r="X82" s="106"/>
      <c r="Y82" s="106"/>
      <c r="Z82" s="114"/>
    </row>
    <row r="83" spans="1:26" s="29" customFormat="1" ht="15.75" x14ac:dyDescent="0.25">
      <c r="A83" s="105">
        <v>5</v>
      </c>
      <c r="B83" s="110" t="s">
        <v>64</v>
      </c>
      <c r="C83" s="21">
        <v>30.46</v>
      </c>
      <c r="D83" s="106">
        <v>56</v>
      </c>
      <c r="E83" s="106">
        <v>56</v>
      </c>
      <c r="F83" s="111">
        <f t="shared" si="23"/>
        <v>1.8384766907419565</v>
      </c>
      <c r="G83" s="106">
        <v>2</v>
      </c>
      <c r="H83" s="112">
        <f t="shared" si="22"/>
        <v>3.5714285714285712E-2</v>
      </c>
      <c r="I83" s="106">
        <v>0</v>
      </c>
      <c r="J83" s="106"/>
      <c r="K83" s="106"/>
      <c r="L83" s="106"/>
      <c r="M83" s="106">
        <v>2</v>
      </c>
      <c r="N83" s="106">
        <v>0</v>
      </c>
      <c r="O83" s="106">
        <v>1</v>
      </c>
      <c r="P83" s="106">
        <v>1</v>
      </c>
      <c r="Q83" s="112">
        <f t="shared" si="15"/>
        <v>1</v>
      </c>
      <c r="R83" s="106">
        <f t="shared" si="24"/>
        <v>4</v>
      </c>
      <c r="S83" s="90" t="s">
        <v>48</v>
      </c>
      <c r="T83" s="106">
        <v>2</v>
      </c>
      <c r="U83" s="112">
        <f t="shared" si="25"/>
        <v>3.5714285714285712E-2</v>
      </c>
      <c r="V83" s="106">
        <v>0</v>
      </c>
      <c r="W83" s="106"/>
      <c r="X83" s="106"/>
      <c r="Y83" s="106"/>
      <c r="Z83" s="114"/>
    </row>
    <row r="84" spans="1:26" s="29" customFormat="1" ht="18.600000000000001" customHeight="1" x14ac:dyDescent="0.25">
      <c r="A84" s="105">
        <v>6</v>
      </c>
      <c r="B84" s="110" t="s">
        <v>65</v>
      </c>
      <c r="C84" s="21">
        <v>55.84</v>
      </c>
      <c r="D84" s="106">
        <v>3</v>
      </c>
      <c r="E84" s="106">
        <v>3</v>
      </c>
      <c r="F84" s="111">
        <f t="shared" si="23"/>
        <v>5.3724928366762174E-2</v>
      </c>
      <c r="G84" s="106">
        <v>0</v>
      </c>
      <c r="H84" s="112">
        <f t="shared" si="22"/>
        <v>0</v>
      </c>
      <c r="I84" s="106">
        <v>0</v>
      </c>
      <c r="J84" s="106"/>
      <c r="K84" s="106"/>
      <c r="L84" s="106"/>
      <c r="M84" s="106">
        <v>0</v>
      </c>
      <c r="N84" s="106">
        <v>0</v>
      </c>
      <c r="O84" s="106">
        <v>0</v>
      </c>
      <c r="P84" s="106">
        <v>0</v>
      </c>
      <c r="Q84" s="112">
        <v>0</v>
      </c>
      <c r="R84" s="106">
        <f t="shared" si="24"/>
        <v>0</v>
      </c>
      <c r="S84" s="90" t="s">
        <v>24</v>
      </c>
      <c r="T84" s="106">
        <v>0</v>
      </c>
      <c r="U84" s="112">
        <f t="shared" si="25"/>
        <v>0</v>
      </c>
      <c r="V84" s="106">
        <v>0</v>
      </c>
      <c r="W84" s="106"/>
      <c r="X84" s="106"/>
      <c r="Y84" s="106"/>
      <c r="Z84" s="114"/>
    </row>
    <row r="85" spans="1:26" s="29" customFormat="1" ht="23.25" customHeight="1" x14ac:dyDescent="0.25">
      <c r="A85" s="105">
        <v>7</v>
      </c>
      <c r="B85" s="110" t="s">
        <v>66</v>
      </c>
      <c r="C85" s="21">
        <v>70.680000000000007</v>
      </c>
      <c r="D85" s="106">
        <v>42</v>
      </c>
      <c r="E85" s="106">
        <v>42</v>
      </c>
      <c r="F85" s="111">
        <f t="shared" si="23"/>
        <v>0.59422750424448212</v>
      </c>
      <c r="G85" s="106">
        <v>1</v>
      </c>
      <c r="H85" s="112">
        <f t="shared" si="22"/>
        <v>2.3809523809523808E-2</v>
      </c>
      <c r="I85" s="106">
        <v>0</v>
      </c>
      <c r="J85" s="106"/>
      <c r="K85" s="106"/>
      <c r="L85" s="106"/>
      <c r="M85" s="106">
        <v>0</v>
      </c>
      <c r="N85" s="106">
        <v>0</v>
      </c>
      <c r="O85" s="106">
        <v>0</v>
      </c>
      <c r="P85" s="106">
        <v>0</v>
      </c>
      <c r="Q85" s="112">
        <v>0</v>
      </c>
      <c r="R85" s="106">
        <f t="shared" si="24"/>
        <v>2</v>
      </c>
      <c r="S85" s="90" t="s">
        <v>24</v>
      </c>
      <c r="T85" s="106">
        <v>1</v>
      </c>
      <c r="U85" s="112">
        <f t="shared" si="25"/>
        <v>2.3809523809523808E-2</v>
      </c>
      <c r="V85" s="106">
        <v>0</v>
      </c>
      <c r="W85" s="106"/>
      <c r="X85" s="106"/>
      <c r="Y85" s="106"/>
      <c r="Z85" s="114"/>
    </row>
    <row r="86" spans="1:26" s="29" customFormat="1" ht="15.75" x14ac:dyDescent="0.25">
      <c r="A86" s="105">
        <v>8</v>
      </c>
      <c r="B86" s="110" t="s">
        <v>67</v>
      </c>
      <c r="C86" s="21">
        <v>86.02</v>
      </c>
      <c r="D86" s="106">
        <v>106</v>
      </c>
      <c r="E86" s="106">
        <v>106</v>
      </c>
      <c r="F86" s="111">
        <f t="shared" si="23"/>
        <v>1.2322715647523832</v>
      </c>
      <c r="G86" s="106">
        <v>1</v>
      </c>
      <c r="H86" s="112">
        <f t="shared" si="22"/>
        <v>9.433962264150943E-3</v>
      </c>
      <c r="I86" s="106">
        <v>0</v>
      </c>
      <c r="J86" s="106"/>
      <c r="K86" s="106"/>
      <c r="L86" s="106"/>
      <c r="M86" s="106">
        <v>1</v>
      </c>
      <c r="N86" s="106">
        <v>0</v>
      </c>
      <c r="O86" s="106">
        <v>1</v>
      </c>
      <c r="P86" s="106">
        <v>0</v>
      </c>
      <c r="Q86" s="112">
        <f t="shared" si="15"/>
        <v>1</v>
      </c>
      <c r="R86" s="106">
        <f t="shared" si="24"/>
        <v>8</v>
      </c>
      <c r="S86" s="90" t="s">
        <v>48</v>
      </c>
      <c r="T86" s="106">
        <v>1</v>
      </c>
      <c r="U86" s="112">
        <f t="shared" si="25"/>
        <v>9.433962264150943E-3</v>
      </c>
      <c r="V86" s="106">
        <v>0</v>
      </c>
      <c r="W86" s="106"/>
      <c r="X86" s="106"/>
      <c r="Y86" s="106"/>
      <c r="Z86" s="114"/>
    </row>
    <row r="87" spans="1:26" s="93" customFormat="1" ht="22.5" customHeight="1" x14ac:dyDescent="0.25">
      <c r="A87" s="105">
        <v>9</v>
      </c>
      <c r="B87" s="110" t="s">
        <v>68</v>
      </c>
      <c r="C87" s="21">
        <v>66.31</v>
      </c>
      <c r="D87" s="106">
        <v>67</v>
      </c>
      <c r="E87" s="106">
        <v>67</v>
      </c>
      <c r="F87" s="111">
        <f t="shared" si="23"/>
        <v>1.0104056703362991</v>
      </c>
      <c r="G87" s="106">
        <v>2</v>
      </c>
      <c r="H87" s="112">
        <f t="shared" si="22"/>
        <v>2.9850746268656716E-2</v>
      </c>
      <c r="I87" s="106">
        <v>0</v>
      </c>
      <c r="J87" s="106"/>
      <c r="K87" s="106"/>
      <c r="L87" s="106"/>
      <c r="M87" s="106">
        <v>2</v>
      </c>
      <c r="N87" s="106">
        <v>0</v>
      </c>
      <c r="O87" s="106">
        <v>1</v>
      </c>
      <c r="P87" s="106">
        <v>1</v>
      </c>
      <c r="Q87" s="112">
        <f t="shared" si="15"/>
        <v>1</v>
      </c>
      <c r="R87" s="106">
        <f t="shared" si="24"/>
        <v>5</v>
      </c>
      <c r="S87" s="90" t="s">
        <v>48</v>
      </c>
      <c r="T87" s="106">
        <v>2</v>
      </c>
      <c r="U87" s="112">
        <f t="shared" si="25"/>
        <v>2.9850746268656716E-2</v>
      </c>
      <c r="V87" s="106">
        <v>0</v>
      </c>
      <c r="W87" s="106"/>
      <c r="X87" s="106"/>
      <c r="Y87" s="106"/>
      <c r="Z87" s="117"/>
    </row>
    <row r="88" spans="1:26" s="2" customFormat="1" ht="15" customHeight="1" x14ac:dyDescent="0.25">
      <c r="A88" s="269">
        <v>10</v>
      </c>
      <c r="B88" s="110" t="s">
        <v>69</v>
      </c>
      <c r="C88" s="21"/>
      <c r="D88" s="106"/>
      <c r="E88" s="106"/>
      <c r="F88" s="106"/>
      <c r="G88" s="106"/>
      <c r="H88" s="112" t="s">
        <v>339</v>
      </c>
      <c r="I88" s="106"/>
      <c r="J88" s="106"/>
      <c r="K88" s="106"/>
      <c r="L88" s="106"/>
      <c r="M88" s="106"/>
      <c r="N88" s="106"/>
      <c r="O88" s="106"/>
      <c r="P88" s="106"/>
      <c r="Q88" s="112"/>
      <c r="R88" s="106"/>
      <c r="S88" s="90"/>
      <c r="T88" s="106"/>
      <c r="U88" s="112" t="s">
        <v>339</v>
      </c>
      <c r="V88" s="106"/>
      <c r="W88" s="106"/>
      <c r="X88" s="106"/>
      <c r="Y88" s="106"/>
      <c r="Z88" s="118"/>
    </row>
    <row r="89" spans="1:26" s="29" customFormat="1" ht="15.75" x14ac:dyDescent="0.25">
      <c r="A89" s="270"/>
      <c r="B89" s="110" t="s">
        <v>70</v>
      </c>
      <c r="C89" s="21">
        <v>76.13</v>
      </c>
      <c r="D89" s="106">
        <v>160</v>
      </c>
      <c r="E89" s="106">
        <v>160</v>
      </c>
      <c r="F89" s="111">
        <f>E89/C89</f>
        <v>2.1016681991330621</v>
      </c>
      <c r="G89" s="106">
        <v>10</v>
      </c>
      <c r="H89" s="112">
        <f>G89/E89</f>
        <v>6.25E-2</v>
      </c>
      <c r="I89" s="106">
        <v>0</v>
      </c>
      <c r="J89" s="106"/>
      <c r="K89" s="106"/>
      <c r="L89" s="106"/>
      <c r="M89" s="106">
        <v>0</v>
      </c>
      <c r="N89" s="106">
        <v>0</v>
      </c>
      <c r="O89" s="106">
        <v>0</v>
      </c>
      <c r="P89" s="106">
        <v>0</v>
      </c>
      <c r="Q89" s="112">
        <f t="shared" si="15"/>
        <v>0</v>
      </c>
      <c r="R89" s="106">
        <f>ROUNDDOWN(E89*S89,0)</f>
        <v>12</v>
      </c>
      <c r="S89" s="90" t="s">
        <v>48</v>
      </c>
      <c r="T89" s="106">
        <v>10</v>
      </c>
      <c r="U89" s="112">
        <f>T89/E89</f>
        <v>6.25E-2</v>
      </c>
      <c r="V89" s="106">
        <v>0</v>
      </c>
      <c r="W89" s="106"/>
      <c r="X89" s="106"/>
      <c r="Y89" s="106"/>
      <c r="Z89" s="114"/>
    </row>
    <row r="90" spans="1:26" s="2" customFormat="1" ht="15.75" x14ac:dyDescent="0.25">
      <c r="A90" s="269">
        <v>11</v>
      </c>
      <c r="B90" s="110" t="s">
        <v>71</v>
      </c>
      <c r="C90" s="21"/>
      <c r="D90" s="106"/>
      <c r="E90" s="106"/>
      <c r="F90" s="106"/>
      <c r="G90" s="106"/>
      <c r="H90" s="112"/>
      <c r="I90" s="106"/>
      <c r="J90" s="106"/>
      <c r="K90" s="106"/>
      <c r="L90" s="106"/>
      <c r="M90" s="106"/>
      <c r="N90" s="106"/>
      <c r="O90" s="106"/>
      <c r="P90" s="106"/>
      <c r="Q90" s="112"/>
      <c r="R90" s="106"/>
      <c r="S90" s="90"/>
      <c r="T90" s="106"/>
      <c r="U90" s="112" t="s">
        <v>339</v>
      </c>
      <c r="V90" s="106"/>
      <c r="W90" s="106"/>
      <c r="X90" s="106"/>
      <c r="Y90" s="106"/>
      <c r="Z90" s="118"/>
    </row>
    <row r="91" spans="1:26" s="29" customFormat="1" ht="15.75" x14ac:dyDescent="0.25">
      <c r="A91" s="271"/>
      <c r="B91" s="110" t="s">
        <v>72</v>
      </c>
      <c r="C91" s="21">
        <v>61.79</v>
      </c>
      <c r="D91" s="106">
        <v>65</v>
      </c>
      <c r="E91" s="106">
        <v>65</v>
      </c>
      <c r="F91" s="111">
        <f t="shared" ref="F91:F101" si="26">E91/C91</f>
        <v>1.051950153746561</v>
      </c>
      <c r="G91" s="106">
        <v>3</v>
      </c>
      <c r="H91" s="112">
        <f t="shared" ref="H91:H101" si="27">G91/E91</f>
        <v>4.6153846153846156E-2</v>
      </c>
      <c r="I91" s="106">
        <v>0</v>
      </c>
      <c r="J91" s="106"/>
      <c r="K91" s="106"/>
      <c r="L91" s="106"/>
      <c r="M91" s="106">
        <v>1</v>
      </c>
      <c r="N91" s="106">
        <v>0</v>
      </c>
      <c r="O91" s="106">
        <v>1</v>
      </c>
      <c r="P91" s="106">
        <v>0</v>
      </c>
      <c r="Q91" s="112">
        <f t="shared" si="15"/>
        <v>0.33333333333333331</v>
      </c>
      <c r="R91" s="106">
        <f t="shared" ref="R91:R101" si="28">ROUNDDOWN(E91*S91,0)</f>
        <v>5</v>
      </c>
      <c r="S91" s="90" t="s">
        <v>48</v>
      </c>
      <c r="T91" s="106">
        <v>3</v>
      </c>
      <c r="U91" s="112">
        <f t="shared" ref="U91:U101" si="29">T91/E91</f>
        <v>4.6153846153846156E-2</v>
      </c>
      <c r="V91" s="106">
        <v>0</v>
      </c>
      <c r="W91" s="106"/>
      <c r="X91" s="106"/>
      <c r="Y91" s="106"/>
      <c r="Z91" s="114"/>
    </row>
    <row r="92" spans="1:26" s="29" customFormat="1" ht="15.75" x14ac:dyDescent="0.25">
      <c r="A92" s="271"/>
      <c r="B92" s="110" t="s">
        <v>73</v>
      </c>
      <c r="C92" s="21">
        <v>65.37</v>
      </c>
      <c r="D92" s="106">
        <v>108</v>
      </c>
      <c r="E92" s="106">
        <v>108</v>
      </c>
      <c r="F92" s="111">
        <f t="shared" si="26"/>
        <v>1.6521340064249654</v>
      </c>
      <c r="G92" s="106">
        <v>8</v>
      </c>
      <c r="H92" s="112">
        <f t="shared" si="27"/>
        <v>7.407407407407407E-2</v>
      </c>
      <c r="I92" s="106">
        <v>0</v>
      </c>
      <c r="J92" s="106"/>
      <c r="K92" s="106"/>
      <c r="L92" s="106"/>
      <c r="M92" s="106">
        <v>4</v>
      </c>
      <c r="N92" s="106">
        <v>0</v>
      </c>
      <c r="O92" s="106">
        <v>2</v>
      </c>
      <c r="P92" s="106">
        <v>2</v>
      </c>
      <c r="Q92" s="112">
        <f t="shared" si="15"/>
        <v>0.5</v>
      </c>
      <c r="R92" s="106">
        <f t="shared" si="28"/>
        <v>8</v>
      </c>
      <c r="S92" s="90" t="s">
        <v>48</v>
      </c>
      <c r="T92" s="106">
        <v>8</v>
      </c>
      <c r="U92" s="112">
        <f t="shared" si="29"/>
        <v>7.407407407407407E-2</v>
      </c>
      <c r="V92" s="106">
        <v>0</v>
      </c>
      <c r="W92" s="106"/>
      <c r="X92" s="106"/>
      <c r="Y92" s="106"/>
      <c r="Z92" s="114"/>
    </row>
    <row r="93" spans="1:26" s="29" customFormat="1" ht="15.75" x14ac:dyDescent="0.25">
      <c r="A93" s="270"/>
      <c r="B93" s="110" t="s">
        <v>74</v>
      </c>
      <c r="C93" s="21">
        <v>78.400000000000006</v>
      </c>
      <c r="D93" s="106">
        <v>72</v>
      </c>
      <c r="E93" s="106">
        <v>72</v>
      </c>
      <c r="F93" s="111">
        <f t="shared" si="26"/>
        <v>0.91836734693877542</v>
      </c>
      <c r="G93" s="106">
        <v>3</v>
      </c>
      <c r="H93" s="112">
        <f t="shared" si="27"/>
        <v>4.1666666666666664E-2</v>
      </c>
      <c r="I93" s="106">
        <v>0</v>
      </c>
      <c r="J93" s="106"/>
      <c r="K93" s="106"/>
      <c r="L93" s="106"/>
      <c r="M93" s="106">
        <v>1</v>
      </c>
      <c r="N93" s="106">
        <v>0</v>
      </c>
      <c r="O93" s="106">
        <v>1</v>
      </c>
      <c r="P93" s="106">
        <v>0</v>
      </c>
      <c r="Q93" s="112">
        <f t="shared" si="15"/>
        <v>0.33333333333333331</v>
      </c>
      <c r="R93" s="106">
        <f t="shared" si="28"/>
        <v>3</v>
      </c>
      <c r="S93" s="90">
        <v>0.05</v>
      </c>
      <c r="T93" s="106">
        <v>3</v>
      </c>
      <c r="U93" s="112">
        <f t="shared" si="29"/>
        <v>4.1666666666666664E-2</v>
      </c>
      <c r="V93" s="106">
        <v>0</v>
      </c>
      <c r="W93" s="106"/>
      <c r="X93" s="106"/>
      <c r="Y93" s="106"/>
      <c r="Z93" s="114"/>
    </row>
    <row r="94" spans="1:26" s="29" customFormat="1" ht="21" customHeight="1" x14ac:dyDescent="0.25">
      <c r="A94" s="105">
        <v>12</v>
      </c>
      <c r="B94" s="110" t="s">
        <v>75</v>
      </c>
      <c r="C94" s="21">
        <v>134.03</v>
      </c>
      <c r="D94" s="106">
        <v>287</v>
      </c>
      <c r="E94" s="106">
        <v>287</v>
      </c>
      <c r="F94" s="111">
        <f t="shared" si="26"/>
        <v>2.1413116466462734</v>
      </c>
      <c r="G94" s="106">
        <v>3</v>
      </c>
      <c r="H94" s="112">
        <f t="shared" si="27"/>
        <v>1.0452961672473868E-2</v>
      </c>
      <c r="I94" s="106">
        <v>0</v>
      </c>
      <c r="J94" s="106"/>
      <c r="K94" s="106"/>
      <c r="L94" s="106"/>
      <c r="M94" s="106">
        <v>3</v>
      </c>
      <c r="N94" s="106">
        <v>0</v>
      </c>
      <c r="O94" s="106">
        <v>2</v>
      </c>
      <c r="P94" s="106">
        <v>1</v>
      </c>
      <c r="Q94" s="112">
        <f t="shared" si="15"/>
        <v>1</v>
      </c>
      <c r="R94" s="106">
        <f t="shared" si="28"/>
        <v>22</v>
      </c>
      <c r="S94" s="90" t="s">
        <v>48</v>
      </c>
      <c r="T94" s="106">
        <v>3</v>
      </c>
      <c r="U94" s="112">
        <f t="shared" si="29"/>
        <v>1.0452961672473868E-2</v>
      </c>
      <c r="V94" s="106">
        <v>0</v>
      </c>
      <c r="W94" s="106"/>
      <c r="X94" s="106"/>
      <c r="Y94" s="106"/>
      <c r="Z94" s="114"/>
    </row>
    <row r="95" spans="1:26" s="29" customFormat="1" ht="15.75" customHeight="1" x14ac:dyDescent="0.25">
      <c r="A95" s="105">
        <v>13</v>
      </c>
      <c r="B95" s="110" t="s">
        <v>76</v>
      </c>
      <c r="C95" s="21">
        <v>72.23</v>
      </c>
      <c r="D95" s="106">
        <v>71</v>
      </c>
      <c r="E95" s="106">
        <v>71</v>
      </c>
      <c r="F95" s="111">
        <f t="shared" si="26"/>
        <v>0.98297106465457562</v>
      </c>
      <c r="G95" s="106">
        <v>2</v>
      </c>
      <c r="H95" s="112">
        <f t="shared" si="27"/>
        <v>2.8169014084507043E-2</v>
      </c>
      <c r="I95" s="106">
        <v>0</v>
      </c>
      <c r="J95" s="106"/>
      <c r="K95" s="106"/>
      <c r="L95" s="106"/>
      <c r="M95" s="106">
        <v>1</v>
      </c>
      <c r="N95" s="106">
        <v>0</v>
      </c>
      <c r="O95" s="106">
        <v>1</v>
      </c>
      <c r="P95" s="106">
        <v>0</v>
      </c>
      <c r="Q95" s="112">
        <f t="shared" si="15"/>
        <v>0.5</v>
      </c>
      <c r="R95" s="106">
        <f t="shared" si="28"/>
        <v>3</v>
      </c>
      <c r="S95" s="90" t="s">
        <v>24</v>
      </c>
      <c r="T95" s="106">
        <v>2</v>
      </c>
      <c r="U95" s="112">
        <f t="shared" si="29"/>
        <v>2.8169014084507043E-2</v>
      </c>
      <c r="V95" s="106">
        <v>0</v>
      </c>
      <c r="W95" s="106"/>
      <c r="X95" s="106"/>
      <c r="Y95" s="106"/>
      <c r="Z95" s="114"/>
    </row>
    <row r="96" spans="1:26" s="29" customFormat="1" ht="15.75" x14ac:dyDescent="0.25">
      <c r="A96" s="105">
        <v>14</v>
      </c>
      <c r="B96" s="110" t="s">
        <v>77</v>
      </c>
      <c r="C96" s="21">
        <v>162.51</v>
      </c>
      <c r="D96" s="106">
        <v>217</v>
      </c>
      <c r="E96" s="106">
        <v>217</v>
      </c>
      <c r="F96" s="111">
        <f t="shared" si="26"/>
        <v>1.3353024429265892</v>
      </c>
      <c r="G96" s="106">
        <v>7</v>
      </c>
      <c r="H96" s="112">
        <f t="shared" si="27"/>
        <v>3.2258064516129031E-2</v>
      </c>
      <c r="I96" s="106">
        <v>0</v>
      </c>
      <c r="J96" s="106"/>
      <c r="K96" s="106"/>
      <c r="L96" s="106"/>
      <c r="M96" s="106">
        <v>4</v>
      </c>
      <c r="N96" s="106">
        <v>0</v>
      </c>
      <c r="O96" s="106">
        <v>4</v>
      </c>
      <c r="P96" s="106">
        <v>0</v>
      </c>
      <c r="Q96" s="112">
        <f t="shared" si="15"/>
        <v>0.5714285714285714</v>
      </c>
      <c r="R96" s="106">
        <f t="shared" si="28"/>
        <v>17</v>
      </c>
      <c r="S96" s="90" t="s">
        <v>48</v>
      </c>
      <c r="T96" s="106">
        <v>7</v>
      </c>
      <c r="U96" s="112">
        <f t="shared" si="29"/>
        <v>3.2258064516129031E-2</v>
      </c>
      <c r="V96" s="106">
        <v>0</v>
      </c>
      <c r="W96" s="106"/>
      <c r="X96" s="106"/>
      <c r="Y96" s="106"/>
      <c r="Z96" s="114"/>
    </row>
    <row r="97" spans="1:26" s="29" customFormat="1" ht="21.75" customHeight="1" x14ac:dyDescent="0.25">
      <c r="A97" s="105">
        <v>15</v>
      </c>
      <c r="B97" s="110" t="s">
        <v>367</v>
      </c>
      <c r="C97" s="21">
        <v>86.94</v>
      </c>
      <c r="D97" s="106">
        <v>115</v>
      </c>
      <c r="E97" s="106">
        <v>115</v>
      </c>
      <c r="F97" s="111">
        <f t="shared" si="26"/>
        <v>1.3227513227513228</v>
      </c>
      <c r="G97" s="106">
        <v>9</v>
      </c>
      <c r="H97" s="112">
        <f t="shared" si="27"/>
        <v>7.8260869565217397E-2</v>
      </c>
      <c r="I97" s="106">
        <v>0</v>
      </c>
      <c r="J97" s="106">
        <v>0</v>
      </c>
      <c r="K97" s="106">
        <v>7</v>
      </c>
      <c r="L97" s="106">
        <v>2</v>
      </c>
      <c r="M97" s="106">
        <v>0</v>
      </c>
      <c r="N97" s="106">
        <v>0</v>
      </c>
      <c r="O97" s="106">
        <v>0</v>
      </c>
      <c r="P97" s="106">
        <v>0</v>
      </c>
      <c r="Q97" s="112">
        <v>0</v>
      </c>
      <c r="R97" s="106">
        <f t="shared" si="28"/>
        <v>9</v>
      </c>
      <c r="S97" s="90" t="s">
        <v>48</v>
      </c>
      <c r="T97" s="106">
        <v>9</v>
      </c>
      <c r="U97" s="112">
        <f t="shared" si="29"/>
        <v>7.8260869565217397E-2</v>
      </c>
      <c r="V97" s="106">
        <v>0</v>
      </c>
      <c r="W97" s="106">
        <v>0</v>
      </c>
      <c r="X97" s="106">
        <v>7</v>
      </c>
      <c r="Y97" s="106">
        <v>2</v>
      </c>
      <c r="Z97" s="114"/>
    </row>
    <row r="98" spans="1:26" s="29" customFormat="1" ht="15.75" x14ac:dyDescent="0.25">
      <c r="A98" s="105">
        <v>16</v>
      </c>
      <c r="B98" s="110" t="s">
        <v>368</v>
      </c>
      <c r="C98" s="21">
        <v>14.57</v>
      </c>
      <c r="D98" s="106">
        <v>27</v>
      </c>
      <c r="E98" s="106">
        <v>27</v>
      </c>
      <c r="F98" s="111">
        <f t="shared" si="26"/>
        <v>1.8531228551818806</v>
      </c>
      <c r="G98" s="106">
        <v>2</v>
      </c>
      <c r="H98" s="112">
        <f t="shared" si="27"/>
        <v>7.407407407407407E-2</v>
      </c>
      <c r="I98" s="106">
        <v>0</v>
      </c>
      <c r="J98" s="106">
        <v>0</v>
      </c>
      <c r="K98" s="106">
        <v>1</v>
      </c>
      <c r="L98" s="106">
        <v>1</v>
      </c>
      <c r="M98" s="115">
        <v>0</v>
      </c>
      <c r="N98" s="115">
        <v>0</v>
      </c>
      <c r="O98" s="115">
        <v>0</v>
      </c>
      <c r="P98" s="115">
        <v>0</v>
      </c>
      <c r="Q98" s="116">
        <v>0</v>
      </c>
      <c r="R98" s="106">
        <f t="shared" si="28"/>
        <v>2</v>
      </c>
      <c r="S98" s="90" t="s">
        <v>48</v>
      </c>
      <c r="T98" s="106">
        <v>2</v>
      </c>
      <c r="U98" s="112">
        <f t="shared" si="29"/>
        <v>7.407407407407407E-2</v>
      </c>
      <c r="V98" s="106">
        <v>0</v>
      </c>
      <c r="W98" s="106">
        <v>0</v>
      </c>
      <c r="X98" s="106">
        <v>1</v>
      </c>
      <c r="Y98" s="106">
        <v>1</v>
      </c>
      <c r="Z98" s="114"/>
    </row>
    <row r="99" spans="1:26" s="29" customFormat="1" ht="15.75" x14ac:dyDescent="0.25">
      <c r="A99" s="105">
        <v>17</v>
      </c>
      <c r="B99" s="110" t="s">
        <v>369</v>
      </c>
      <c r="C99" s="21">
        <v>15.02</v>
      </c>
      <c r="D99" s="106">
        <v>7</v>
      </c>
      <c r="E99" s="106">
        <v>7</v>
      </c>
      <c r="F99" s="111">
        <f t="shared" si="26"/>
        <v>0.4660452729693742</v>
      </c>
      <c r="G99" s="106">
        <v>0</v>
      </c>
      <c r="H99" s="112">
        <f t="shared" si="27"/>
        <v>0</v>
      </c>
      <c r="I99" s="106">
        <v>0</v>
      </c>
      <c r="J99" s="106">
        <v>0</v>
      </c>
      <c r="K99" s="106">
        <v>0</v>
      </c>
      <c r="L99" s="106">
        <v>0</v>
      </c>
      <c r="M99" s="115">
        <v>0</v>
      </c>
      <c r="N99" s="115">
        <v>0</v>
      </c>
      <c r="O99" s="115">
        <v>0</v>
      </c>
      <c r="P99" s="115">
        <v>0</v>
      </c>
      <c r="Q99" s="116">
        <v>0</v>
      </c>
      <c r="R99" s="106">
        <f t="shared" si="28"/>
        <v>0</v>
      </c>
      <c r="S99" s="90" t="s">
        <v>24</v>
      </c>
      <c r="T99" s="106">
        <v>0</v>
      </c>
      <c r="U99" s="112">
        <f t="shared" si="29"/>
        <v>0</v>
      </c>
      <c r="V99" s="106">
        <v>0</v>
      </c>
      <c r="W99" s="106">
        <v>0</v>
      </c>
      <c r="X99" s="106">
        <v>0</v>
      </c>
      <c r="Y99" s="106">
        <v>0</v>
      </c>
      <c r="Z99" s="114"/>
    </row>
    <row r="100" spans="1:26" s="29" customFormat="1" ht="15.75" x14ac:dyDescent="0.25">
      <c r="A100" s="105">
        <v>18</v>
      </c>
      <c r="B100" s="110" t="s">
        <v>370</v>
      </c>
      <c r="C100" s="21">
        <v>46.79</v>
      </c>
      <c r="D100" s="106">
        <v>102</v>
      </c>
      <c r="E100" s="106">
        <v>102</v>
      </c>
      <c r="F100" s="111">
        <f t="shared" si="26"/>
        <v>2.1799529814062835</v>
      </c>
      <c r="G100" s="106">
        <v>8</v>
      </c>
      <c r="H100" s="112">
        <f t="shared" si="27"/>
        <v>7.8431372549019607E-2</v>
      </c>
      <c r="I100" s="106">
        <v>0</v>
      </c>
      <c r="J100" s="106">
        <v>0</v>
      </c>
      <c r="K100" s="106">
        <v>6</v>
      </c>
      <c r="L100" s="106">
        <v>2</v>
      </c>
      <c r="M100" s="115">
        <v>0</v>
      </c>
      <c r="N100" s="115">
        <v>0</v>
      </c>
      <c r="O100" s="115">
        <v>0</v>
      </c>
      <c r="P100" s="115">
        <v>0</v>
      </c>
      <c r="Q100" s="116">
        <v>0</v>
      </c>
      <c r="R100" s="106">
        <f t="shared" si="28"/>
        <v>8</v>
      </c>
      <c r="S100" s="90" t="s">
        <v>48</v>
      </c>
      <c r="T100" s="106">
        <v>8</v>
      </c>
      <c r="U100" s="112">
        <f t="shared" si="29"/>
        <v>7.8431372549019607E-2</v>
      </c>
      <c r="V100" s="106">
        <v>0</v>
      </c>
      <c r="W100" s="106">
        <v>0</v>
      </c>
      <c r="X100" s="106">
        <v>6</v>
      </c>
      <c r="Y100" s="106">
        <v>2</v>
      </c>
      <c r="Z100" s="114"/>
    </row>
    <row r="101" spans="1:26" s="29" customFormat="1" ht="15.75" x14ac:dyDescent="0.25">
      <c r="A101" s="105">
        <v>19</v>
      </c>
      <c r="B101" s="110" t="s">
        <v>371</v>
      </c>
      <c r="C101" s="21">
        <v>9.3000000000000007</v>
      </c>
      <c r="D101" s="106">
        <v>20</v>
      </c>
      <c r="E101" s="106">
        <v>20</v>
      </c>
      <c r="F101" s="111">
        <f t="shared" si="26"/>
        <v>2.150537634408602</v>
      </c>
      <c r="G101" s="106">
        <v>1</v>
      </c>
      <c r="H101" s="112">
        <f t="shared" si="27"/>
        <v>0.05</v>
      </c>
      <c r="I101" s="106">
        <v>0</v>
      </c>
      <c r="J101" s="106">
        <v>0</v>
      </c>
      <c r="K101" s="106">
        <v>0</v>
      </c>
      <c r="L101" s="106">
        <v>1</v>
      </c>
      <c r="M101" s="115">
        <v>0</v>
      </c>
      <c r="N101" s="115">
        <v>0</v>
      </c>
      <c r="O101" s="115">
        <v>0</v>
      </c>
      <c r="P101" s="115">
        <v>0</v>
      </c>
      <c r="Q101" s="116">
        <v>0</v>
      </c>
      <c r="R101" s="106">
        <f t="shared" si="28"/>
        <v>1</v>
      </c>
      <c r="S101" s="90" t="s">
        <v>48</v>
      </c>
      <c r="T101" s="106">
        <v>1</v>
      </c>
      <c r="U101" s="112">
        <f t="shared" si="29"/>
        <v>0.05</v>
      </c>
      <c r="V101" s="106">
        <v>0</v>
      </c>
      <c r="W101" s="106">
        <v>0</v>
      </c>
      <c r="X101" s="106">
        <v>0</v>
      </c>
      <c r="Y101" s="106">
        <v>1</v>
      </c>
      <c r="Z101" s="114"/>
    </row>
    <row r="102" spans="1:26" s="2" customFormat="1" ht="48" customHeight="1" x14ac:dyDescent="0.25">
      <c r="A102" s="105">
        <v>20</v>
      </c>
      <c r="B102" s="110" t="s">
        <v>30</v>
      </c>
      <c r="C102" s="31"/>
      <c r="D102" s="106"/>
      <c r="E102" s="106"/>
      <c r="F102" s="106"/>
      <c r="G102" s="106"/>
      <c r="H102" s="112" t="s">
        <v>339</v>
      </c>
      <c r="I102" s="106"/>
      <c r="J102" s="106"/>
      <c r="K102" s="106"/>
      <c r="L102" s="106"/>
      <c r="M102" s="106"/>
      <c r="N102" s="106"/>
      <c r="O102" s="106"/>
      <c r="P102" s="106"/>
      <c r="Q102" s="112"/>
      <c r="R102" s="106"/>
      <c r="S102" s="90"/>
      <c r="T102" s="106"/>
      <c r="U102" s="116"/>
      <c r="V102" s="106"/>
      <c r="W102" s="106"/>
      <c r="X102" s="106"/>
      <c r="Y102" s="106"/>
      <c r="Z102" s="118"/>
    </row>
    <row r="103" spans="1:26" s="51" customFormat="1" ht="21" customHeight="1" x14ac:dyDescent="0.25">
      <c r="A103" s="272" t="s">
        <v>83</v>
      </c>
      <c r="B103" s="273"/>
      <c r="C103" s="37">
        <f>SUM(C76:C102)</f>
        <v>5754.5700000000006</v>
      </c>
      <c r="D103" s="115">
        <f>SUM(D76:D102)</f>
        <v>5416</v>
      </c>
      <c r="E103" s="115">
        <f>SUM(E76:E102)</f>
        <v>5416</v>
      </c>
      <c r="F103" s="119">
        <f>E103/C103</f>
        <v>0.94116502188695239</v>
      </c>
      <c r="G103" s="115">
        <f>SUM(G76:G102)</f>
        <v>192</v>
      </c>
      <c r="H103" s="112">
        <f>G103/E103</f>
        <v>3.5450516986706058E-2</v>
      </c>
      <c r="I103" s="115">
        <f t="shared" ref="I103:P103" si="30">SUM(I76:I102)</f>
        <v>0</v>
      </c>
      <c r="J103" s="115">
        <f t="shared" si="30"/>
        <v>0</v>
      </c>
      <c r="K103" s="115">
        <f t="shared" si="30"/>
        <v>14</v>
      </c>
      <c r="L103" s="115">
        <f t="shared" si="30"/>
        <v>6</v>
      </c>
      <c r="M103" s="115">
        <f t="shared" si="30"/>
        <v>83</v>
      </c>
      <c r="N103" s="115">
        <f t="shared" si="30"/>
        <v>1</v>
      </c>
      <c r="O103" s="115">
        <f t="shared" si="30"/>
        <v>63</v>
      </c>
      <c r="P103" s="115">
        <f t="shared" si="30"/>
        <v>19</v>
      </c>
      <c r="Q103" s="112">
        <f t="shared" si="15"/>
        <v>0.43229166666666669</v>
      </c>
      <c r="R103" s="115">
        <f>SUM(R76:R102)</f>
        <v>316</v>
      </c>
      <c r="S103" s="90"/>
      <c r="T103" s="115">
        <f>SUM(T76:T102)</f>
        <v>192</v>
      </c>
      <c r="U103" s="116">
        <f>T103/E103</f>
        <v>3.5450516986706058E-2</v>
      </c>
      <c r="V103" s="115">
        <f>SUM(V76:V102)</f>
        <v>0</v>
      </c>
      <c r="W103" s="115">
        <f>SUM(W76:W102)</f>
        <v>0</v>
      </c>
      <c r="X103" s="115">
        <f>SUM(X76:X102)</f>
        <v>14</v>
      </c>
      <c r="Y103" s="115">
        <f>SUM(Y76:Y102)</f>
        <v>6</v>
      </c>
      <c r="Z103" s="120"/>
    </row>
    <row r="104" spans="1:26" s="2" customFormat="1" ht="15.75" customHeight="1" x14ac:dyDescent="0.25">
      <c r="A104" s="277" t="s">
        <v>91</v>
      </c>
      <c r="B104" s="278"/>
      <c r="C104" s="121"/>
      <c r="D104" s="106"/>
      <c r="E104" s="106"/>
      <c r="F104" s="106"/>
      <c r="G104" s="106"/>
      <c r="H104" s="112" t="s">
        <v>339</v>
      </c>
      <c r="I104" s="106"/>
      <c r="J104" s="106"/>
      <c r="K104" s="106"/>
      <c r="L104" s="106"/>
      <c r="M104" s="106"/>
      <c r="N104" s="106"/>
      <c r="O104" s="106"/>
      <c r="P104" s="106"/>
      <c r="Q104" s="112"/>
      <c r="R104" s="106"/>
      <c r="S104" s="90"/>
      <c r="T104" s="106"/>
      <c r="U104" s="112" t="s">
        <v>339</v>
      </c>
      <c r="V104" s="106"/>
      <c r="W104" s="106"/>
      <c r="X104" s="106"/>
      <c r="Y104" s="106"/>
      <c r="Z104" s="118"/>
    </row>
    <row r="105" spans="1:26" s="2" customFormat="1" ht="18.75" customHeight="1" x14ac:dyDescent="0.25">
      <c r="A105" s="269">
        <v>1</v>
      </c>
      <c r="B105" s="110" t="s">
        <v>92</v>
      </c>
      <c r="C105" s="31"/>
      <c r="D105" s="106"/>
      <c r="E105" s="106"/>
      <c r="F105" s="106"/>
      <c r="G105" s="106"/>
      <c r="H105" s="112" t="s">
        <v>339</v>
      </c>
      <c r="I105" s="106"/>
      <c r="J105" s="106"/>
      <c r="K105" s="106"/>
      <c r="L105" s="106"/>
      <c r="M105" s="106"/>
      <c r="N105" s="106"/>
      <c r="O105" s="106"/>
      <c r="P105" s="106"/>
      <c r="Q105" s="112"/>
      <c r="R105" s="106"/>
      <c r="S105" s="90"/>
      <c r="T105" s="106"/>
      <c r="U105" s="112" t="s">
        <v>339</v>
      </c>
      <c r="V105" s="106"/>
      <c r="W105" s="106"/>
      <c r="X105" s="106"/>
      <c r="Y105" s="106"/>
      <c r="Z105" s="118"/>
    </row>
    <row r="106" spans="1:26" s="29" customFormat="1" ht="21.75" customHeight="1" x14ac:dyDescent="0.25">
      <c r="A106" s="271"/>
      <c r="B106" s="110" t="s">
        <v>93</v>
      </c>
      <c r="C106" s="21">
        <v>2015.36</v>
      </c>
      <c r="D106" s="106">
        <v>2162</v>
      </c>
      <c r="E106" s="106">
        <v>2162</v>
      </c>
      <c r="F106" s="111">
        <f>E106/C106</f>
        <v>1.0727611940298507</v>
      </c>
      <c r="G106" s="106">
        <v>54</v>
      </c>
      <c r="H106" s="112">
        <f t="shared" ref="H106:H108" si="31">G106/E106</f>
        <v>2.4976873265494911E-2</v>
      </c>
      <c r="I106" s="106">
        <v>7</v>
      </c>
      <c r="J106" s="106"/>
      <c r="K106" s="106">
        <v>5</v>
      </c>
      <c r="L106" s="106">
        <v>2</v>
      </c>
      <c r="M106" s="106">
        <v>40</v>
      </c>
      <c r="N106" s="106">
        <v>0</v>
      </c>
      <c r="O106" s="106">
        <v>32</v>
      </c>
      <c r="P106" s="106">
        <v>8</v>
      </c>
      <c r="Q106" s="112">
        <f t="shared" si="15"/>
        <v>0.7407407407407407</v>
      </c>
      <c r="R106" s="106">
        <f>ROUNDDOWN(E106*S106,0)</f>
        <v>172</v>
      </c>
      <c r="S106" s="90" t="s">
        <v>48</v>
      </c>
      <c r="T106" s="106">
        <v>54</v>
      </c>
      <c r="U106" s="112">
        <f>T106/E106</f>
        <v>2.4976873265494911E-2</v>
      </c>
      <c r="V106" s="106">
        <v>0</v>
      </c>
      <c r="W106" s="106"/>
      <c r="X106" s="106"/>
      <c r="Y106" s="106"/>
      <c r="Z106" s="114"/>
    </row>
    <row r="107" spans="1:26" s="29" customFormat="1" ht="18" customHeight="1" x14ac:dyDescent="0.25">
      <c r="A107" s="270"/>
      <c r="B107" s="110" t="s">
        <v>94</v>
      </c>
      <c r="C107" s="21">
        <v>74.36</v>
      </c>
      <c r="D107" s="106">
        <v>43</v>
      </c>
      <c r="E107" s="106">
        <v>43</v>
      </c>
      <c r="F107" s="111">
        <f>E107/C107</f>
        <v>0.57826788596019363</v>
      </c>
      <c r="G107" s="106">
        <v>0</v>
      </c>
      <c r="H107" s="112">
        <f t="shared" si="31"/>
        <v>0</v>
      </c>
      <c r="I107" s="106">
        <v>0</v>
      </c>
      <c r="J107" s="106"/>
      <c r="K107" s="106"/>
      <c r="L107" s="106"/>
      <c r="M107" s="106">
        <v>0</v>
      </c>
      <c r="N107" s="106">
        <v>0</v>
      </c>
      <c r="O107" s="106">
        <v>0</v>
      </c>
      <c r="P107" s="106">
        <v>0</v>
      </c>
      <c r="Q107" s="112">
        <v>0</v>
      </c>
      <c r="R107" s="106">
        <f>ROUNDDOWN(E107*S107,0)</f>
        <v>2</v>
      </c>
      <c r="S107" s="90" t="s">
        <v>24</v>
      </c>
      <c r="T107" s="106">
        <v>0</v>
      </c>
      <c r="U107" s="112">
        <f>T107/E107</f>
        <v>0</v>
      </c>
      <c r="V107" s="106">
        <v>0</v>
      </c>
      <c r="W107" s="106"/>
      <c r="X107" s="106"/>
      <c r="Y107" s="106"/>
      <c r="Z107" s="114"/>
    </row>
    <row r="108" spans="1:26" s="29" customFormat="1" ht="15.75" x14ac:dyDescent="0.25">
      <c r="A108" s="105">
        <v>2</v>
      </c>
      <c r="B108" s="110" t="s">
        <v>95</v>
      </c>
      <c r="C108" s="21">
        <v>20.85</v>
      </c>
      <c r="D108" s="106">
        <v>75</v>
      </c>
      <c r="E108" s="106">
        <v>75</v>
      </c>
      <c r="F108" s="111">
        <f>E108/C108</f>
        <v>3.5971223021582732</v>
      </c>
      <c r="G108" s="106">
        <v>2</v>
      </c>
      <c r="H108" s="112">
        <f t="shared" si="31"/>
        <v>2.6666666666666668E-2</v>
      </c>
      <c r="I108" s="106">
        <v>0</v>
      </c>
      <c r="J108" s="106"/>
      <c r="K108" s="106"/>
      <c r="L108" s="106"/>
      <c r="M108" s="106">
        <v>0</v>
      </c>
      <c r="N108" s="106">
        <v>0</v>
      </c>
      <c r="O108" s="106">
        <v>0</v>
      </c>
      <c r="P108" s="106">
        <v>0</v>
      </c>
      <c r="Q108" s="112">
        <f t="shared" si="15"/>
        <v>0</v>
      </c>
      <c r="R108" s="106">
        <f>ROUNDDOWN(E108*S108,0)</f>
        <v>9</v>
      </c>
      <c r="S108" s="90" t="s">
        <v>36</v>
      </c>
      <c r="T108" s="106">
        <v>2</v>
      </c>
      <c r="U108" s="112">
        <f>T108/E108</f>
        <v>2.6666666666666668E-2</v>
      </c>
      <c r="V108" s="106">
        <v>0</v>
      </c>
      <c r="W108" s="106"/>
      <c r="X108" s="106"/>
      <c r="Y108" s="106"/>
      <c r="Z108" s="114"/>
    </row>
    <row r="109" spans="1:26" s="2" customFormat="1" ht="15.75" x14ac:dyDescent="0.25">
      <c r="A109" s="269">
        <v>3</v>
      </c>
      <c r="B109" s="110" t="s">
        <v>96</v>
      </c>
      <c r="C109" s="21"/>
      <c r="D109" s="106"/>
      <c r="E109" s="106"/>
      <c r="F109" s="111"/>
      <c r="G109" s="106"/>
      <c r="H109" s="112"/>
      <c r="I109" s="106"/>
      <c r="J109" s="106"/>
      <c r="K109" s="106"/>
      <c r="L109" s="106"/>
      <c r="M109" s="106"/>
      <c r="N109" s="106"/>
      <c r="O109" s="106"/>
      <c r="P109" s="106"/>
      <c r="Q109" s="112"/>
      <c r="R109" s="106"/>
      <c r="S109" s="90"/>
      <c r="T109" s="106"/>
      <c r="U109" s="112" t="s">
        <v>339</v>
      </c>
      <c r="V109" s="106"/>
      <c r="W109" s="106"/>
      <c r="X109" s="106"/>
      <c r="Y109" s="106"/>
      <c r="Z109" s="118"/>
    </row>
    <row r="110" spans="1:26" s="29" customFormat="1" ht="15.75" x14ac:dyDescent="0.25">
      <c r="A110" s="271"/>
      <c r="B110" s="110" t="s">
        <v>97</v>
      </c>
      <c r="C110" s="21">
        <v>175.25</v>
      </c>
      <c r="D110" s="106">
        <v>73</v>
      </c>
      <c r="E110" s="106">
        <v>73</v>
      </c>
      <c r="F110" s="111">
        <f>E110/C110</f>
        <v>0.4165477888730385</v>
      </c>
      <c r="G110" s="106">
        <v>2</v>
      </c>
      <c r="H110" s="112">
        <f t="shared" ref="H110:H111" si="32">G110/E110</f>
        <v>2.7397260273972601E-2</v>
      </c>
      <c r="I110" s="106">
        <v>0</v>
      </c>
      <c r="J110" s="106"/>
      <c r="K110" s="106"/>
      <c r="L110" s="106"/>
      <c r="M110" s="106">
        <v>2</v>
      </c>
      <c r="N110" s="106">
        <v>0</v>
      </c>
      <c r="O110" s="106">
        <v>1</v>
      </c>
      <c r="P110" s="106">
        <v>1</v>
      </c>
      <c r="Q110" s="112">
        <f t="shared" si="15"/>
        <v>1</v>
      </c>
      <c r="R110" s="106">
        <f>ROUNDDOWN(E110*S110,0)</f>
        <v>3</v>
      </c>
      <c r="S110" s="90" t="s">
        <v>24</v>
      </c>
      <c r="T110" s="106">
        <v>2</v>
      </c>
      <c r="U110" s="112">
        <f>T110/E110</f>
        <v>2.7397260273972601E-2</v>
      </c>
      <c r="V110" s="106">
        <v>0</v>
      </c>
      <c r="W110" s="106"/>
      <c r="X110" s="106"/>
      <c r="Y110" s="106"/>
      <c r="Z110" s="114"/>
    </row>
    <row r="111" spans="1:26" s="29" customFormat="1" ht="15.75" x14ac:dyDescent="0.25">
      <c r="A111" s="270"/>
      <c r="B111" s="110" t="s">
        <v>98</v>
      </c>
      <c r="C111" s="21">
        <v>121.07</v>
      </c>
      <c r="D111" s="106">
        <v>82</v>
      </c>
      <c r="E111" s="106">
        <v>82</v>
      </c>
      <c r="F111" s="111">
        <f>E111/C111</f>
        <v>0.6772941273643347</v>
      </c>
      <c r="G111" s="106">
        <v>2</v>
      </c>
      <c r="H111" s="112">
        <f t="shared" si="32"/>
        <v>2.4390243902439025E-2</v>
      </c>
      <c r="I111" s="106">
        <v>0</v>
      </c>
      <c r="J111" s="106"/>
      <c r="K111" s="106"/>
      <c r="L111" s="106"/>
      <c r="M111" s="106">
        <v>1</v>
      </c>
      <c r="N111" s="106">
        <v>0</v>
      </c>
      <c r="O111" s="106">
        <v>0</v>
      </c>
      <c r="P111" s="106">
        <v>1</v>
      </c>
      <c r="Q111" s="112">
        <f t="shared" si="15"/>
        <v>0.5</v>
      </c>
      <c r="R111" s="106">
        <f>ROUNDDOWN(E111*S111,0)</f>
        <v>4</v>
      </c>
      <c r="S111" s="90" t="s">
        <v>24</v>
      </c>
      <c r="T111" s="106">
        <v>2</v>
      </c>
      <c r="U111" s="112">
        <f>T111/E111</f>
        <v>2.4390243902439025E-2</v>
      </c>
      <c r="V111" s="106">
        <v>0</v>
      </c>
      <c r="W111" s="106"/>
      <c r="X111" s="106"/>
      <c r="Y111" s="106"/>
      <c r="Z111" s="114"/>
    </row>
    <row r="112" spans="1:26" s="2" customFormat="1" ht="47.25" customHeight="1" x14ac:dyDescent="0.25">
      <c r="A112" s="105">
        <v>4</v>
      </c>
      <c r="B112" s="110" t="s">
        <v>30</v>
      </c>
      <c r="C112" s="31"/>
      <c r="D112" s="106"/>
      <c r="E112" s="106"/>
      <c r="F112" s="106"/>
      <c r="G112" s="106"/>
      <c r="H112" s="112" t="s">
        <v>339</v>
      </c>
      <c r="I112" s="106"/>
      <c r="J112" s="106"/>
      <c r="K112" s="106"/>
      <c r="L112" s="106"/>
      <c r="M112" s="106"/>
      <c r="N112" s="106"/>
      <c r="O112" s="106"/>
      <c r="P112" s="106"/>
      <c r="Q112" s="112"/>
      <c r="R112" s="106"/>
      <c r="S112" s="90"/>
      <c r="T112" s="106"/>
      <c r="U112" s="112" t="s">
        <v>339</v>
      </c>
      <c r="V112" s="106"/>
      <c r="W112" s="106"/>
      <c r="X112" s="106"/>
      <c r="Y112" s="106"/>
      <c r="Z112" s="118"/>
    </row>
    <row r="113" spans="1:26" s="51" customFormat="1" ht="18" customHeight="1" x14ac:dyDescent="0.25">
      <c r="A113" s="272" t="s">
        <v>99</v>
      </c>
      <c r="B113" s="273"/>
      <c r="C113" s="37">
        <f>SUM(C106:C112)</f>
        <v>2406.89</v>
      </c>
      <c r="D113" s="115">
        <f>SUM(D106:D112)</f>
        <v>2435</v>
      </c>
      <c r="E113" s="115">
        <f>SUM(E106:E112)</f>
        <v>2435</v>
      </c>
      <c r="F113" s="119">
        <f>E113/C113</f>
        <v>1.0116789716189771</v>
      </c>
      <c r="G113" s="115">
        <f>SUM(G106:G112)</f>
        <v>60</v>
      </c>
      <c r="H113" s="112">
        <f>G113/E113</f>
        <v>2.4640657084188913E-2</v>
      </c>
      <c r="I113" s="115">
        <f>SUM(I106:I112)</f>
        <v>7</v>
      </c>
      <c r="J113" s="115">
        <f t="shared" ref="J113:P113" si="33">SUM(J106:J112)</f>
        <v>0</v>
      </c>
      <c r="K113" s="115">
        <f t="shared" si="33"/>
        <v>5</v>
      </c>
      <c r="L113" s="115">
        <f t="shared" si="33"/>
        <v>2</v>
      </c>
      <c r="M113" s="115">
        <f t="shared" si="33"/>
        <v>43</v>
      </c>
      <c r="N113" s="115">
        <f t="shared" si="33"/>
        <v>0</v>
      </c>
      <c r="O113" s="115">
        <f t="shared" si="33"/>
        <v>33</v>
      </c>
      <c r="P113" s="115">
        <f t="shared" si="33"/>
        <v>10</v>
      </c>
      <c r="Q113" s="112">
        <f t="shared" si="15"/>
        <v>0.71666666666666667</v>
      </c>
      <c r="R113" s="115">
        <f>SUM(R106:R112)</f>
        <v>190</v>
      </c>
      <c r="S113" s="90"/>
      <c r="T113" s="115">
        <f>SUM(T106:T112)</f>
        <v>60</v>
      </c>
      <c r="U113" s="116">
        <f>T113/E113</f>
        <v>2.4640657084188913E-2</v>
      </c>
      <c r="V113" s="115">
        <f>SUM(V106:V112)</f>
        <v>0</v>
      </c>
      <c r="W113" s="115">
        <f>SUM(W106:W112)</f>
        <v>0</v>
      </c>
      <c r="X113" s="115">
        <f>SUM(X106:X112)</f>
        <v>0</v>
      </c>
      <c r="Y113" s="115">
        <f>SUM(Y106:Y112)</f>
        <v>0</v>
      </c>
      <c r="Z113" s="120"/>
    </row>
    <row r="114" spans="1:26" s="2" customFormat="1" ht="15.75" customHeight="1" x14ac:dyDescent="0.25">
      <c r="A114" s="277" t="s">
        <v>100</v>
      </c>
      <c r="B114" s="278"/>
      <c r="C114" s="121"/>
      <c r="D114" s="106"/>
      <c r="E114" s="106"/>
      <c r="F114" s="106"/>
      <c r="G114" s="106"/>
      <c r="H114" s="112" t="s">
        <v>339</v>
      </c>
      <c r="I114" s="106"/>
      <c r="J114" s="106"/>
      <c r="K114" s="106"/>
      <c r="L114" s="106"/>
      <c r="M114" s="106"/>
      <c r="N114" s="106"/>
      <c r="O114" s="106"/>
      <c r="P114" s="106"/>
      <c r="Q114" s="112"/>
      <c r="R114" s="106"/>
      <c r="S114" s="90"/>
      <c r="T114" s="106"/>
      <c r="U114" s="112" t="s">
        <v>339</v>
      </c>
      <c r="V114" s="106"/>
      <c r="W114" s="106"/>
      <c r="X114" s="106"/>
      <c r="Y114" s="106"/>
      <c r="Z114" s="118"/>
    </row>
    <row r="115" spans="1:26" s="2" customFormat="1" ht="15.75" x14ac:dyDescent="0.25">
      <c r="A115" s="269">
        <v>1</v>
      </c>
      <c r="B115" s="110" t="s">
        <v>101</v>
      </c>
      <c r="C115" s="31"/>
      <c r="D115" s="106"/>
      <c r="E115" s="106"/>
      <c r="F115" s="106"/>
      <c r="G115" s="106"/>
      <c r="H115" s="112" t="s">
        <v>339</v>
      </c>
      <c r="I115" s="106"/>
      <c r="J115" s="106"/>
      <c r="K115" s="106"/>
      <c r="L115" s="106"/>
      <c r="M115" s="106"/>
      <c r="N115" s="106"/>
      <c r="O115" s="106"/>
      <c r="P115" s="106"/>
      <c r="Q115" s="112"/>
      <c r="R115" s="106"/>
      <c r="S115" s="90"/>
      <c r="T115" s="106"/>
      <c r="U115" s="112" t="s">
        <v>339</v>
      </c>
      <c r="V115" s="106"/>
      <c r="W115" s="106"/>
      <c r="X115" s="106"/>
      <c r="Y115" s="106"/>
      <c r="Z115" s="118"/>
    </row>
    <row r="116" spans="1:26" s="29" customFormat="1" ht="18.95" customHeight="1" x14ac:dyDescent="0.25">
      <c r="A116" s="270"/>
      <c r="B116" s="110" t="s">
        <v>102</v>
      </c>
      <c r="C116" s="21">
        <v>22.32</v>
      </c>
      <c r="D116" s="106">
        <v>0</v>
      </c>
      <c r="E116" s="106">
        <v>0</v>
      </c>
      <c r="F116" s="111">
        <f>E116/C116</f>
        <v>0</v>
      </c>
      <c r="G116" s="106">
        <v>0</v>
      </c>
      <c r="H116" s="112">
        <v>0</v>
      </c>
      <c r="I116" s="106">
        <v>0</v>
      </c>
      <c r="J116" s="106"/>
      <c r="K116" s="106"/>
      <c r="L116" s="106"/>
      <c r="M116" s="106">
        <v>0</v>
      </c>
      <c r="N116" s="106">
        <v>0</v>
      </c>
      <c r="O116" s="106">
        <v>0</v>
      </c>
      <c r="P116" s="106">
        <v>0</v>
      </c>
      <c r="Q116" s="112">
        <v>0</v>
      </c>
      <c r="R116" s="106">
        <f>ROUNDDOWN(E116*S116,0)</f>
        <v>0</v>
      </c>
      <c r="S116" s="90" t="s">
        <v>24</v>
      </c>
      <c r="T116" s="106">
        <v>0</v>
      </c>
      <c r="U116" s="112">
        <v>0</v>
      </c>
      <c r="V116" s="106">
        <v>0</v>
      </c>
      <c r="W116" s="106"/>
      <c r="X116" s="106"/>
      <c r="Y116" s="106"/>
      <c r="Z116" s="114"/>
    </row>
    <row r="117" spans="1:26" s="2" customFormat="1" ht="15.75" x14ac:dyDescent="0.25">
      <c r="A117" s="269">
        <v>2</v>
      </c>
      <c r="B117" s="110" t="s">
        <v>103</v>
      </c>
      <c r="C117" s="21"/>
      <c r="D117" s="106"/>
      <c r="E117" s="106"/>
      <c r="F117" s="106"/>
      <c r="G117" s="106"/>
      <c r="H117" s="112" t="s">
        <v>339</v>
      </c>
      <c r="I117" s="106"/>
      <c r="J117" s="106"/>
      <c r="K117" s="106"/>
      <c r="L117" s="106"/>
      <c r="M117" s="106"/>
      <c r="N117" s="106"/>
      <c r="O117" s="106"/>
      <c r="P117" s="106"/>
      <c r="Q117" s="112"/>
      <c r="R117" s="106"/>
      <c r="S117" s="90"/>
      <c r="T117" s="106"/>
      <c r="U117" s="112" t="s">
        <v>339</v>
      </c>
      <c r="V117" s="106"/>
      <c r="W117" s="106"/>
      <c r="X117" s="106"/>
      <c r="Y117" s="106"/>
      <c r="Z117" s="118"/>
    </row>
    <row r="118" spans="1:26" s="29" customFormat="1" ht="15.75" x14ac:dyDescent="0.25">
      <c r="A118" s="270"/>
      <c r="B118" s="110" t="s">
        <v>104</v>
      </c>
      <c r="C118" s="21">
        <v>145.66999999999999</v>
      </c>
      <c r="D118" s="106">
        <v>191</v>
      </c>
      <c r="E118" s="106">
        <v>191</v>
      </c>
      <c r="F118" s="111">
        <f>E118/C118</f>
        <v>1.3111828104620034</v>
      </c>
      <c r="G118" s="106">
        <v>9</v>
      </c>
      <c r="H118" s="112">
        <f>G118/E118</f>
        <v>4.712041884816754E-2</v>
      </c>
      <c r="I118" s="106">
        <v>0</v>
      </c>
      <c r="J118" s="106"/>
      <c r="K118" s="106"/>
      <c r="L118" s="106"/>
      <c r="M118" s="106">
        <v>3</v>
      </c>
      <c r="N118" s="106">
        <v>0</v>
      </c>
      <c r="O118" s="106">
        <v>3</v>
      </c>
      <c r="P118" s="106">
        <v>0</v>
      </c>
      <c r="Q118" s="112">
        <f t="shared" si="15"/>
        <v>0.33333333333333331</v>
      </c>
      <c r="R118" s="106">
        <f>ROUNDDOWN(E118*S118,0)</f>
        <v>15</v>
      </c>
      <c r="S118" s="90" t="s">
        <v>48</v>
      </c>
      <c r="T118" s="106">
        <v>9</v>
      </c>
      <c r="U118" s="112">
        <f>T118/E118</f>
        <v>4.712041884816754E-2</v>
      </c>
      <c r="V118" s="106">
        <v>0</v>
      </c>
      <c r="W118" s="106"/>
      <c r="X118" s="106"/>
      <c r="Y118" s="106"/>
      <c r="Z118" s="114"/>
    </row>
    <row r="119" spans="1:26" s="2" customFormat="1" ht="15.75" x14ac:dyDescent="0.25">
      <c r="A119" s="269">
        <v>3</v>
      </c>
      <c r="B119" s="110" t="s">
        <v>105</v>
      </c>
      <c r="C119" s="21"/>
      <c r="D119" s="106"/>
      <c r="E119" s="106"/>
      <c r="F119" s="106"/>
      <c r="G119" s="106"/>
      <c r="H119" s="112" t="s">
        <v>339</v>
      </c>
      <c r="I119" s="106"/>
      <c r="J119" s="106"/>
      <c r="K119" s="106"/>
      <c r="L119" s="106"/>
      <c r="M119" s="106"/>
      <c r="N119" s="106"/>
      <c r="O119" s="106"/>
      <c r="P119" s="106"/>
      <c r="Q119" s="112"/>
      <c r="R119" s="106">
        <f>ROUNDDOWN(E119*S119,0)</f>
        <v>0</v>
      </c>
      <c r="S119" s="90"/>
      <c r="T119" s="106"/>
      <c r="U119" s="112" t="s">
        <v>339</v>
      </c>
      <c r="V119" s="106"/>
      <c r="W119" s="106"/>
      <c r="X119" s="106"/>
      <c r="Y119" s="106"/>
      <c r="Z119" s="118"/>
    </row>
    <row r="120" spans="1:26" s="29" customFormat="1" ht="20.25" customHeight="1" x14ac:dyDescent="0.25">
      <c r="A120" s="270"/>
      <c r="B120" s="110" t="s">
        <v>106</v>
      </c>
      <c r="C120" s="21">
        <v>200.1</v>
      </c>
      <c r="D120" s="106">
        <v>332</v>
      </c>
      <c r="E120" s="106">
        <v>332</v>
      </c>
      <c r="F120" s="111">
        <f>E120/C120</f>
        <v>1.6591704147926039</v>
      </c>
      <c r="G120" s="106">
        <v>16</v>
      </c>
      <c r="H120" s="112">
        <f>G120/E120</f>
        <v>4.8192771084337352E-2</v>
      </c>
      <c r="I120" s="106">
        <v>0</v>
      </c>
      <c r="J120" s="106"/>
      <c r="K120" s="106"/>
      <c r="L120" s="106"/>
      <c r="M120" s="106">
        <v>5</v>
      </c>
      <c r="N120" s="106">
        <v>0</v>
      </c>
      <c r="O120" s="106">
        <v>5</v>
      </c>
      <c r="P120" s="106">
        <v>0</v>
      </c>
      <c r="Q120" s="112">
        <f t="shared" si="15"/>
        <v>0.3125</v>
      </c>
      <c r="R120" s="106">
        <f>ROUNDDOWN(E120*S120,0)</f>
        <v>26</v>
      </c>
      <c r="S120" s="90" t="s">
        <v>48</v>
      </c>
      <c r="T120" s="106">
        <v>16</v>
      </c>
      <c r="U120" s="112">
        <f>T120/E120</f>
        <v>4.8192771084337352E-2</v>
      </c>
      <c r="V120" s="106">
        <v>0</v>
      </c>
      <c r="W120" s="106"/>
      <c r="X120" s="106"/>
      <c r="Y120" s="106"/>
      <c r="Z120" s="114"/>
    </row>
    <row r="121" spans="1:26" s="51" customFormat="1" ht="18" customHeight="1" x14ac:dyDescent="0.25">
      <c r="A121" s="269">
        <v>4</v>
      </c>
      <c r="B121" s="110" t="s">
        <v>107</v>
      </c>
      <c r="C121" s="21"/>
      <c r="D121" s="106"/>
      <c r="E121" s="106"/>
      <c r="F121" s="106"/>
      <c r="G121" s="106"/>
      <c r="H121" s="112" t="s">
        <v>339</v>
      </c>
      <c r="I121" s="106"/>
      <c r="J121" s="106"/>
      <c r="K121" s="106"/>
      <c r="L121" s="106"/>
      <c r="M121" s="106"/>
      <c r="N121" s="106"/>
      <c r="O121" s="106"/>
      <c r="P121" s="106"/>
      <c r="Q121" s="112"/>
      <c r="R121" s="106"/>
      <c r="S121" s="90"/>
      <c r="T121" s="106"/>
      <c r="U121" s="112" t="s">
        <v>339</v>
      </c>
      <c r="V121" s="106"/>
      <c r="W121" s="106"/>
      <c r="X121" s="106"/>
      <c r="Y121" s="106"/>
      <c r="Z121" s="120"/>
    </row>
    <row r="122" spans="1:26" s="29" customFormat="1" ht="15.75" customHeight="1" x14ac:dyDescent="0.25">
      <c r="A122" s="270"/>
      <c r="B122" s="110" t="s">
        <v>108</v>
      </c>
      <c r="C122" s="21">
        <v>64.16</v>
      </c>
      <c r="D122" s="106">
        <v>101</v>
      </c>
      <c r="E122" s="106">
        <v>101</v>
      </c>
      <c r="F122" s="111">
        <f>E122/C122</f>
        <v>1.5741895261845387</v>
      </c>
      <c r="G122" s="106">
        <v>8</v>
      </c>
      <c r="H122" s="112">
        <f t="shared" ref="H122" si="34">G122/E122</f>
        <v>7.9207920792079209E-2</v>
      </c>
      <c r="I122" s="106">
        <v>0</v>
      </c>
      <c r="J122" s="106"/>
      <c r="K122" s="106"/>
      <c r="L122" s="106"/>
      <c r="M122" s="106">
        <v>1</v>
      </c>
      <c r="N122" s="106">
        <v>0</v>
      </c>
      <c r="O122" s="106">
        <v>1</v>
      </c>
      <c r="P122" s="106">
        <v>0</v>
      </c>
      <c r="Q122" s="112">
        <f t="shared" si="15"/>
        <v>0.125</v>
      </c>
      <c r="R122" s="106">
        <f>ROUNDDOWN(E122*S122,0)</f>
        <v>8</v>
      </c>
      <c r="S122" s="90" t="s">
        <v>48</v>
      </c>
      <c r="T122" s="106">
        <v>8</v>
      </c>
      <c r="U122" s="112">
        <f>T122/E122</f>
        <v>7.9207920792079209E-2</v>
      </c>
      <c r="V122" s="106">
        <v>0</v>
      </c>
      <c r="W122" s="106"/>
      <c r="X122" s="106"/>
      <c r="Y122" s="106"/>
      <c r="Z122" s="114"/>
    </row>
    <row r="123" spans="1:26" s="29" customFormat="1" ht="15" customHeight="1" x14ac:dyDescent="0.25">
      <c r="A123" s="105">
        <v>5</v>
      </c>
      <c r="B123" s="110" t="s">
        <v>109</v>
      </c>
      <c r="C123" s="21">
        <v>359.59</v>
      </c>
      <c r="D123" s="106">
        <v>0</v>
      </c>
      <c r="E123" s="106">
        <v>0</v>
      </c>
      <c r="F123" s="111">
        <f>E123/C123</f>
        <v>0</v>
      </c>
      <c r="G123" s="106">
        <v>0</v>
      </c>
      <c r="H123" s="112">
        <v>0</v>
      </c>
      <c r="I123" s="106">
        <v>0</v>
      </c>
      <c r="J123" s="106"/>
      <c r="K123" s="106"/>
      <c r="L123" s="106"/>
      <c r="M123" s="106">
        <v>0</v>
      </c>
      <c r="N123" s="106">
        <v>0</v>
      </c>
      <c r="O123" s="106">
        <v>0</v>
      </c>
      <c r="P123" s="106">
        <v>0</v>
      </c>
      <c r="Q123" s="112">
        <v>0</v>
      </c>
      <c r="R123" s="106">
        <f>ROUNDDOWN(E123*S123,0)</f>
        <v>0</v>
      </c>
      <c r="S123" s="90" t="s">
        <v>24</v>
      </c>
      <c r="T123" s="106">
        <v>0</v>
      </c>
      <c r="U123" s="112">
        <v>0</v>
      </c>
      <c r="V123" s="106">
        <v>0</v>
      </c>
      <c r="W123" s="106"/>
      <c r="X123" s="106"/>
      <c r="Y123" s="106"/>
      <c r="Z123" s="114"/>
    </row>
    <row r="124" spans="1:26" s="29" customFormat="1" ht="15.75" x14ac:dyDescent="0.25">
      <c r="A124" s="269">
        <v>6</v>
      </c>
      <c r="B124" s="110" t="s">
        <v>110</v>
      </c>
      <c r="C124" s="21"/>
      <c r="D124" s="106"/>
      <c r="E124" s="106"/>
      <c r="F124" s="106"/>
      <c r="G124" s="106"/>
      <c r="H124" s="112"/>
      <c r="I124" s="106"/>
      <c r="J124" s="106"/>
      <c r="K124" s="106"/>
      <c r="L124" s="106"/>
      <c r="M124" s="106"/>
      <c r="N124" s="106"/>
      <c r="O124" s="106"/>
      <c r="P124" s="106"/>
      <c r="Q124" s="112"/>
      <c r="R124" s="106">
        <f>ROUNDDOWN(E124*S124,0)</f>
        <v>0</v>
      </c>
      <c r="S124" s="90"/>
      <c r="T124" s="106"/>
      <c r="U124" s="112" t="s">
        <v>339</v>
      </c>
      <c r="V124" s="106"/>
      <c r="W124" s="106"/>
      <c r="X124" s="106"/>
      <c r="Y124" s="106"/>
      <c r="Z124" s="114"/>
    </row>
    <row r="125" spans="1:26" s="29" customFormat="1" ht="15.75" x14ac:dyDescent="0.25">
      <c r="A125" s="271"/>
      <c r="B125" s="110" t="s">
        <v>97</v>
      </c>
      <c r="C125" s="21">
        <v>376.48</v>
      </c>
      <c r="D125" s="106">
        <v>45</v>
      </c>
      <c r="E125" s="106">
        <v>45</v>
      </c>
      <c r="F125" s="111">
        <f>E125/C125</f>
        <v>0.11952826179345516</v>
      </c>
      <c r="G125" s="106">
        <v>0</v>
      </c>
      <c r="H125" s="112">
        <f t="shared" ref="H125" si="35">G125/E125</f>
        <v>0</v>
      </c>
      <c r="I125" s="106">
        <v>0</v>
      </c>
      <c r="J125" s="106"/>
      <c r="K125" s="106"/>
      <c r="L125" s="106"/>
      <c r="M125" s="105">
        <v>0</v>
      </c>
      <c r="N125" s="105">
        <v>0</v>
      </c>
      <c r="O125" s="105">
        <v>0</v>
      </c>
      <c r="P125" s="105">
        <v>0</v>
      </c>
      <c r="Q125" s="112">
        <v>0</v>
      </c>
      <c r="R125" s="106">
        <f>ROUNDDOWN(E125*S125,0)</f>
        <v>2</v>
      </c>
      <c r="S125" s="90" t="s">
        <v>24</v>
      </c>
      <c r="T125" s="106">
        <v>0</v>
      </c>
      <c r="U125" s="112">
        <v>0</v>
      </c>
      <c r="V125" s="106">
        <v>0</v>
      </c>
      <c r="W125" s="106"/>
      <c r="X125" s="106"/>
      <c r="Y125" s="106"/>
      <c r="Z125" s="114"/>
    </row>
    <row r="126" spans="1:26" s="29" customFormat="1" ht="15.75" x14ac:dyDescent="0.25">
      <c r="A126" s="270"/>
      <c r="B126" s="110" t="s">
        <v>98</v>
      </c>
      <c r="C126" s="21">
        <v>23.6</v>
      </c>
      <c r="D126" s="106">
        <v>0</v>
      </c>
      <c r="E126" s="106">
        <v>0</v>
      </c>
      <c r="F126" s="111">
        <f>E126/C126</f>
        <v>0</v>
      </c>
      <c r="G126" s="106">
        <v>0</v>
      </c>
      <c r="H126" s="112">
        <v>0</v>
      </c>
      <c r="I126" s="106">
        <v>0</v>
      </c>
      <c r="J126" s="106"/>
      <c r="K126" s="106"/>
      <c r="L126" s="106"/>
      <c r="M126" s="105">
        <v>0</v>
      </c>
      <c r="N126" s="105">
        <v>0</v>
      </c>
      <c r="O126" s="105">
        <v>0</v>
      </c>
      <c r="P126" s="105">
        <v>0</v>
      </c>
      <c r="Q126" s="112">
        <v>0</v>
      </c>
      <c r="R126" s="106">
        <f>ROUNDDOWN(E126*S126,0)</f>
        <v>0</v>
      </c>
      <c r="S126" s="90" t="s">
        <v>24</v>
      </c>
      <c r="T126" s="106">
        <v>0</v>
      </c>
      <c r="U126" s="112">
        <v>0</v>
      </c>
      <c r="V126" s="106">
        <v>0</v>
      </c>
      <c r="W126" s="106"/>
      <c r="X126" s="106"/>
      <c r="Y126" s="106"/>
      <c r="Z126" s="114"/>
    </row>
    <row r="127" spans="1:26" s="2" customFormat="1" ht="15" customHeight="1" x14ac:dyDescent="0.25">
      <c r="A127" s="269">
        <v>7</v>
      </c>
      <c r="B127" s="110" t="s">
        <v>111</v>
      </c>
      <c r="C127" s="21"/>
      <c r="D127" s="106"/>
      <c r="E127" s="106"/>
      <c r="F127" s="106"/>
      <c r="G127" s="106"/>
      <c r="H127" s="112" t="s">
        <v>339</v>
      </c>
      <c r="I127" s="106"/>
      <c r="J127" s="106"/>
      <c r="K127" s="106"/>
      <c r="L127" s="106"/>
      <c r="M127" s="106"/>
      <c r="N127" s="106"/>
      <c r="O127" s="106"/>
      <c r="P127" s="106"/>
      <c r="Q127" s="112"/>
      <c r="R127" s="106"/>
      <c r="S127" s="90"/>
      <c r="T127" s="106"/>
      <c r="U127" s="112" t="s">
        <v>339</v>
      </c>
      <c r="V127" s="106"/>
      <c r="W127" s="106"/>
      <c r="X127" s="106"/>
      <c r="Y127" s="106"/>
      <c r="Z127" s="118"/>
    </row>
    <row r="128" spans="1:26" s="29" customFormat="1" ht="16.5" customHeight="1" x14ac:dyDescent="0.25">
      <c r="A128" s="270"/>
      <c r="B128" s="110" t="s">
        <v>372</v>
      </c>
      <c r="C128" s="21">
        <v>141.91</v>
      </c>
      <c r="D128" s="106">
        <v>0</v>
      </c>
      <c r="E128" s="106">
        <v>0</v>
      </c>
      <c r="F128" s="111">
        <f>E128/C128</f>
        <v>0</v>
      </c>
      <c r="G128" s="106">
        <v>0</v>
      </c>
      <c r="H128" s="112">
        <v>0</v>
      </c>
      <c r="I128" s="106">
        <v>0</v>
      </c>
      <c r="J128" s="106"/>
      <c r="K128" s="106"/>
      <c r="L128" s="106"/>
      <c r="M128" s="106">
        <v>0</v>
      </c>
      <c r="N128" s="106">
        <v>0</v>
      </c>
      <c r="O128" s="106">
        <v>0</v>
      </c>
      <c r="P128" s="106">
        <v>0</v>
      </c>
      <c r="Q128" s="112">
        <v>0</v>
      </c>
      <c r="R128" s="106">
        <f>ROUNDDOWN(E128*S128,0)</f>
        <v>0</v>
      </c>
      <c r="S128" s="90" t="s">
        <v>24</v>
      </c>
      <c r="T128" s="106">
        <v>0</v>
      </c>
      <c r="U128" s="112">
        <v>0</v>
      </c>
      <c r="V128" s="106">
        <v>0</v>
      </c>
      <c r="W128" s="106"/>
      <c r="X128" s="106"/>
      <c r="Y128" s="106"/>
      <c r="Z128" s="114"/>
    </row>
    <row r="129" spans="1:26" s="29" customFormat="1" ht="15.75" x14ac:dyDescent="0.25">
      <c r="A129" s="105">
        <v>8</v>
      </c>
      <c r="B129" s="110" t="s">
        <v>112</v>
      </c>
      <c r="C129" s="21">
        <v>16.45</v>
      </c>
      <c r="D129" s="106">
        <v>1</v>
      </c>
      <c r="E129" s="106">
        <v>1</v>
      </c>
      <c r="F129" s="111">
        <f>E129/C129</f>
        <v>6.0790273556231005E-2</v>
      </c>
      <c r="G129" s="106">
        <v>0</v>
      </c>
      <c r="H129" s="112">
        <f>G129/E129</f>
        <v>0</v>
      </c>
      <c r="I129" s="106">
        <v>0</v>
      </c>
      <c r="J129" s="106"/>
      <c r="K129" s="106"/>
      <c r="L129" s="106"/>
      <c r="M129" s="106">
        <v>0</v>
      </c>
      <c r="N129" s="106">
        <v>0</v>
      </c>
      <c r="O129" s="106">
        <v>0</v>
      </c>
      <c r="P129" s="106">
        <v>0</v>
      </c>
      <c r="Q129" s="112">
        <v>0</v>
      </c>
      <c r="R129" s="106">
        <f>ROUNDDOWN(E129*S129,0)</f>
        <v>0</v>
      </c>
      <c r="S129" s="90" t="s">
        <v>24</v>
      </c>
      <c r="T129" s="106">
        <v>0</v>
      </c>
      <c r="U129" s="112">
        <v>0</v>
      </c>
      <c r="V129" s="106">
        <v>0</v>
      </c>
      <c r="W129" s="106"/>
      <c r="X129" s="106"/>
      <c r="Y129" s="106"/>
      <c r="Z129" s="114"/>
    </row>
    <row r="130" spans="1:26" s="29" customFormat="1" ht="15.75" x14ac:dyDescent="0.25">
      <c r="A130" s="105">
        <v>9</v>
      </c>
      <c r="B130" s="110" t="s">
        <v>113</v>
      </c>
      <c r="C130" s="21">
        <v>19.21</v>
      </c>
      <c r="D130" s="106">
        <v>0</v>
      </c>
      <c r="E130" s="106">
        <v>0</v>
      </c>
      <c r="F130" s="111">
        <f>E130/C130</f>
        <v>0</v>
      </c>
      <c r="G130" s="106">
        <v>0</v>
      </c>
      <c r="H130" s="112">
        <v>0</v>
      </c>
      <c r="I130" s="106">
        <v>0</v>
      </c>
      <c r="J130" s="106"/>
      <c r="K130" s="106"/>
      <c r="L130" s="106"/>
      <c r="M130" s="106">
        <v>0</v>
      </c>
      <c r="N130" s="106">
        <v>0</v>
      </c>
      <c r="O130" s="106">
        <v>0</v>
      </c>
      <c r="P130" s="106">
        <v>0</v>
      </c>
      <c r="Q130" s="112">
        <v>0</v>
      </c>
      <c r="R130" s="106">
        <f>ROUNDDOWN(E130*S130,0)</f>
        <v>0</v>
      </c>
      <c r="S130" s="90" t="s">
        <v>24</v>
      </c>
      <c r="T130" s="106">
        <v>0</v>
      </c>
      <c r="U130" s="112">
        <v>0</v>
      </c>
      <c r="V130" s="106">
        <v>0</v>
      </c>
      <c r="W130" s="106"/>
      <c r="X130" s="106"/>
      <c r="Y130" s="106"/>
      <c r="Z130" s="114"/>
    </row>
    <row r="131" spans="1:26" s="29" customFormat="1" ht="15.75" x14ac:dyDescent="0.25">
      <c r="A131" s="105">
        <v>10</v>
      </c>
      <c r="B131" s="110" t="s">
        <v>307</v>
      </c>
      <c r="C131" s="21">
        <v>66.27</v>
      </c>
      <c r="D131" s="106">
        <v>0</v>
      </c>
      <c r="E131" s="106">
        <v>0</v>
      </c>
      <c r="F131" s="111">
        <f>E131/C131</f>
        <v>0</v>
      </c>
      <c r="G131" s="106">
        <v>0</v>
      </c>
      <c r="H131" s="112">
        <v>0</v>
      </c>
      <c r="I131" s="106">
        <v>0</v>
      </c>
      <c r="J131" s="106"/>
      <c r="K131" s="106"/>
      <c r="L131" s="106"/>
      <c r="M131" s="106">
        <v>0</v>
      </c>
      <c r="N131" s="106">
        <v>0</v>
      </c>
      <c r="O131" s="106">
        <v>0</v>
      </c>
      <c r="P131" s="106">
        <v>0</v>
      </c>
      <c r="Q131" s="112">
        <v>0</v>
      </c>
      <c r="R131" s="106">
        <f>ROUNDDOWN(E131*S131,0)</f>
        <v>0</v>
      </c>
      <c r="S131" s="90" t="s">
        <v>24</v>
      </c>
      <c r="T131" s="106">
        <v>0</v>
      </c>
      <c r="U131" s="112">
        <v>0</v>
      </c>
      <c r="V131" s="106">
        <v>0</v>
      </c>
      <c r="W131" s="106"/>
      <c r="X131" s="106"/>
      <c r="Y131" s="106"/>
      <c r="Z131" s="114"/>
    </row>
    <row r="132" spans="1:26" s="2" customFormat="1" ht="15.75" x14ac:dyDescent="0.25">
      <c r="A132" s="269">
        <v>11</v>
      </c>
      <c r="B132" s="110" t="s">
        <v>115</v>
      </c>
      <c r="C132" s="21"/>
      <c r="D132" s="106"/>
      <c r="E132" s="106"/>
      <c r="F132" s="106"/>
      <c r="G132" s="106"/>
      <c r="H132" s="112"/>
      <c r="I132" s="106"/>
      <c r="J132" s="106"/>
      <c r="K132" s="106"/>
      <c r="L132" s="106"/>
      <c r="M132" s="106"/>
      <c r="N132" s="106"/>
      <c r="O132" s="106"/>
      <c r="P132" s="106"/>
      <c r="Q132" s="112"/>
      <c r="R132" s="106"/>
      <c r="S132" s="90"/>
      <c r="T132" s="106"/>
      <c r="U132" s="112" t="s">
        <v>339</v>
      </c>
      <c r="V132" s="106"/>
      <c r="W132" s="106"/>
      <c r="X132" s="106"/>
      <c r="Y132" s="106"/>
      <c r="Z132" s="118"/>
    </row>
    <row r="133" spans="1:26" s="29" customFormat="1" ht="15.75" x14ac:dyDescent="0.25">
      <c r="A133" s="271"/>
      <c r="B133" s="110" t="s">
        <v>116</v>
      </c>
      <c r="C133" s="21">
        <v>193.94</v>
      </c>
      <c r="D133" s="106">
        <v>125</v>
      </c>
      <c r="E133" s="106">
        <v>125</v>
      </c>
      <c r="F133" s="111">
        <f>E133/C133</f>
        <v>0.64452923584613797</v>
      </c>
      <c r="G133" s="106">
        <v>6</v>
      </c>
      <c r="H133" s="112">
        <f t="shared" ref="H133:H134" si="36">G133/E133</f>
        <v>4.8000000000000001E-2</v>
      </c>
      <c r="I133" s="106">
        <v>0</v>
      </c>
      <c r="J133" s="106"/>
      <c r="K133" s="106"/>
      <c r="L133" s="106"/>
      <c r="M133" s="106">
        <v>0</v>
      </c>
      <c r="N133" s="106">
        <v>0</v>
      </c>
      <c r="O133" s="106">
        <v>0</v>
      </c>
      <c r="P133" s="106">
        <v>0</v>
      </c>
      <c r="Q133" s="112">
        <f t="shared" ref="Q133:Q181" si="37">M133/G133</f>
        <v>0</v>
      </c>
      <c r="R133" s="106">
        <f>ROUNDDOWN(E133*S133,0)</f>
        <v>6</v>
      </c>
      <c r="S133" s="90" t="s">
        <v>24</v>
      </c>
      <c r="T133" s="106">
        <v>6</v>
      </c>
      <c r="U133" s="112">
        <f>T133/E133</f>
        <v>4.8000000000000001E-2</v>
      </c>
      <c r="V133" s="106">
        <v>0</v>
      </c>
      <c r="W133" s="106"/>
      <c r="X133" s="106"/>
      <c r="Y133" s="106"/>
      <c r="Z133" s="114"/>
    </row>
    <row r="134" spans="1:26" s="29" customFormat="1" ht="15.75" x14ac:dyDescent="0.25">
      <c r="A134" s="270"/>
      <c r="B134" s="110" t="s">
        <v>117</v>
      </c>
      <c r="C134" s="21">
        <v>283.94</v>
      </c>
      <c r="D134" s="106">
        <v>94</v>
      </c>
      <c r="E134" s="106">
        <v>94</v>
      </c>
      <c r="F134" s="111">
        <f>E134/C134</f>
        <v>0.33105585687116995</v>
      </c>
      <c r="G134" s="106">
        <v>4</v>
      </c>
      <c r="H134" s="112">
        <f t="shared" si="36"/>
        <v>4.2553191489361701E-2</v>
      </c>
      <c r="I134" s="106">
        <v>0</v>
      </c>
      <c r="J134" s="106"/>
      <c r="K134" s="106"/>
      <c r="L134" s="106"/>
      <c r="M134" s="106">
        <v>0</v>
      </c>
      <c r="N134" s="106">
        <v>0</v>
      </c>
      <c r="O134" s="106">
        <v>0</v>
      </c>
      <c r="P134" s="106">
        <v>0</v>
      </c>
      <c r="Q134" s="112">
        <f t="shared" si="37"/>
        <v>0</v>
      </c>
      <c r="R134" s="106">
        <f>ROUNDDOWN(E134*S134,0)</f>
        <v>4</v>
      </c>
      <c r="S134" s="90" t="s">
        <v>24</v>
      </c>
      <c r="T134" s="106">
        <v>4</v>
      </c>
      <c r="U134" s="112">
        <f>T134/E134</f>
        <v>4.2553191489361701E-2</v>
      </c>
      <c r="V134" s="106">
        <v>0</v>
      </c>
      <c r="W134" s="106"/>
      <c r="X134" s="106"/>
      <c r="Y134" s="106"/>
      <c r="Z134" s="114"/>
    </row>
    <row r="135" spans="1:26" s="2" customFormat="1" ht="15.75" x14ac:dyDescent="0.25">
      <c r="A135" s="269">
        <v>12</v>
      </c>
      <c r="B135" s="110" t="s">
        <v>118</v>
      </c>
      <c r="C135" s="21"/>
      <c r="D135" s="106"/>
      <c r="E135" s="106"/>
      <c r="F135" s="106"/>
      <c r="G135" s="106"/>
      <c r="H135" s="112" t="s">
        <v>339</v>
      </c>
      <c r="I135" s="106"/>
      <c r="J135" s="106"/>
      <c r="K135" s="106"/>
      <c r="L135" s="106"/>
      <c r="M135" s="106"/>
      <c r="N135" s="106"/>
      <c r="O135" s="106"/>
      <c r="P135" s="106"/>
      <c r="Q135" s="112"/>
      <c r="R135" s="106">
        <f>ROUNDDOWN(E135*S135,0)</f>
        <v>0</v>
      </c>
      <c r="S135" s="90"/>
      <c r="T135" s="106"/>
      <c r="U135" s="112" t="s">
        <v>339</v>
      </c>
      <c r="V135" s="106"/>
      <c r="W135" s="106"/>
      <c r="X135" s="106"/>
      <c r="Y135" s="106"/>
      <c r="Z135" s="118"/>
    </row>
    <row r="136" spans="1:26" s="29" customFormat="1" ht="14.25" customHeight="1" x14ac:dyDescent="0.25">
      <c r="A136" s="270"/>
      <c r="B136" s="110" t="s">
        <v>23</v>
      </c>
      <c r="C136" s="21">
        <v>63.69</v>
      </c>
      <c r="D136" s="106">
        <v>43</v>
      </c>
      <c r="E136" s="106">
        <v>43</v>
      </c>
      <c r="F136" s="111">
        <f>E136/C136</f>
        <v>0.67514523473072696</v>
      </c>
      <c r="G136" s="106">
        <v>2</v>
      </c>
      <c r="H136" s="112">
        <f>G136/E136</f>
        <v>4.6511627906976744E-2</v>
      </c>
      <c r="I136" s="106">
        <v>0</v>
      </c>
      <c r="J136" s="106"/>
      <c r="K136" s="106"/>
      <c r="L136" s="106"/>
      <c r="M136" s="106">
        <v>0</v>
      </c>
      <c r="N136" s="106">
        <v>0</v>
      </c>
      <c r="O136" s="106">
        <v>0</v>
      </c>
      <c r="P136" s="106">
        <v>0</v>
      </c>
      <c r="Q136" s="112">
        <v>0</v>
      </c>
      <c r="R136" s="106">
        <f>ROUNDDOWN(E136*S136,0)</f>
        <v>2</v>
      </c>
      <c r="S136" s="90" t="s">
        <v>24</v>
      </c>
      <c r="T136" s="106">
        <v>2</v>
      </c>
      <c r="U136" s="112">
        <f>T136/E136</f>
        <v>4.6511627906976744E-2</v>
      </c>
      <c r="V136" s="106">
        <v>0</v>
      </c>
      <c r="W136" s="106"/>
      <c r="X136" s="106"/>
      <c r="Y136" s="106"/>
      <c r="Z136" s="114"/>
    </row>
    <row r="137" spans="1:26" s="2" customFormat="1" ht="15.75" x14ac:dyDescent="0.25">
      <c r="A137" s="269">
        <v>13</v>
      </c>
      <c r="B137" s="110" t="s">
        <v>119</v>
      </c>
      <c r="C137" s="21"/>
      <c r="D137" s="106"/>
      <c r="E137" s="106"/>
      <c r="F137" s="106"/>
      <c r="G137" s="106"/>
      <c r="H137" s="112" t="s">
        <v>339</v>
      </c>
      <c r="I137" s="106"/>
      <c r="J137" s="106"/>
      <c r="K137" s="106"/>
      <c r="L137" s="106"/>
      <c r="M137" s="106"/>
      <c r="N137" s="106"/>
      <c r="O137" s="106"/>
      <c r="P137" s="106"/>
      <c r="Q137" s="112"/>
      <c r="R137" s="106"/>
      <c r="S137" s="90"/>
      <c r="T137" s="106"/>
      <c r="U137" s="112" t="s">
        <v>339</v>
      </c>
      <c r="V137" s="106"/>
      <c r="W137" s="106"/>
      <c r="X137" s="106"/>
      <c r="Y137" s="106"/>
      <c r="Z137" s="118"/>
    </row>
    <row r="138" spans="1:26" s="29" customFormat="1" ht="15.75" x14ac:dyDescent="0.25">
      <c r="A138" s="271"/>
      <c r="B138" s="110" t="s">
        <v>120</v>
      </c>
      <c r="C138" s="21">
        <v>194.53</v>
      </c>
      <c r="D138" s="106">
        <v>243</v>
      </c>
      <c r="E138" s="106">
        <v>243</v>
      </c>
      <c r="F138" s="111">
        <f>E138/C138</f>
        <v>1.2491646532668483</v>
      </c>
      <c r="G138" s="106">
        <v>19</v>
      </c>
      <c r="H138" s="112">
        <f t="shared" ref="H138:H139" si="38">G138/E138</f>
        <v>7.8189300411522639E-2</v>
      </c>
      <c r="I138" s="106">
        <v>0</v>
      </c>
      <c r="J138" s="106"/>
      <c r="K138" s="106"/>
      <c r="L138" s="106"/>
      <c r="M138" s="106">
        <v>4</v>
      </c>
      <c r="N138" s="106">
        <v>0</v>
      </c>
      <c r="O138" s="106">
        <v>3</v>
      </c>
      <c r="P138" s="106">
        <v>1</v>
      </c>
      <c r="Q138" s="112">
        <f t="shared" si="37"/>
        <v>0.21052631578947367</v>
      </c>
      <c r="R138" s="106">
        <f>ROUNDDOWN(E138*S138,0)</f>
        <v>19</v>
      </c>
      <c r="S138" s="90" t="s">
        <v>48</v>
      </c>
      <c r="T138" s="106">
        <v>19</v>
      </c>
      <c r="U138" s="112">
        <f>T138/E138</f>
        <v>7.8189300411522639E-2</v>
      </c>
      <c r="V138" s="106">
        <v>0</v>
      </c>
      <c r="W138" s="106"/>
      <c r="X138" s="106"/>
      <c r="Y138" s="106"/>
      <c r="Z138" s="114"/>
    </row>
    <row r="139" spans="1:26" s="29" customFormat="1" ht="15.75" x14ac:dyDescent="0.25">
      <c r="A139" s="270"/>
      <c r="B139" s="110" t="s">
        <v>121</v>
      </c>
      <c r="C139" s="21">
        <v>143.76</v>
      </c>
      <c r="D139" s="106">
        <v>323</v>
      </c>
      <c r="E139" s="106">
        <v>323</v>
      </c>
      <c r="F139" s="111">
        <f>E139/C139</f>
        <v>2.2468002225932109</v>
      </c>
      <c r="G139" s="106">
        <v>25</v>
      </c>
      <c r="H139" s="112">
        <f t="shared" si="38"/>
        <v>7.7399380804953566E-2</v>
      </c>
      <c r="I139" s="106">
        <v>0</v>
      </c>
      <c r="J139" s="106"/>
      <c r="K139" s="106"/>
      <c r="L139" s="106"/>
      <c r="M139" s="106">
        <v>8</v>
      </c>
      <c r="N139" s="106">
        <v>0</v>
      </c>
      <c r="O139" s="106">
        <v>8</v>
      </c>
      <c r="P139" s="106">
        <v>0</v>
      </c>
      <c r="Q139" s="112">
        <f t="shared" si="37"/>
        <v>0.32</v>
      </c>
      <c r="R139" s="106">
        <f>ROUNDDOWN(E139*S139,0)</f>
        <v>25</v>
      </c>
      <c r="S139" s="90" t="s">
        <v>48</v>
      </c>
      <c r="T139" s="106">
        <v>25</v>
      </c>
      <c r="U139" s="112">
        <f>T139/E139</f>
        <v>7.7399380804953566E-2</v>
      </c>
      <c r="V139" s="106">
        <v>0</v>
      </c>
      <c r="W139" s="106"/>
      <c r="X139" s="106"/>
      <c r="Y139" s="106"/>
      <c r="Z139" s="114"/>
    </row>
    <row r="140" spans="1:26" s="29" customFormat="1" ht="15.75" x14ac:dyDescent="0.25">
      <c r="A140" s="105">
        <v>14</v>
      </c>
      <c r="B140" s="110" t="s">
        <v>308</v>
      </c>
      <c r="C140" s="21">
        <v>45.65</v>
      </c>
      <c r="D140" s="106">
        <v>0</v>
      </c>
      <c r="E140" s="106">
        <v>0</v>
      </c>
      <c r="F140" s="111">
        <f>E140/C140</f>
        <v>0</v>
      </c>
      <c r="G140" s="106">
        <v>0</v>
      </c>
      <c r="H140" s="112">
        <v>0</v>
      </c>
      <c r="I140" s="106">
        <v>0</v>
      </c>
      <c r="J140" s="106"/>
      <c r="K140" s="106"/>
      <c r="L140" s="106"/>
      <c r="M140" s="106">
        <v>0</v>
      </c>
      <c r="N140" s="106">
        <v>0</v>
      </c>
      <c r="O140" s="106">
        <v>0</v>
      </c>
      <c r="P140" s="106">
        <v>0</v>
      </c>
      <c r="Q140" s="112">
        <v>0</v>
      </c>
      <c r="R140" s="106">
        <f>ROUNDDOWN(E140*S140,0)</f>
        <v>0</v>
      </c>
      <c r="S140" s="90" t="s">
        <v>24</v>
      </c>
      <c r="T140" s="106">
        <v>0</v>
      </c>
      <c r="U140" s="112">
        <v>0</v>
      </c>
      <c r="V140" s="106">
        <v>0</v>
      </c>
      <c r="W140" s="106"/>
      <c r="X140" s="106"/>
      <c r="Y140" s="106"/>
      <c r="Z140" s="114"/>
    </row>
    <row r="141" spans="1:26" s="29" customFormat="1" ht="20.25" customHeight="1" x14ac:dyDescent="0.25">
      <c r="A141" s="269">
        <v>15</v>
      </c>
      <c r="B141" s="110" t="s">
        <v>309</v>
      </c>
      <c r="C141" s="21"/>
      <c r="D141" s="106"/>
      <c r="E141" s="106"/>
      <c r="F141" s="106"/>
      <c r="G141" s="106"/>
      <c r="H141" s="112" t="s">
        <v>339</v>
      </c>
      <c r="I141" s="106"/>
      <c r="J141" s="106"/>
      <c r="K141" s="106"/>
      <c r="L141" s="106"/>
      <c r="M141" s="106"/>
      <c r="N141" s="106"/>
      <c r="O141" s="106"/>
      <c r="P141" s="106"/>
      <c r="Q141" s="112"/>
      <c r="R141" s="106"/>
      <c r="S141" s="90"/>
      <c r="T141" s="106"/>
      <c r="U141" s="112" t="s">
        <v>339</v>
      </c>
      <c r="V141" s="106"/>
      <c r="W141" s="106"/>
      <c r="X141" s="106"/>
      <c r="Y141" s="106"/>
      <c r="Z141" s="114"/>
    </row>
    <row r="142" spans="1:26" s="29" customFormat="1" ht="19.5" customHeight="1" x14ac:dyDescent="0.25">
      <c r="A142" s="271"/>
      <c r="B142" s="110" t="s">
        <v>310</v>
      </c>
      <c r="C142" s="21">
        <v>63.25</v>
      </c>
      <c r="D142" s="106">
        <v>5</v>
      </c>
      <c r="E142" s="106">
        <v>5</v>
      </c>
      <c r="F142" s="111">
        <f>E142/C142</f>
        <v>7.9051383399209488E-2</v>
      </c>
      <c r="G142" s="106">
        <v>0</v>
      </c>
      <c r="H142" s="112">
        <v>0</v>
      </c>
      <c r="I142" s="106">
        <v>0</v>
      </c>
      <c r="J142" s="106"/>
      <c r="K142" s="106"/>
      <c r="L142" s="106"/>
      <c r="M142" s="106">
        <v>0</v>
      </c>
      <c r="N142" s="106">
        <v>0</v>
      </c>
      <c r="O142" s="106">
        <v>0</v>
      </c>
      <c r="P142" s="106">
        <v>0</v>
      </c>
      <c r="Q142" s="112">
        <v>0</v>
      </c>
      <c r="R142" s="106">
        <f>ROUNDDOWN(E142*S142,0)</f>
        <v>0</v>
      </c>
      <c r="S142" s="90" t="s">
        <v>24</v>
      </c>
      <c r="T142" s="106">
        <v>0</v>
      </c>
      <c r="U142" s="112">
        <v>0</v>
      </c>
      <c r="V142" s="106">
        <v>0</v>
      </c>
      <c r="W142" s="106"/>
      <c r="X142" s="106"/>
      <c r="Y142" s="106"/>
      <c r="Z142" s="114"/>
    </row>
    <row r="143" spans="1:26" s="29" customFormat="1" ht="15.75" x14ac:dyDescent="0.25">
      <c r="A143" s="270"/>
      <c r="B143" s="110" t="s">
        <v>311</v>
      </c>
      <c r="C143" s="21">
        <v>178.68</v>
      </c>
      <c r="D143" s="106">
        <v>283</v>
      </c>
      <c r="E143" s="106">
        <v>283</v>
      </c>
      <c r="F143" s="111">
        <f>E143/C143</f>
        <v>1.5838370270875308</v>
      </c>
      <c r="G143" s="106">
        <v>22</v>
      </c>
      <c r="H143" s="112">
        <f>G143/E143</f>
        <v>7.7738515901060068E-2</v>
      </c>
      <c r="I143" s="106">
        <v>0</v>
      </c>
      <c r="J143" s="106"/>
      <c r="K143" s="106"/>
      <c r="L143" s="106"/>
      <c r="M143" s="106">
        <v>7</v>
      </c>
      <c r="N143" s="106">
        <v>1</v>
      </c>
      <c r="O143" s="106">
        <v>6</v>
      </c>
      <c r="P143" s="106">
        <v>0</v>
      </c>
      <c r="Q143" s="112">
        <f t="shared" si="37"/>
        <v>0.31818181818181818</v>
      </c>
      <c r="R143" s="106">
        <f>ROUNDDOWN(E143*S143,0)</f>
        <v>22</v>
      </c>
      <c r="S143" s="90" t="s">
        <v>48</v>
      </c>
      <c r="T143" s="106">
        <v>22</v>
      </c>
      <c r="U143" s="112">
        <f>T143/E143</f>
        <v>7.7738515901060068E-2</v>
      </c>
      <c r="V143" s="106">
        <v>0</v>
      </c>
      <c r="W143" s="106"/>
      <c r="X143" s="106"/>
      <c r="Y143" s="106"/>
      <c r="Z143" s="114"/>
    </row>
    <row r="144" spans="1:26" s="93" customFormat="1" ht="18.75" customHeight="1" x14ac:dyDescent="0.25">
      <c r="A144" s="269">
        <v>16</v>
      </c>
      <c r="B144" s="110" t="s">
        <v>126</v>
      </c>
      <c r="C144" s="21"/>
      <c r="D144" s="106"/>
      <c r="E144" s="106"/>
      <c r="F144" s="106"/>
      <c r="G144" s="106"/>
      <c r="H144" s="112" t="s">
        <v>339</v>
      </c>
      <c r="I144" s="106"/>
      <c r="J144" s="106"/>
      <c r="K144" s="106"/>
      <c r="L144" s="106"/>
      <c r="M144" s="106"/>
      <c r="N144" s="106"/>
      <c r="O144" s="106"/>
      <c r="P144" s="106"/>
      <c r="Q144" s="112"/>
      <c r="R144" s="106"/>
      <c r="S144" s="90"/>
      <c r="T144" s="106"/>
      <c r="U144" s="112" t="s">
        <v>339</v>
      </c>
      <c r="V144" s="106"/>
      <c r="W144" s="106"/>
      <c r="X144" s="106"/>
      <c r="Y144" s="106"/>
      <c r="Z144" s="117"/>
    </row>
    <row r="145" spans="1:26" s="29" customFormat="1" ht="16.5" customHeight="1" x14ac:dyDescent="0.25">
      <c r="A145" s="270"/>
      <c r="B145" s="110" t="s">
        <v>127</v>
      </c>
      <c r="C145" s="21">
        <v>59.66</v>
      </c>
      <c r="D145" s="106">
        <v>5</v>
      </c>
      <c r="E145" s="106">
        <v>5</v>
      </c>
      <c r="F145" s="111">
        <f t="shared" ref="F145:F150" si="39">E145/C145</f>
        <v>8.3808246731478381E-2</v>
      </c>
      <c r="G145" s="106">
        <v>0</v>
      </c>
      <c r="H145" s="112">
        <f>G145/E145</f>
        <v>0</v>
      </c>
      <c r="I145" s="106">
        <v>0</v>
      </c>
      <c r="J145" s="106"/>
      <c r="K145" s="106"/>
      <c r="L145" s="106"/>
      <c r="M145" s="106">
        <v>0</v>
      </c>
      <c r="N145" s="106">
        <v>0</v>
      </c>
      <c r="O145" s="106">
        <v>0</v>
      </c>
      <c r="P145" s="106">
        <v>0</v>
      </c>
      <c r="Q145" s="112">
        <v>0</v>
      </c>
      <c r="R145" s="106">
        <f t="shared" ref="R145:R150" si="40">ROUNDDOWN(E145*S145,0)</f>
        <v>0</v>
      </c>
      <c r="S145" s="90" t="s">
        <v>24</v>
      </c>
      <c r="T145" s="106">
        <v>0</v>
      </c>
      <c r="U145" s="112">
        <v>0</v>
      </c>
      <c r="V145" s="106">
        <v>0</v>
      </c>
      <c r="W145" s="106"/>
      <c r="X145" s="106"/>
      <c r="Y145" s="106"/>
      <c r="Z145" s="114"/>
    </row>
    <row r="146" spans="1:26" s="29" customFormat="1" ht="15.75" x14ac:dyDescent="0.25">
      <c r="A146" s="105">
        <v>17</v>
      </c>
      <c r="B146" s="110" t="s">
        <v>128</v>
      </c>
      <c r="C146" s="21">
        <v>14.08</v>
      </c>
      <c r="D146" s="106">
        <v>0</v>
      </c>
      <c r="E146" s="106">
        <v>0</v>
      </c>
      <c r="F146" s="111">
        <f t="shared" si="39"/>
        <v>0</v>
      </c>
      <c r="G146" s="106">
        <v>0</v>
      </c>
      <c r="H146" s="112">
        <v>0</v>
      </c>
      <c r="I146" s="106">
        <v>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0</v>
      </c>
      <c r="Q146" s="112">
        <v>0</v>
      </c>
      <c r="R146" s="106">
        <f t="shared" si="40"/>
        <v>0</v>
      </c>
      <c r="S146" s="90" t="s">
        <v>24</v>
      </c>
      <c r="T146" s="106">
        <v>0</v>
      </c>
      <c r="U146" s="112">
        <v>0</v>
      </c>
      <c r="V146" s="106">
        <v>0</v>
      </c>
      <c r="W146" s="106">
        <v>0</v>
      </c>
      <c r="X146" s="106">
        <v>0</v>
      </c>
      <c r="Y146" s="106">
        <v>0</v>
      </c>
      <c r="Z146" s="114"/>
    </row>
    <row r="147" spans="1:26" s="29" customFormat="1" ht="15.75" x14ac:dyDescent="0.25">
      <c r="A147" s="105">
        <v>18</v>
      </c>
      <c r="B147" s="110" t="s">
        <v>129</v>
      </c>
      <c r="C147" s="21">
        <v>68.180000000000007</v>
      </c>
      <c r="D147" s="106">
        <v>0</v>
      </c>
      <c r="E147" s="106">
        <v>0</v>
      </c>
      <c r="F147" s="111">
        <f t="shared" si="39"/>
        <v>0</v>
      </c>
      <c r="G147" s="106">
        <v>0</v>
      </c>
      <c r="H147" s="112">
        <v>0</v>
      </c>
      <c r="I147" s="106">
        <v>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0</v>
      </c>
      <c r="Q147" s="112">
        <v>0</v>
      </c>
      <c r="R147" s="106">
        <f t="shared" si="40"/>
        <v>0</v>
      </c>
      <c r="S147" s="90" t="s">
        <v>24</v>
      </c>
      <c r="T147" s="106">
        <v>0</v>
      </c>
      <c r="U147" s="112">
        <v>0</v>
      </c>
      <c r="V147" s="106">
        <v>0</v>
      </c>
      <c r="W147" s="106">
        <v>0</v>
      </c>
      <c r="X147" s="106">
        <v>0</v>
      </c>
      <c r="Y147" s="106">
        <v>0</v>
      </c>
      <c r="Z147" s="114"/>
    </row>
    <row r="148" spans="1:26" s="29" customFormat="1" ht="15.75" x14ac:dyDescent="0.25">
      <c r="A148" s="105">
        <v>19</v>
      </c>
      <c r="B148" s="110" t="s">
        <v>130</v>
      </c>
      <c r="C148" s="21">
        <v>32.47</v>
      </c>
      <c r="D148" s="106">
        <v>0</v>
      </c>
      <c r="E148" s="106">
        <v>0</v>
      </c>
      <c r="F148" s="111">
        <f t="shared" si="39"/>
        <v>0</v>
      </c>
      <c r="G148" s="106">
        <v>0</v>
      </c>
      <c r="H148" s="112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0</v>
      </c>
      <c r="Q148" s="112">
        <v>0</v>
      </c>
      <c r="R148" s="106">
        <f t="shared" si="40"/>
        <v>0</v>
      </c>
      <c r="S148" s="90" t="s">
        <v>24</v>
      </c>
      <c r="T148" s="106">
        <v>0</v>
      </c>
      <c r="U148" s="112">
        <v>0</v>
      </c>
      <c r="V148" s="106">
        <v>0</v>
      </c>
      <c r="W148" s="106">
        <v>0</v>
      </c>
      <c r="X148" s="106">
        <v>0</v>
      </c>
      <c r="Y148" s="106">
        <v>0</v>
      </c>
      <c r="Z148" s="114"/>
    </row>
    <row r="149" spans="1:26" s="29" customFormat="1" ht="15.75" x14ac:dyDescent="0.25">
      <c r="A149" s="105">
        <v>20</v>
      </c>
      <c r="B149" s="110" t="s">
        <v>373</v>
      </c>
      <c r="C149" s="21">
        <v>111.66</v>
      </c>
      <c r="D149" s="106">
        <v>0</v>
      </c>
      <c r="E149" s="106">
        <v>0</v>
      </c>
      <c r="F149" s="111">
        <f t="shared" si="39"/>
        <v>0</v>
      </c>
      <c r="G149" s="106">
        <v>0</v>
      </c>
      <c r="H149" s="112">
        <v>0</v>
      </c>
      <c r="I149" s="106">
        <v>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0</v>
      </c>
      <c r="Q149" s="112">
        <v>0</v>
      </c>
      <c r="R149" s="106">
        <f t="shared" si="40"/>
        <v>0</v>
      </c>
      <c r="S149" s="90" t="s">
        <v>24</v>
      </c>
      <c r="T149" s="106">
        <v>0</v>
      </c>
      <c r="U149" s="112">
        <v>0</v>
      </c>
      <c r="V149" s="106">
        <v>0</v>
      </c>
      <c r="W149" s="106">
        <v>0</v>
      </c>
      <c r="X149" s="106">
        <v>0</v>
      </c>
      <c r="Y149" s="106">
        <v>0</v>
      </c>
      <c r="Z149" s="114"/>
    </row>
    <row r="150" spans="1:26" s="29" customFormat="1" ht="15.75" x14ac:dyDescent="0.25">
      <c r="A150" s="105">
        <v>21</v>
      </c>
      <c r="B150" s="110" t="s">
        <v>374</v>
      </c>
      <c r="C150" s="21">
        <v>219.7</v>
      </c>
      <c r="D150" s="106">
        <v>0</v>
      </c>
      <c r="E150" s="106">
        <v>0</v>
      </c>
      <c r="F150" s="111">
        <f t="shared" si="39"/>
        <v>0</v>
      </c>
      <c r="G150" s="106">
        <v>0</v>
      </c>
      <c r="H150" s="112">
        <v>0</v>
      </c>
      <c r="I150" s="106">
        <v>0</v>
      </c>
      <c r="J150" s="106">
        <v>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0</v>
      </c>
      <c r="Q150" s="112">
        <v>0</v>
      </c>
      <c r="R150" s="106">
        <f t="shared" si="40"/>
        <v>0</v>
      </c>
      <c r="S150" s="90" t="s">
        <v>24</v>
      </c>
      <c r="T150" s="106">
        <v>0</v>
      </c>
      <c r="U150" s="112">
        <v>0</v>
      </c>
      <c r="V150" s="106">
        <v>0</v>
      </c>
      <c r="W150" s="106">
        <v>0</v>
      </c>
      <c r="X150" s="106">
        <v>0</v>
      </c>
      <c r="Y150" s="106">
        <v>0</v>
      </c>
      <c r="Z150" s="114"/>
    </row>
    <row r="151" spans="1:26" s="2" customFormat="1" ht="42.75" customHeight="1" x14ac:dyDescent="0.25">
      <c r="A151" s="105">
        <v>22</v>
      </c>
      <c r="B151" s="110" t="s">
        <v>30</v>
      </c>
      <c r="C151" s="31"/>
      <c r="D151" s="106"/>
      <c r="E151" s="106"/>
      <c r="F151" s="106"/>
      <c r="G151" s="106"/>
      <c r="H151" s="112" t="s">
        <v>339</v>
      </c>
      <c r="I151" s="106"/>
      <c r="J151" s="106"/>
      <c r="K151" s="106"/>
      <c r="L151" s="106"/>
      <c r="M151" s="106"/>
      <c r="N151" s="106"/>
      <c r="O151" s="106"/>
      <c r="P151" s="106"/>
      <c r="Q151" s="112"/>
      <c r="R151" s="106"/>
      <c r="S151" s="90"/>
      <c r="T151" s="106"/>
      <c r="U151" s="112" t="s">
        <v>339</v>
      </c>
      <c r="V151" s="106"/>
      <c r="W151" s="106"/>
      <c r="X151" s="106"/>
      <c r="Y151" s="106"/>
      <c r="Z151" s="118"/>
    </row>
    <row r="152" spans="1:26" s="51" customFormat="1" ht="20.25" customHeight="1" x14ac:dyDescent="0.25">
      <c r="A152" s="272" t="s">
        <v>131</v>
      </c>
      <c r="B152" s="273"/>
      <c r="C152" s="37">
        <f>SUM(C116:C151)</f>
        <v>3108.9499999999989</v>
      </c>
      <c r="D152" s="115">
        <f>SUM(D116:D151)</f>
        <v>1791</v>
      </c>
      <c r="E152" s="115">
        <f>SUM(E116:E151)</f>
        <v>1791</v>
      </c>
      <c r="F152" s="119">
        <f>E152/C152</f>
        <v>0.5760787404107498</v>
      </c>
      <c r="G152" s="115">
        <f>SUM(G116:G151)</f>
        <v>111</v>
      </c>
      <c r="H152" s="112">
        <f>G152/E152</f>
        <v>6.1976549413735343E-2</v>
      </c>
      <c r="I152" s="115">
        <f>SUM(I116:I151)</f>
        <v>0</v>
      </c>
      <c r="J152" s="115">
        <f>SUM(J116:J151)</f>
        <v>0</v>
      </c>
      <c r="K152" s="115">
        <f>SUM(K116:K151)</f>
        <v>0</v>
      </c>
      <c r="L152" s="115">
        <f>SUM(L116:L151)</f>
        <v>0</v>
      </c>
      <c r="M152" s="115">
        <f t="shared" ref="M152:P152" si="41">SUM(M116:M151)</f>
        <v>28</v>
      </c>
      <c r="N152" s="115">
        <f t="shared" si="41"/>
        <v>1</v>
      </c>
      <c r="O152" s="115">
        <f t="shared" si="41"/>
        <v>26</v>
      </c>
      <c r="P152" s="115">
        <f t="shared" si="41"/>
        <v>1</v>
      </c>
      <c r="Q152" s="112">
        <f t="shared" si="37"/>
        <v>0.25225225225225223</v>
      </c>
      <c r="R152" s="115">
        <f>SUM(R116:R151)</f>
        <v>129</v>
      </c>
      <c r="S152" s="90"/>
      <c r="T152" s="115">
        <f>SUM(T116:T151)</f>
        <v>111</v>
      </c>
      <c r="U152" s="116">
        <f>T152/E152</f>
        <v>6.1976549413735343E-2</v>
      </c>
      <c r="V152" s="115">
        <f>SUM(V116:V151)</f>
        <v>0</v>
      </c>
      <c r="W152" s="115">
        <f>SUM(W116:W151)</f>
        <v>0</v>
      </c>
      <c r="X152" s="115">
        <f>SUM(X116:X151)</f>
        <v>0</v>
      </c>
      <c r="Y152" s="115">
        <f>SUM(Y116:Y151)</f>
        <v>0</v>
      </c>
      <c r="Z152" s="120"/>
    </row>
    <row r="153" spans="1:26" s="2" customFormat="1" ht="19.899999999999999" customHeight="1" x14ac:dyDescent="0.25">
      <c r="A153" s="277" t="s">
        <v>132</v>
      </c>
      <c r="B153" s="278"/>
      <c r="C153" s="121"/>
      <c r="D153" s="106"/>
      <c r="E153" s="106"/>
      <c r="F153" s="106"/>
      <c r="G153" s="106"/>
      <c r="H153" s="112" t="s">
        <v>339</v>
      </c>
      <c r="I153" s="106"/>
      <c r="J153" s="106"/>
      <c r="K153" s="106"/>
      <c r="L153" s="106"/>
      <c r="M153" s="106"/>
      <c r="N153" s="106"/>
      <c r="O153" s="106"/>
      <c r="P153" s="106"/>
      <c r="Q153" s="112"/>
      <c r="R153" s="106"/>
      <c r="S153" s="90"/>
      <c r="T153" s="106"/>
      <c r="U153" s="112" t="s">
        <v>339</v>
      </c>
      <c r="V153" s="106"/>
      <c r="W153" s="106"/>
      <c r="X153" s="106"/>
      <c r="Y153" s="106"/>
      <c r="Z153" s="118"/>
    </row>
    <row r="154" spans="1:26" s="29" customFormat="1" ht="15.75" x14ac:dyDescent="0.25">
      <c r="A154" s="105">
        <v>1</v>
      </c>
      <c r="B154" s="110" t="s">
        <v>133</v>
      </c>
      <c r="C154" s="21">
        <v>78.510000000000005</v>
      </c>
      <c r="D154" s="106">
        <v>17</v>
      </c>
      <c r="E154" s="106">
        <v>17</v>
      </c>
      <c r="F154" s="111">
        <f>E154/C154</f>
        <v>0.21653292574194369</v>
      </c>
      <c r="G154" s="106">
        <v>0</v>
      </c>
      <c r="H154" s="112">
        <f>G154/E154</f>
        <v>0</v>
      </c>
      <c r="I154" s="106">
        <v>0</v>
      </c>
      <c r="J154" s="106"/>
      <c r="K154" s="106"/>
      <c r="L154" s="106"/>
      <c r="M154" s="106">
        <v>0</v>
      </c>
      <c r="N154" s="106">
        <v>0</v>
      </c>
      <c r="O154" s="106">
        <v>0</v>
      </c>
      <c r="P154" s="106">
        <v>0</v>
      </c>
      <c r="Q154" s="112">
        <v>0</v>
      </c>
      <c r="R154" s="106">
        <f>ROUNDDOWN(E154*S154,0)</f>
        <v>0</v>
      </c>
      <c r="S154" s="90" t="s">
        <v>24</v>
      </c>
      <c r="T154" s="106">
        <v>0</v>
      </c>
      <c r="U154" s="112">
        <v>0</v>
      </c>
      <c r="V154" s="106">
        <v>0</v>
      </c>
      <c r="W154" s="106"/>
      <c r="X154" s="106"/>
      <c r="Y154" s="106"/>
      <c r="Z154" s="114"/>
    </row>
    <row r="155" spans="1:26" s="2" customFormat="1" ht="15.75" x14ac:dyDescent="0.25">
      <c r="A155" s="269">
        <v>2</v>
      </c>
      <c r="B155" s="110" t="s">
        <v>134</v>
      </c>
      <c r="C155" s="21"/>
      <c r="D155" s="106"/>
      <c r="E155" s="106"/>
      <c r="F155" s="106"/>
      <c r="G155" s="106"/>
      <c r="H155" s="112" t="s">
        <v>339</v>
      </c>
      <c r="I155" s="106"/>
      <c r="J155" s="106"/>
      <c r="K155" s="106"/>
      <c r="L155" s="106"/>
      <c r="M155" s="106"/>
      <c r="N155" s="106"/>
      <c r="O155" s="106"/>
      <c r="P155" s="106"/>
      <c r="Q155" s="112"/>
      <c r="R155" s="106"/>
      <c r="S155" s="90"/>
      <c r="T155" s="106"/>
      <c r="U155" s="112"/>
      <c r="V155" s="106"/>
      <c r="W155" s="106"/>
      <c r="X155" s="106"/>
      <c r="Y155" s="106"/>
      <c r="Z155" s="118"/>
    </row>
    <row r="156" spans="1:26" s="29" customFormat="1" ht="15.75" x14ac:dyDescent="0.25">
      <c r="A156" s="270"/>
      <c r="B156" s="110" t="s">
        <v>135</v>
      </c>
      <c r="C156" s="21">
        <v>121.45</v>
      </c>
      <c r="D156" s="106">
        <v>169</v>
      </c>
      <c r="E156" s="106">
        <v>169</v>
      </c>
      <c r="F156" s="111">
        <f>E156/C156</f>
        <v>1.391519143680527</v>
      </c>
      <c r="G156" s="106">
        <v>13</v>
      </c>
      <c r="H156" s="112">
        <f>G156/E156</f>
        <v>7.6923076923076927E-2</v>
      </c>
      <c r="I156" s="106">
        <v>0</v>
      </c>
      <c r="J156" s="106"/>
      <c r="K156" s="106"/>
      <c r="L156" s="106"/>
      <c r="M156" s="106">
        <v>3</v>
      </c>
      <c r="N156" s="106">
        <v>0</v>
      </c>
      <c r="O156" s="106">
        <v>3</v>
      </c>
      <c r="P156" s="106">
        <v>0</v>
      </c>
      <c r="Q156" s="112">
        <f t="shared" si="37"/>
        <v>0.23076923076923078</v>
      </c>
      <c r="R156" s="106">
        <f>ROUNDDOWN(E156*S156,0)</f>
        <v>13</v>
      </c>
      <c r="S156" s="90" t="s">
        <v>48</v>
      </c>
      <c r="T156" s="106">
        <v>13</v>
      </c>
      <c r="U156" s="116">
        <f>T156/E156</f>
        <v>7.6923076923076927E-2</v>
      </c>
      <c r="V156" s="106">
        <v>0</v>
      </c>
      <c r="W156" s="106"/>
      <c r="X156" s="106"/>
      <c r="Y156" s="106"/>
      <c r="Z156" s="114"/>
    </row>
    <row r="157" spans="1:26" s="2" customFormat="1" ht="15.75" x14ac:dyDescent="0.25">
      <c r="A157" s="269">
        <v>3</v>
      </c>
      <c r="B157" s="110" t="s">
        <v>136</v>
      </c>
      <c r="C157" s="21"/>
      <c r="D157" s="106"/>
      <c r="E157" s="106"/>
      <c r="F157" s="106"/>
      <c r="G157" s="106"/>
      <c r="H157" s="112" t="s">
        <v>339</v>
      </c>
      <c r="I157" s="106"/>
      <c r="J157" s="106"/>
      <c r="K157" s="106"/>
      <c r="L157" s="106"/>
      <c r="M157" s="106"/>
      <c r="N157" s="106"/>
      <c r="O157" s="106"/>
      <c r="P157" s="106"/>
      <c r="Q157" s="112"/>
      <c r="R157" s="106">
        <f>ROUNDDOWN(E157*S157,0)</f>
        <v>0</v>
      </c>
      <c r="S157" s="90"/>
      <c r="T157" s="106"/>
      <c r="U157" s="112"/>
      <c r="V157" s="106"/>
      <c r="W157" s="106"/>
      <c r="X157" s="106"/>
      <c r="Y157" s="106"/>
      <c r="Z157" s="118"/>
    </row>
    <row r="158" spans="1:26" s="29" customFormat="1" ht="15.75" x14ac:dyDescent="0.25">
      <c r="A158" s="270"/>
      <c r="B158" s="110" t="s">
        <v>137</v>
      </c>
      <c r="C158" s="21">
        <v>27.63</v>
      </c>
      <c r="D158" s="106">
        <v>40</v>
      </c>
      <c r="E158" s="106">
        <v>40</v>
      </c>
      <c r="F158" s="111">
        <f>E158/C158</f>
        <v>1.4477017734346724</v>
      </c>
      <c r="G158" s="106">
        <v>3</v>
      </c>
      <c r="H158" s="112">
        <f>G158/E158</f>
        <v>7.4999999999999997E-2</v>
      </c>
      <c r="I158" s="106">
        <v>0</v>
      </c>
      <c r="J158" s="106"/>
      <c r="K158" s="106"/>
      <c r="L158" s="106"/>
      <c r="M158" s="106">
        <v>1</v>
      </c>
      <c r="N158" s="106">
        <v>0</v>
      </c>
      <c r="O158" s="106">
        <v>0</v>
      </c>
      <c r="P158" s="106">
        <v>1</v>
      </c>
      <c r="Q158" s="112">
        <f t="shared" si="37"/>
        <v>0.33333333333333331</v>
      </c>
      <c r="R158" s="106">
        <f>ROUNDDOWN(E158*S158,0)</f>
        <v>3</v>
      </c>
      <c r="S158" s="90" t="s">
        <v>48</v>
      </c>
      <c r="T158" s="106">
        <v>3</v>
      </c>
      <c r="U158" s="112">
        <f>T158/E158</f>
        <v>7.4999999999999997E-2</v>
      </c>
      <c r="V158" s="106">
        <v>0</v>
      </c>
      <c r="W158" s="106"/>
      <c r="X158" s="106"/>
      <c r="Y158" s="106"/>
      <c r="Z158" s="114"/>
    </row>
    <row r="159" spans="1:26" s="29" customFormat="1" ht="30" customHeight="1" x14ac:dyDescent="0.25">
      <c r="A159" s="105">
        <v>4</v>
      </c>
      <c r="B159" s="110" t="s">
        <v>312</v>
      </c>
      <c r="C159" s="21">
        <v>9.34</v>
      </c>
      <c r="D159" s="106">
        <v>0</v>
      </c>
      <c r="E159" s="106">
        <v>0</v>
      </c>
      <c r="F159" s="111">
        <f>E159/C159</f>
        <v>0</v>
      </c>
      <c r="G159" s="106">
        <v>0</v>
      </c>
      <c r="H159" s="112">
        <v>0</v>
      </c>
      <c r="I159" s="106">
        <v>0</v>
      </c>
      <c r="J159" s="106"/>
      <c r="K159" s="106"/>
      <c r="L159" s="106"/>
      <c r="M159" s="106">
        <v>0</v>
      </c>
      <c r="N159" s="106">
        <v>0</v>
      </c>
      <c r="O159" s="106">
        <v>0</v>
      </c>
      <c r="P159" s="106">
        <v>0</v>
      </c>
      <c r="Q159" s="112">
        <v>0</v>
      </c>
      <c r="R159" s="106">
        <f>ROUNDDOWN(E159*S159,0)</f>
        <v>0</v>
      </c>
      <c r="S159" s="90" t="s">
        <v>24</v>
      </c>
      <c r="T159" s="106">
        <v>0</v>
      </c>
      <c r="U159" s="112">
        <v>0</v>
      </c>
      <c r="V159" s="106">
        <v>0</v>
      </c>
      <c r="W159" s="106"/>
      <c r="X159" s="106"/>
      <c r="Y159" s="106"/>
      <c r="Z159" s="114"/>
    </row>
    <row r="160" spans="1:26" s="2" customFormat="1" ht="21.6" customHeight="1" x14ac:dyDescent="0.25">
      <c r="A160" s="269">
        <v>5</v>
      </c>
      <c r="B160" s="110" t="s">
        <v>140</v>
      </c>
      <c r="C160" s="21"/>
      <c r="D160" s="106"/>
      <c r="E160" s="106"/>
      <c r="F160" s="106"/>
      <c r="G160" s="106"/>
      <c r="H160" s="112" t="s">
        <v>339</v>
      </c>
      <c r="I160" s="106"/>
      <c r="J160" s="106"/>
      <c r="K160" s="106"/>
      <c r="L160" s="106"/>
      <c r="M160" s="106"/>
      <c r="N160" s="106"/>
      <c r="O160" s="106"/>
      <c r="P160" s="106"/>
      <c r="Q160" s="112"/>
      <c r="R160" s="106"/>
      <c r="S160" s="90"/>
      <c r="T160" s="106"/>
      <c r="U160" s="112" t="s">
        <v>339</v>
      </c>
      <c r="V160" s="106"/>
      <c r="W160" s="106"/>
      <c r="X160" s="106"/>
      <c r="Y160" s="106"/>
      <c r="Z160" s="118"/>
    </row>
    <row r="161" spans="1:26" s="93" customFormat="1" ht="18" customHeight="1" x14ac:dyDescent="0.25">
      <c r="A161" s="271"/>
      <c r="B161" s="110" t="s">
        <v>93</v>
      </c>
      <c r="C161" s="21">
        <v>1235.28</v>
      </c>
      <c r="D161" s="106">
        <v>1039</v>
      </c>
      <c r="E161" s="106">
        <v>1039</v>
      </c>
      <c r="F161" s="111">
        <f>E161/C161</f>
        <v>0.8411048507221035</v>
      </c>
      <c r="G161" s="106">
        <v>51</v>
      </c>
      <c r="H161" s="112">
        <f t="shared" ref="H161:H165" si="42">G161/E161</f>
        <v>4.9085659287776709E-2</v>
      </c>
      <c r="I161" s="106">
        <v>7</v>
      </c>
      <c r="J161" s="106"/>
      <c r="K161" s="106">
        <v>4</v>
      </c>
      <c r="L161" s="106">
        <v>3</v>
      </c>
      <c r="M161" s="106">
        <v>2</v>
      </c>
      <c r="N161" s="106">
        <v>0</v>
      </c>
      <c r="O161" s="106">
        <v>1</v>
      </c>
      <c r="P161" s="106">
        <v>1</v>
      </c>
      <c r="Q161" s="112">
        <f t="shared" si="37"/>
        <v>3.9215686274509803E-2</v>
      </c>
      <c r="R161" s="106">
        <f>ROUNDDOWN(E161*S161,0)</f>
        <v>51</v>
      </c>
      <c r="S161" s="90" t="s">
        <v>24</v>
      </c>
      <c r="T161" s="106">
        <v>51</v>
      </c>
      <c r="U161" s="116">
        <f>T161/E161</f>
        <v>4.9085659287776709E-2</v>
      </c>
      <c r="V161" s="106">
        <v>0</v>
      </c>
      <c r="W161" s="106"/>
      <c r="X161" s="106"/>
      <c r="Y161" s="106"/>
      <c r="Z161" s="117"/>
    </row>
    <row r="162" spans="1:26" s="29" customFormat="1" ht="23.25" customHeight="1" x14ac:dyDescent="0.25">
      <c r="A162" s="271"/>
      <c r="B162" s="110" t="s">
        <v>94</v>
      </c>
      <c r="C162" s="21">
        <v>46.48</v>
      </c>
      <c r="D162" s="106">
        <v>42</v>
      </c>
      <c r="E162" s="106">
        <v>42</v>
      </c>
      <c r="F162" s="111">
        <f>E162/C162</f>
        <v>0.90361445783132532</v>
      </c>
      <c r="G162" s="106">
        <v>2</v>
      </c>
      <c r="H162" s="112">
        <f t="shared" si="42"/>
        <v>4.7619047619047616E-2</v>
      </c>
      <c r="I162" s="106">
        <v>1</v>
      </c>
      <c r="J162" s="106"/>
      <c r="K162" s="106"/>
      <c r="L162" s="106">
        <v>1</v>
      </c>
      <c r="M162" s="106">
        <v>0</v>
      </c>
      <c r="N162" s="106">
        <v>0</v>
      </c>
      <c r="O162" s="106">
        <v>0</v>
      </c>
      <c r="P162" s="106">
        <v>0</v>
      </c>
      <c r="Q162" s="112">
        <f t="shared" si="37"/>
        <v>0</v>
      </c>
      <c r="R162" s="106">
        <f>ROUNDDOWN(E162*S162,0)</f>
        <v>2</v>
      </c>
      <c r="S162" s="90" t="s">
        <v>24</v>
      </c>
      <c r="T162" s="106">
        <v>2</v>
      </c>
      <c r="U162" s="116">
        <f>T162/E162</f>
        <v>4.7619047619047616E-2</v>
      </c>
      <c r="V162" s="106">
        <v>0</v>
      </c>
      <c r="W162" s="106"/>
      <c r="X162" s="106"/>
      <c r="Y162" s="106"/>
      <c r="Z162" s="114"/>
    </row>
    <row r="163" spans="1:26" s="29" customFormat="1" ht="18.75" customHeight="1" x14ac:dyDescent="0.25">
      <c r="A163" s="271"/>
      <c r="B163" s="110" t="s">
        <v>141</v>
      </c>
      <c r="C163" s="21">
        <v>135.83000000000001</v>
      </c>
      <c r="D163" s="106">
        <v>140</v>
      </c>
      <c r="E163" s="106">
        <v>140</v>
      </c>
      <c r="F163" s="111">
        <f>E163/C163</f>
        <v>1.0307001398807332</v>
      </c>
      <c r="G163" s="106">
        <v>11</v>
      </c>
      <c r="H163" s="112">
        <f t="shared" si="42"/>
        <v>7.857142857142857E-2</v>
      </c>
      <c r="I163" s="106">
        <v>1</v>
      </c>
      <c r="J163" s="106"/>
      <c r="K163" s="106"/>
      <c r="L163" s="106">
        <v>1</v>
      </c>
      <c r="M163" s="106">
        <v>0</v>
      </c>
      <c r="N163" s="106">
        <v>0</v>
      </c>
      <c r="O163" s="106">
        <v>0</v>
      </c>
      <c r="P163" s="106">
        <v>0</v>
      </c>
      <c r="Q163" s="112">
        <f t="shared" si="37"/>
        <v>0</v>
      </c>
      <c r="R163" s="106">
        <f>ROUNDDOWN(E163*S163,0)</f>
        <v>11</v>
      </c>
      <c r="S163" s="90" t="s">
        <v>48</v>
      </c>
      <c r="T163" s="106">
        <v>11</v>
      </c>
      <c r="U163" s="116">
        <f>T163/E163</f>
        <v>7.857142857142857E-2</v>
      </c>
      <c r="V163" s="106">
        <v>0</v>
      </c>
      <c r="W163" s="106"/>
      <c r="X163" s="106"/>
      <c r="Y163" s="106"/>
      <c r="Z163" s="114"/>
    </row>
    <row r="164" spans="1:26" s="29" customFormat="1" ht="21.75" customHeight="1" x14ac:dyDescent="0.25">
      <c r="A164" s="270"/>
      <c r="B164" s="110" t="s">
        <v>142</v>
      </c>
      <c r="C164" s="21">
        <v>39.729999999999997</v>
      </c>
      <c r="D164" s="106">
        <v>43</v>
      </c>
      <c r="E164" s="106">
        <v>43</v>
      </c>
      <c r="F164" s="111">
        <f>E164/C164</f>
        <v>1.0823055625471936</v>
      </c>
      <c r="G164" s="106">
        <v>3</v>
      </c>
      <c r="H164" s="112">
        <f t="shared" si="42"/>
        <v>6.9767441860465115E-2</v>
      </c>
      <c r="I164" s="106">
        <v>0</v>
      </c>
      <c r="J164" s="106"/>
      <c r="K164" s="106"/>
      <c r="L164" s="106"/>
      <c r="M164" s="106">
        <v>0</v>
      </c>
      <c r="N164" s="106">
        <v>0</v>
      </c>
      <c r="O164" s="106">
        <v>0</v>
      </c>
      <c r="P164" s="106">
        <v>0</v>
      </c>
      <c r="Q164" s="112">
        <v>0</v>
      </c>
      <c r="R164" s="106">
        <f>ROUNDDOWN(E164*S164,0)</f>
        <v>3</v>
      </c>
      <c r="S164" s="90" t="s">
        <v>48</v>
      </c>
      <c r="T164" s="106">
        <v>3</v>
      </c>
      <c r="U164" s="116">
        <f>T164/E164</f>
        <v>6.9767441860465115E-2</v>
      </c>
      <c r="V164" s="106">
        <v>0</v>
      </c>
      <c r="W164" s="106"/>
      <c r="X164" s="106"/>
      <c r="Y164" s="106"/>
      <c r="Z164" s="114"/>
    </row>
    <row r="165" spans="1:26" s="29" customFormat="1" ht="21.75" customHeight="1" x14ac:dyDescent="0.25">
      <c r="A165" s="105">
        <v>6</v>
      </c>
      <c r="B165" s="110" t="s">
        <v>375</v>
      </c>
      <c r="C165" s="21">
        <v>229.9</v>
      </c>
      <c r="D165" s="106">
        <v>229</v>
      </c>
      <c r="E165" s="106">
        <v>229</v>
      </c>
      <c r="F165" s="111">
        <f>E165/C165</f>
        <v>0.99608525445846019</v>
      </c>
      <c r="G165" s="106">
        <v>11</v>
      </c>
      <c r="H165" s="112">
        <f t="shared" si="42"/>
        <v>4.8034934497816595E-2</v>
      </c>
      <c r="I165" s="106">
        <v>3</v>
      </c>
      <c r="J165" s="106"/>
      <c r="K165" s="106">
        <v>2</v>
      </c>
      <c r="L165" s="106">
        <v>1</v>
      </c>
      <c r="M165" s="106">
        <v>4</v>
      </c>
      <c r="N165" s="106">
        <v>0</v>
      </c>
      <c r="O165" s="106">
        <v>2</v>
      </c>
      <c r="P165" s="106">
        <v>2</v>
      </c>
      <c r="Q165" s="112">
        <f t="shared" si="37"/>
        <v>0.36363636363636365</v>
      </c>
      <c r="R165" s="106">
        <f>ROUNDDOWN(E165*S165,0)</f>
        <v>11</v>
      </c>
      <c r="S165" s="90">
        <v>0.05</v>
      </c>
      <c r="T165" s="106">
        <v>11</v>
      </c>
      <c r="U165" s="116">
        <f>T165/E165</f>
        <v>4.8034934497816595E-2</v>
      </c>
      <c r="V165" s="106">
        <v>0</v>
      </c>
      <c r="W165" s="106"/>
      <c r="X165" s="106"/>
      <c r="Y165" s="106"/>
      <c r="Z165" s="114"/>
    </row>
    <row r="166" spans="1:26" s="29" customFormat="1" ht="19.5" customHeight="1" x14ac:dyDescent="0.25">
      <c r="A166" s="269">
        <v>7</v>
      </c>
      <c r="B166" s="110" t="s">
        <v>145</v>
      </c>
      <c r="C166" s="21"/>
      <c r="D166" s="106"/>
      <c r="E166" s="106"/>
      <c r="F166" s="106"/>
      <c r="G166" s="106"/>
      <c r="H166" s="112" t="s">
        <v>339</v>
      </c>
      <c r="I166" s="106"/>
      <c r="J166" s="106"/>
      <c r="K166" s="106"/>
      <c r="L166" s="106"/>
      <c r="M166" s="106"/>
      <c r="N166" s="106"/>
      <c r="O166" s="106"/>
      <c r="P166" s="106"/>
      <c r="Q166" s="112"/>
      <c r="R166" s="106"/>
      <c r="S166" s="90"/>
      <c r="T166" s="106"/>
      <c r="U166" s="112"/>
      <c r="V166" s="106"/>
      <c r="W166" s="106"/>
      <c r="X166" s="106"/>
      <c r="Y166" s="106"/>
      <c r="Z166" s="114"/>
    </row>
    <row r="167" spans="1:26" s="29" customFormat="1" ht="18.75" customHeight="1" x14ac:dyDescent="0.25">
      <c r="A167" s="271"/>
      <c r="B167" s="110" t="s">
        <v>146</v>
      </c>
      <c r="C167" s="21">
        <v>72.7</v>
      </c>
      <c r="D167" s="106">
        <v>117</v>
      </c>
      <c r="E167" s="106">
        <v>117</v>
      </c>
      <c r="F167" s="111">
        <f>E167/C167</f>
        <v>1.6093535075653369</v>
      </c>
      <c r="G167" s="106">
        <v>5</v>
      </c>
      <c r="H167" s="112">
        <f t="shared" ref="H167:H168" si="43">G167/E167</f>
        <v>4.2735042735042736E-2</v>
      </c>
      <c r="I167" s="106">
        <v>0</v>
      </c>
      <c r="J167" s="106"/>
      <c r="K167" s="106"/>
      <c r="L167" s="106"/>
      <c r="M167" s="106">
        <v>1</v>
      </c>
      <c r="N167" s="106">
        <v>0</v>
      </c>
      <c r="O167" s="106">
        <v>1</v>
      </c>
      <c r="P167" s="106">
        <v>0</v>
      </c>
      <c r="Q167" s="112">
        <f t="shared" si="37"/>
        <v>0.2</v>
      </c>
      <c r="R167" s="106">
        <f>ROUNDDOWN(E167*S167,0)</f>
        <v>9</v>
      </c>
      <c r="S167" s="90" t="s">
        <v>48</v>
      </c>
      <c r="T167" s="106">
        <v>5</v>
      </c>
      <c r="U167" s="112">
        <f>T167/E167</f>
        <v>4.2735042735042736E-2</v>
      </c>
      <c r="V167" s="106">
        <v>0</v>
      </c>
      <c r="W167" s="106"/>
      <c r="X167" s="106"/>
      <c r="Y167" s="106"/>
      <c r="Z167" s="114"/>
    </row>
    <row r="168" spans="1:26" s="29" customFormat="1" ht="18" customHeight="1" x14ac:dyDescent="0.25">
      <c r="A168" s="270"/>
      <c r="B168" s="110" t="s">
        <v>147</v>
      </c>
      <c r="C168" s="21">
        <v>36.79</v>
      </c>
      <c r="D168" s="106">
        <v>60</v>
      </c>
      <c r="E168" s="106">
        <v>60</v>
      </c>
      <c r="F168" s="111">
        <f>E168/C168</f>
        <v>1.6308779559662951</v>
      </c>
      <c r="G168" s="106">
        <v>3</v>
      </c>
      <c r="H168" s="112">
        <f t="shared" si="43"/>
        <v>0.05</v>
      </c>
      <c r="I168" s="106">
        <v>0</v>
      </c>
      <c r="J168" s="106"/>
      <c r="K168" s="106"/>
      <c r="L168" s="106"/>
      <c r="M168" s="106">
        <v>0</v>
      </c>
      <c r="N168" s="106">
        <v>0</v>
      </c>
      <c r="O168" s="106">
        <v>0</v>
      </c>
      <c r="P168" s="106">
        <v>0</v>
      </c>
      <c r="Q168" s="112">
        <f t="shared" si="37"/>
        <v>0</v>
      </c>
      <c r="R168" s="106">
        <f>ROUNDDOWN(E168*S168,0)</f>
        <v>4</v>
      </c>
      <c r="S168" s="90" t="s">
        <v>48</v>
      </c>
      <c r="T168" s="106">
        <v>3</v>
      </c>
      <c r="U168" s="112">
        <f>T168/E168</f>
        <v>0.05</v>
      </c>
      <c r="V168" s="106">
        <v>0</v>
      </c>
      <c r="W168" s="106"/>
      <c r="X168" s="106"/>
      <c r="Y168" s="106"/>
      <c r="Z168" s="114"/>
    </row>
    <row r="169" spans="1:26" s="2" customFormat="1" ht="17.25" customHeight="1" x14ac:dyDescent="0.25">
      <c r="A169" s="269">
        <v>8</v>
      </c>
      <c r="B169" s="110" t="s">
        <v>148</v>
      </c>
      <c r="C169" s="21"/>
      <c r="D169" s="106"/>
      <c r="E169" s="106"/>
      <c r="F169" s="106"/>
      <c r="G169" s="106"/>
      <c r="H169" s="112" t="s">
        <v>339</v>
      </c>
      <c r="I169" s="106"/>
      <c r="J169" s="106"/>
      <c r="K169" s="106"/>
      <c r="L169" s="106"/>
      <c r="M169" s="106"/>
      <c r="N169" s="106"/>
      <c r="O169" s="106"/>
      <c r="P169" s="106"/>
      <c r="Q169" s="112"/>
      <c r="R169" s="106"/>
      <c r="S169" s="90"/>
      <c r="T169" s="106"/>
      <c r="U169" s="112"/>
      <c r="V169" s="106"/>
      <c r="W169" s="106"/>
      <c r="X169" s="106"/>
      <c r="Y169" s="106"/>
      <c r="Z169" s="118"/>
    </row>
    <row r="170" spans="1:26" s="29" customFormat="1" ht="20.25" customHeight="1" x14ac:dyDescent="0.25">
      <c r="A170" s="270"/>
      <c r="B170" s="110" t="s">
        <v>149</v>
      </c>
      <c r="C170" s="21">
        <v>12.66</v>
      </c>
      <c r="D170" s="106">
        <v>20</v>
      </c>
      <c r="E170" s="106">
        <v>20</v>
      </c>
      <c r="F170" s="111">
        <f>E170/C170</f>
        <v>1.5797788309636651</v>
      </c>
      <c r="G170" s="106">
        <v>1</v>
      </c>
      <c r="H170" s="112">
        <f t="shared" ref="H170:H173" si="44">G170/E170</f>
        <v>0.05</v>
      </c>
      <c r="I170" s="106">
        <v>0</v>
      </c>
      <c r="J170" s="106"/>
      <c r="K170" s="106"/>
      <c r="L170" s="106"/>
      <c r="M170" s="106">
        <v>0</v>
      </c>
      <c r="N170" s="106">
        <v>0</v>
      </c>
      <c r="O170" s="106">
        <v>0</v>
      </c>
      <c r="P170" s="106">
        <v>0</v>
      </c>
      <c r="Q170" s="112">
        <f t="shared" si="37"/>
        <v>0</v>
      </c>
      <c r="R170" s="106">
        <f>ROUNDDOWN(E170*S170,0)</f>
        <v>1</v>
      </c>
      <c r="S170" s="90" t="s">
        <v>48</v>
      </c>
      <c r="T170" s="106">
        <v>1</v>
      </c>
      <c r="U170" s="112">
        <f>T170/E170</f>
        <v>0.05</v>
      </c>
      <c r="V170" s="106">
        <v>0</v>
      </c>
      <c r="W170" s="106"/>
      <c r="X170" s="106"/>
      <c r="Y170" s="106"/>
      <c r="Z170" s="114"/>
    </row>
    <row r="171" spans="1:26" s="29" customFormat="1" ht="19.5" customHeight="1" x14ac:dyDescent="0.25">
      <c r="A171" s="105">
        <v>9</v>
      </c>
      <c r="B171" s="110" t="s">
        <v>314</v>
      </c>
      <c r="C171" s="21">
        <v>37.19</v>
      </c>
      <c r="D171" s="106">
        <v>71</v>
      </c>
      <c r="E171" s="106">
        <v>71</v>
      </c>
      <c r="F171" s="111">
        <f>E171/C171</f>
        <v>1.9091153535896748</v>
      </c>
      <c r="G171" s="106">
        <v>4</v>
      </c>
      <c r="H171" s="112">
        <f t="shared" si="44"/>
        <v>5.6338028169014086E-2</v>
      </c>
      <c r="I171" s="106">
        <v>0</v>
      </c>
      <c r="J171" s="106"/>
      <c r="K171" s="106"/>
      <c r="L171" s="106"/>
      <c r="M171" s="106">
        <v>2</v>
      </c>
      <c r="N171" s="106">
        <v>0</v>
      </c>
      <c r="O171" s="106">
        <v>1</v>
      </c>
      <c r="P171" s="106">
        <v>1</v>
      </c>
      <c r="Q171" s="112">
        <f t="shared" si="37"/>
        <v>0.5</v>
      </c>
      <c r="R171" s="106">
        <f>ROUNDDOWN(E171*S171,0)</f>
        <v>5</v>
      </c>
      <c r="S171" s="90" t="s">
        <v>48</v>
      </c>
      <c r="T171" s="106">
        <v>4</v>
      </c>
      <c r="U171" s="112">
        <f>T171/E171</f>
        <v>5.6338028169014086E-2</v>
      </c>
      <c r="V171" s="106">
        <v>0</v>
      </c>
      <c r="W171" s="106"/>
      <c r="X171" s="106"/>
      <c r="Y171" s="106"/>
      <c r="Z171" s="114"/>
    </row>
    <row r="172" spans="1:26" s="29" customFormat="1" ht="17.25" customHeight="1" x14ac:dyDescent="0.25">
      <c r="A172" s="105">
        <v>10</v>
      </c>
      <c r="B172" s="110" t="s">
        <v>151</v>
      </c>
      <c r="C172" s="21">
        <v>72.05</v>
      </c>
      <c r="D172" s="106">
        <v>70</v>
      </c>
      <c r="E172" s="106">
        <v>70</v>
      </c>
      <c r="F172" s="111">
        <f>E172/C172</f>
        <v>0.9715475364330326</v>
      </c>
      <c r="G172" s="106">
        <v>3</v>
      </c>
      <c r="H172" s="112">
        <f t="shared" si="44"/>
        <v>4.2857142857142858E-2</v>
      </c>
      <c r="I172" s="106">
        <v>2</v>
      </c>
      <c r="J172" s="106">
        <v>0</v>
      </c>
      <c r="K172" s="106">
        <v>2</v>
      </c>
      <c r="L172" s="106">
        <v>1</v>
      </c>
      <c r="M172" s="106">
        <v>0</v>
      </c>
      <c r="N172" s="106">
        <v>0</v>
      </c>
      <c r="O172" s="106">
        <v>0</v>
      </c>
      <c r="P172" s="106">
        <v>0</v>
      </c>
      <c r="Q172" s="112">
        <f t="shared" si="37"/>
        <v>0</v>
      </c>
      <c r="R172" s="106">
        <f>ROUNDDOWN(E172*S172,0)</f>
        <v>3</v>
      </c>
      <c r="S172" s="90" t="s">
        <v>24</v>
      </c>
      <c r="T172" s="106">
        <v>3</v>
      </c>
      <c r="U172" s="112">
        <f>T172/E172</f>
        <v>4.2857142857142858E-2</v>
      </c>
      <c r="V172" s="106">
        <v>0</v>
      </c>
      <c r="W172" s="106">
        <v>0</v>
      </c>
      <c r="X172" s="106">
        <v>2</v>
      </c>
      <c r="Y172" s="106">
        <v>1</v>
      </c>
      <c r="Z172" s="114"/>
    </row>
    <row r="173" spans="1:26" s="29" customFormat="1" ht="20.25" customHeight="1" x14ac:dyDescent="0.25">
      <c r="A173" s="105">
        <v>11</v>
      </c>
      <c r="B173" s="110" t="s">
        <v>152</v>
      </c>
      <c r="C173" s="21">
        <v>111.64</v>
      </c>
      <c r="D173" s="106">
        <v>58</v>
      </c>
      <c r="E173" s="106">
        <v>58</v>
      </c>
      <c r="F173" s="111">
        <f>E173/C173</f>
        <v>0.51952705123611609</v>
      </c>
      <c r="G173" s="106">
        <v>2</v>
      </c>
      <c r="H173" s="112">
        <f t="shared" si="44"/>
        <v>3.4482758620689655E-2</v>
      </c>
      <c r="I173" s="106">
        <v>0</v>
      </c>
      <c r="J173" s="106">
        <v>0</v>
      </c>
      <c r="K173" s="106">
        <v>1</v>
      </c>
      <c r="L173" s="106">
        <v>1</v>
      </c>
      <c r="M173" s="106">
        <v>0</v>
      </c>
      <c r="N173" s="106">
        <v>0</v>
      </c>
      <c r="O173" s="106">
        <v>0</v>
      </c>
      <c r="P173" s="106">
        <v>0</v>
      </c>
      <c r="Q173" s="112">
        <f t="shared" si="37"/>
        <v>0</v>
      </c>
      <c r="R173" s="106">
        <f>ROUNDDOWN(E173*S173,0)</f>
        <v>2</v>
      </c>
      <c r="S173" s="90" t="s">
        <v>24</v>
      </c>
      <c r="T173" s="106">
        <v>2</v>
      </c>
      <c r="U173" s="112">
        <f>T173/E173</f>
        <v>3.4482758620689655E-2</v>
      </c>
      <c r="V173" s="106">
        <v>0</v>
      </c>
      <c r="W173" s="106">
        <v>0</v>
      </c>
      <c r="X173" s="106">
        <v>1</v>
      </c>
      <c r="Y173" s="106">
        <v>1</v>
      </c>
      <c r="Z173" s="114"/>
    </row>
    <row r="174" spans="1:26" s="2" customFormat="1" ht="42" customHeight="1" x14ac:dyDescent="0.25">
      <c r="A174" s="105">
        <v>12</v>
      </c>
      <c r="B174" s="110" t="s">
        <v>30</v>
      </c>
      <c r="C174" s="31"/>
      <c r="D174" s="106"/>
      <c r="E174" s="106"/>
      <c r="F174" s="106"/>
      <c r="G174" s="106"/>
      <c r="H174" s="112" t="s">
        <v>339</v>
      </c>
      <c r="I174" s="106"/>
      <c r="J174" s="106"/>
      <c r="K174" s="106"/>
      <c r="L174" s="106"/>
      <c r="M174" s="106"/>
      <c r="N174" s="106"/>
      <c r="O174" s="106"/>
      <c r="P174" s="106"/>
      <c r="Q174" s="112"/>
      <c r="R174" s="106"/>
      <c r="S174" s="90"/>
      <c r="T174" s="106"/>
      <c r="U174" s="112" t="s">
        <v>339</v>
      </c>
      <c r="V174" s="106"/>
      <c r="W174" s="106"/>
      <c r="X174" s="106"/>
      <c r="Y174" s="106"/>
      <c r="Z174" s="118"/>
    </row>
    <row r="175" spans="1:26" s="93" customFormat="1" ht="25.5" customHeight="1" x14ac:dyDescent="0.25">
      <c r="A175" s="272" t="s">
        <v>153</v>
      </c>
      <c r="B175" s="273"/>
      <c r="C175" s="37">
        <f>SUM(C154:C174)</f>
        <v>2267.1800000000003</v>
      </c>
      <c r="D175" s="115">
        <f>SUM(D154:D174)</f>
        <v>2115</v>
      </c>
      <c r="E175" s="115">
        <f>SUM(E154:E174)</f>
        <v>2115</v>
      </c>
      <c r="F175" s="119">
        <f>E175/C175</f>
        <v>0.93287696609885395</v>
      </c>
      <c r="G175" s="115">
        <f>SUM(G154:G174)</f>
        <v>112</v>
      </c>
      <c r="H175" s="112">
        <f>G175/E175</f>
        <v>5.2955082742316785E-2</v>
      </c>
      <c r="I175" s="115">
        <f>SUM(I154:I174)</f>
        <v>14</v>
      </c>
      <c r="J175" s="115">
        <f>SUM(J154:J174)</f>
        <v>0</v>
      </c>
      <c r="K175" s="115">
        <f>SUM(K154:K174)</f>
        <v>9</v>
      </c>
      <c r="L175" s="115">
        <f>SUM(L154:L174)</f>
        <v>8</v>
      </c>
      <c r="M175" s="115">
        <f t="shared" ref="M175:P175" si="45">SUM(M154:M174)</f>
        <v>13</v>
      </c>
      <c r="N175" s="115">
        <f t="shared" si="45"/>
        <v>0</v>
      </c>
      <c r="O175" s="115">
        <f t="shared" si="45"/>
        <v>8</v>
      </c>
      <c r="P175" s="115">
        <f t="shared" si="45"/>
        <v>5</v>
      </c>
      <c r="Q175" s="112">
        <f t="shared" si="37"/>
        <v>0.11607142857142858</v>
      </c>
      <c r="R175" s="115">
        <f>SUM(R154:R174)</f>
        <v>118</v>
      </c>
      <c r="S175" s="90"/>
      <c r="T175" s="115">
        <f>SUM(T154:T174)</f>
        <v>112</v>
      </c>
      <c r="U175" s="116">
        <f>T175/E175</f>
        <v>5.2955082742316785E-2</v>
      </c>
      <c r="V175" s="115">
        <f>SUM(V154:V174)</f>
        <v>0</v>
      </c>
      <c r="W175" s="115">
        <f>SUM(W154:W174)</f>
        <v>0</v>
      </c>
      <c r="X175" s="115">
        <f>SUM(X154:X174)</f>
        <v>3</v>
      </c>
      <c r="Y175" s="115">
        <f>SUM(Y154:Y174)</f>
        <v>2</v>
      </c>
      <c r="Z175" s="117"/>
    </row>
    <row r="176" spans="1:26" s="2" customFormat="1" ht="21" customHeight="1" x14ac:dyDescent="0.25">
      <c r="A176" s="277" t="s">
        <v>154</v>
      </c>
      <c r="B176" s="278"/>
      <c r="C176" s="121"/>
      <c r="D176" s="106"/>
      <c r="E176" s="106"/>
      <c r="F176" s="106"/>
      <c r="G176" s="106"/>
      <c r="H176" s="112" t="s">
        <v>339</v>
      </c>
      <c r="I176" s="106"/>
      <c r="J176" s="106"/>
      <c r="K176" s="106"/>
      <c r="L176" s="106"/>
      <c r="M176" s="106"/>
      <c r="N176" s="106"/>
      <c r="O176" s="106"/>
      <c r="P176" s="106"/>
      <c r="Q176" s="112"/>
      <c r="R176" s="106"/>
      <c r="S176" s="90"/>
      <c r="T176" s="106"/>
      <c r="U176" s="112" t="s">
        <v>339</v>
      </c>
      <c r="V176" s="106"/>
      <c r="W176" s="106"/>
      <c r="X176" s="106"/>
      <c r="Y176" s="106"/>
      <c r="Z176" s="118"/>
    </row>
    <row r="177" spans="1:26" s="2" customFormat="1" ht="15.75" x14ac:dyDescent="0.25">
      <c r="A177" s="269">
        <v>1</v>
      </c>
      <c r="B177" s="110" t="s">
        <v>376</v>
      </c>
      <c r="C177" s="31"/>
      <c r="D177" s="106"/>
      <c r="E177" s="106"/>
      <c r="F177" s="106"/>
      <c r="G177" s="106"/>
      <c r="H177" s="112"/>
      <c r="I177" s="106"/>
      <c r="J177" s="106"/>
      <c r="K177" s="106"/>
      <c r="L177" s="106"/>
      <c r="M177" s="106"/>
      <c r="N177" s="106"/>
      <c r="O177" s="106"/>
      <c r="P177" s="106"/>
      <c r="Q177" s="112"/>
      <c r="R177" s="106"/>
      <c r="S177" s="90"/>
      <c r="T177" s="106"/>
      <c r="U177" s="112" t="s">
        <v>339</v>
      </c>
      <c r="V177" s="106"/>
      <c r="W177" s="106"/>
      <c r="X177" s="106"/>
      <c r="Y177" s="106"/>
      <c r="Z177" s="118"/>
    </row>
    <row r="178" spans="1:26" s="29" customFormat="1" ht="15.75" x14ac:dyDescent="0.25">
      <c r="A178" s="271"/>
      <c r="B178" s="110" t="s">
        <v>377</v>
      </c>
      <c r="C178" s="21">
        <v>34.229999999999997</v>
      </c>
      <c r="D178" s="106">
        <v>30</v>
      </c>
      <c r="E178" s="106">
        <v>30</v>
      </c>
      <c r="F178" s="111">
        <f>E178/C178</f>
        <v>0.876424189307625</v>
      </c>
      <c r="G178" s="106">
        <v>1</v>
      </c>
      <c r="H178" s="112">
        <f t="shared" ref="H178:H179" si="46">G178/E178</f>
        <v>3.3333333333333333E-2</v>
      </c>
      <c r="I178" s="106">
        <v>0</v>
      </c>
      <c r="J178" s="106"/>
      <c r="K178" s="106"/>
      <c r="L178" s="106"/>
      <c r="M178" s="106">
        <v>0</v>
      </c>
      <c r="N178" s="106">
        <v>0</v>
      </c>
      <c r="O178" s="106">
        <v>0</v>
      </c>
      <c r="P178" s="106">
        <v>0</v>
      </c>
      <c r="Q178" s="112">
        <v>0</v>
      </c>
      <c r="R178" s="106">
        <f>ROUNDDOWN(E178*S178,0)</f>
        <v>1</v>
      </c>
      <c r="S178" s="90" t="s">
        <v>24</v>
      </c>
      <c r="T178" s="106">
        <v>1</v>
      </c>
      <c r="U178" s="112">
        <f>T178/E178</f>
        <v>3.3333333333333333E-2</v>
      </c>
      <c r="V178" s="106">
        <v>0</v>
      </c>
      <c r="W178" s="106"/>
      <c r="X178" s="106"/>
      <c r="Y178" s="106"/>
      <c r="Z178" s="114"/>
    </row>
    <row r="179" spans="1:26" s="29" customFormat="1" ht="15.75" x14ac:dyDescent="0.25">
      <c r="A179" s="271"/>
      <c r="B179" s="110" t="s">
        <v>378</v>
      </c>
      <c r="C179" s="21">
        <v>15.78</v>
      </c>
      <c r="D179" s="106">
        <v>19</v>
      </c>
      <c r="E179" s="106">
        <v>19</v>
      </c>
      <c r="F179" s="111">
        <f>E179/C179</f>
        <v>1.2040557667934095</v>
      </c>
      <c r="G179" s="106">
        <v>0</v>
      </c>
      <c r="H179" s="112">
        <f t="shared" si="46"/>
        <v>0</v>
      </c>
      <c r="I179" s="106">
        <v>0</v>
      </c>
      <c r="J179" s="106"/>
      <c r="K179" s="106"/>
      <c r="L179" s="106"/>
      <c r="M179" s="106">
        <v>0</v>
      </c>
      <c r="N179" s="106">
        <v>0</v>
      </c>
      <c r="O179" s="106">
        <v>0</v>
      </c>
      <c r="P179" s="106">
        <v>0</v>
      </c>
      <c r="Q179" s="112">
        <v>0</v>
      </c>
      <c r="R179" s="106">
        <f>ROUNDDOWN(E179*S179,0)</f>
        <v>1</v>
      </c>
      <c r="S179" s="90" t="s">
        <v>48</v>
      </c>
      <c r="T179" s="106">
        <v>0</v>
      </c>
      <c r="U179" s="112">
        <v>0</v>
      </c>
      <c r="V179" s="106">
        <v>0</v>
      </c>
      <c r="W179" s="106"/>
      <c r="X179" s="106"/>
      <c r="Y179" s="106"/>
      <c r="Z179" s="114"/>
    </row>
    <row r="180" spans="1:26" s="93" customFormat="1" ht="23.25" customHeight="1" x14ac:dyDescent="0.25">
      <c r="A180" s="271"/>
      <c r="B180" s="110" t="s">
        <v>379</v>
      </c>
      <c r="C180" s="21">
        <v>8.08</v>
      </c>
      <c r="D180" s="106">
        <v>0</v>
      </c>
      <c r="E180" s="106">
        <v>0</v>
      </c>
      <c r="F180" s="111">
        <f>E180/C180</f>
        <v>0</v>
      </c>
      <c r="G180" s="106">
        <v>0</v>
      </c>
      <c r="H180" s="112">
        <v>0</v>
      </c>
      <c r="I180" s="106">
        <v>0</v>
      </c>
      <c r="J180" s="106"/>
      <c r="K180" s="106"/>
      <c r="L180" s="106"/>
      <c r="M180" s="106">
        <v>0</v>
      </c>
      <c r="N180" s="106">
        <v>0</v>
      </c>
      <c r="O180" s="106">
        <v>0</v>
      </c>
      <c r="P180" s="106">
        <v>0</v>
      </c>
      <c r="Q180" s="112">
        <v>0</v>
      </c>
      <c r="R180" s="106">
        <f>ROUNDDOWN(E180*S180,0)</f>
        <v>0</v>
      </c>
      <c r="S180" s="90" t="s">
        <v>24</v>
      </c>
      <c r="T180" s="106">
        <v>0</v>
      </c>
      <c r="U180" s="112">
        <v>0</v>
      </c>
      <c r="V180" s="106">
        <v>0</v>
      </c>
      <c r="W180" s="106"/>
      <c r="X180" s="106"/>
      <c r="Y180" s="106"/>
      <c r="Z180" s="117"/>
    </row>
    <row r="181" spans="1:26" s="29" customFormat="1" ht="21" customHeight="1" x14ac:dyDescent="0.25">
      <c r="A181" s="271"/>
      <c r="B181" s="110" t="s">
        <v>380</v>
      </c>
      <c r="C181" s="21">
        <v>48.52</v>
      </c>
      <c r="D181" s="106">
        <v>45</v>
      </c>
      <c r="E181" s="106">
        <v>45</v>
      </c>
      <c r="F181" s="111">
        <f>E181/C181</f>
        <v>0.92745259686727122</v>
      </c>
      <c r="G181" s="106">
        <v>2</v>
      </c>
      <c r="H181" s="112">
        <f>G181/E181</f>
        <v>4.4444444444444446E-2</v>
      </c>
      <c r="I181" s="106">
        <v>0</v>
      </c>
      <c r="J181" s="106"/>
      <c r="K181" s="106"/>
      <c r="L181" s="106"/>
      <c r="M181" s="106">
        <v>1</v>
      </c>
      <c r="N181" s="106">
        <v>0</v>
      </c>
      <c r="O181" s="106">
        <v>0</v>
      </c>
      <c r="P181" s="106">
        <v>1</v>
      </c>
      <c r="Q181" s="112">
        <f t="shared" si="37"/>
        <v>0.5</v>
      </c>
      <c r="R181" s="106">
        <f>ROUNDDOWN(E181*S181,0)</f>
        <v>2</v>
      </c>
      <c r="S181" s="90" t="s">
        <v>24</v>
      </c>
      <c r="T181" s="106">
        <v>2</v>
      </c>
      <c r="U181" s="112">
        <f>T181/E181</f>
        <v>4.4444444444444446E-2</v>
      </c>
      <c r="V181" s="106">
        <v>0</v>
      </c>
      <c r="W181" s="106"/>
      <c r="X181" s="106"/>
      <c r="Y181" s="106"/>
      <c r="Z181" s="114"/>
    </row>
    <row r="182" spans="1:26" s="29" customFormat="1" ht="24" customHeight="1" x14ac:dyDescent="0.25">
      <c r="A182" s="270"/>
      <c r="B182" s="110" t="s">
        <v>381</v>
      </c>
      <c r="C182" s="21">
        <v>22.56</v>
      </c>
      <c r="D182" s="106">
        <v>0</v>
      </c>
      <c r="E182" s="106">
        <v>0</v>
      </c>
      <c r="F182" s="111">
        <f>E182/C182</f>
        <v>0</v>
      </c>
      <c r="G182" s="106">
        <v>0</v>
      </c>
      <c r="H182" s="112">
        <v>0</v>
      </c>
      <c r="I182" s="106">
        <v>0</v>
      </c>
      <c r="J182" s="106"/>
      <c r="K182" s="106"/>
      <c r="L182" s="106"/>
      <c r="M182" s="106">
        <v>0</v>
      </c>
      <c r="N182" s="106">
        <v>0</v>
      </c>
      <c r="O182" s="106">
        <v>0</v>
      </c>
      <c r="P182" s="106">
        <v>0</v>
      </c>
      <c r="Q182" s="112">
        <v>0</v>
      </c>
      <c r="R182" s="106">
        <f>ROUNDDOWN(E182*S182,0)</f>
        <v>0</v>
      </c>
      <c r="S182" s="90" t="s">
        <v>24</v>
      </c>
      <c r="T182" s="106">
        <v>0</v>
      </c>
      <c r="U182" s="112">
        <v>0</v>
      </c>
      <c r="V182" s="106">
        <v>0</v>
      </c>
      <c r="W182" s="106"/>
      <c r="X182" s="106"/>
      <c r="Y182" s="106"/>
      <c r="Z182" s="114"/>
    </row>
    <row r="183" spans="1:26" s="29" customFormat="1" ht="20.25" customHeight="1" x14ac:dyDescent="0.25">
      <c r="A183" s="269">
        <v>2</v>
      </c>
      <c r="B183" s="110" t="s">
        <v>155</v>
      </c>
      <c r="C183" s="31"/>
      <c r="D183" s="106"/>
      <c r="E183" s="106"/>
      <c r="F183" s="106"/>
      <c r="G183" s="106"/>
      <c r="H183" s="112" t="s">
        <v>339</v>
      </c>
      <c r="I183" s="106"/>
      <c r="J183" s="106"/>
      <c r="K183" s="106"/>
      <c r="L183" s="106"/>
      <c r="M183" s="106"/>
      <c r="N183" s="106"/>
      <c r="O183" s="106"/>
      <c r="P183" s="106"/>
      <c r="Q183" s="112"/>
      <c r="R183" s="106"/>
      <c r="S183" s="90"/>
      <c r="T183" s="106"/>
      <c r="U183" s="112" t="s">
        <v>339</v>
      </c>
      <c r="V183" s="106"/>
      <c r="W183" s="106"/>
      <c r="X183" s="106"/>
      <c r="Y183" s="106"/>
      <c r="Z183" s="114"/>
    </row>
    <row r="184" spans="1:26" s="29" customFormat="1" ht="21" customHeight="1" x14ac:dyDescent="0.25">
      <c r="A184" s="271"/>
      <c r="B184" s="110" t="s">
        <v>382</v>
      </c>
      <c r="C184" s="21">
        <v>20.84</v>
      </c>
      <c r="D184" s="106">
        <v>17</v>
      </c>
      <c r="E184" s="106">
        <v>17</v>
      </c>
      <c r="F184" s="111">
        <f t="shared" ref="F184:F189" si="47">E184/C184</f>
        <v>0.81573896353166986</v>
      </c>
      <c r="G184" s="106">
        <v>0</v>
      </c>
      <c r="H184" s="112">
        <f t="shared" ref="H184:H185" si="48">G184/E184</f>
        <v>0</v>
      </c>
      <c r="I184" s="106">
        <v>0</v>
      </c>
      <c r="J184" s="106"/>
      <c r="K184" s="106"/>
      <c r="L184" s="106"/>
      <c r="M184" s="106">
        <v>0</v>
      </c>
      <c r="N184" s="106">
        <v>0</v>
      </c>
      <c r="O184" s="106">
        <v>0</v>
      </c>
      <c r="P184" s="106">
        <v>0</v>
      </c>
      <c r="Q184" s="112">
        <v>0</v>
      </c>
      <c r="R184" s="106">
        <f t="shared" ref="R184:R189" si="49">ROUNDDOWN(E184*S184,0)</f>
        <v>0</v>
      </c>
      <c r="S184" s="90" t="s">
        <v>24</v>
      </c>
      <c r="T184" s="106">
        <v>0</v>
      </c>
      <c r="U184" s="112">
        <v>0</v>
      </c>
      <c r="V184" s="106">
        <v>0</v>
      </c>
      <c r="W184" s="106"/>
      <c r="X184" s="106"/>
      <c r="Y184" s="106"/>
      <c r="Z184" s="114"/>
    </row>
    <row r="185" spans="1:26" s="29" customFormat="1" ht="21" customHeight="1" x14ac:dyDescent="0.25">
      <c r="A185" s="271"/>
      <c r="B185" s="110" t="s">
        <v>383</v>
      </c>
      <c r="C185" s="21">
        <v>11.38</v>
      </c>
      <c r="D185" s="106">
        <v>2</v>
      </c>
      <c r="E185" s="106">
        <v>2</v>
      </c>
      <c r="F185" s="111">
        <f t="shared" si="47"/>
        <v>0.17574692442882248</v>
      </c>
      <c r="G185" s="106">
        <v>0</v>
      </c>
      <c r="H185" s="112">
        <f t="shared" si="48"/>
        <v>0</v>
      </c>
      <c r="I185" s="106">
        <v>0</v>
      </c>
      <c r="J185" s="106"/>
      <c r="K185" s="106"/>
      <c r="L185" s="106"/>
      <c r="M185" s="106">
        <v>0</v>
      </c>
      <c r="N185" s="106">
        <v>0</v>
      </c>
      <c r="O185" s="106">
        <v>0</v>
      </c>
      <c r="P185" s="106">
        <v>0</v>
      </c>
      <c r="Q185" s="112">
        <v>0</v>
      </c>
      <c r="R185" s="106">
        <f t="shared" si="49"/>
        <v>0</v>
      </c>
      <c r="S185" s="90" t="s">
        <v>24</v>
      </c>
      <c r="T185" s="106">
        <v>0</v>
      </c>
      <c r="U185" s="112">
        <v>0</v>
      </c>
      <c r="V185" s="106">
        <v>0</v>
      </c>
      <c r="W185" s="106"/>
      <c r="X185" s="106"/>
      <c r="Y185" s="106"/>
      <c r="Z185" s="114"/>
    </row>
    <row r="186" spans="1:26" s="29" customFormat="1" ht="22.5" customHeight="1" x14ac:dyDescent="0.25">
      <c r="A186" s="271"/>
      <c r="B186" s="110" t="s">
        <v>384</v>
      </c>
      <c r="C186" s="21">
        <v>22.61</v>
      </c>
      <c r="D186" s="106">
        <v>0</v>
      </c>
      <c r="E186" s="106">
        <v>0</v>
      </c>
      <c r="F186" s="111">
        <f t="shared" si="47"/>
        <v>0</v>
      </c>
      <c r="G186" s="106">
        <v>0</v>
      </c>
      <c r="H186" s="112">
        <v>0</v>
      </c>
      <c r="I186" s="106">
        <v>0</v>
      </c>
      <c r="J186" s="106"/>
      <c r="K186" s="106"/>
      <c r="L186" s="106"/>
      <c r="M186" s="106">
        <v>0</v>
      </c>
      <c r="N186" s="106">
        <v>0</v>
      </c>
      <c r="O186" s="106">
        <v>0</v>
      </c>
      <c r="P186" s="106">
        <v>0</v>
      </c>
      <c r="Q186" s="112">
        <v>0</v>
      </c>
      <c r="R186" s="106">
        <f t="shared" si="49"/>
        <v>0</v>
      </c>
      <c r="S186" s="90" t="s">
        <v>24</v>
      </c>
      <c r="T186" s="106">
        <v>0</v>
      </c>
      <c r="U186" s="112">
        <v>0</v>
      </c>
      <c r="V186" s="106">
        <v>0</v>
      </c>
      <c r="W186" s="106"/>
      <c r="X186" s="106"/>
      <c r="Y186" s="106"/>
      <c r="Z186" s="114"/>
    </row>
    <row r="187" spans="1:26" s="29" customFormat="1" ht="24" customHeight="1" x14ac:dyDescent="0.25">
      <c r="A187" s="271"/>
      <c r="B187" s="110" t="s">
        <v>385</v>
      </c>
      <c r="C187" s="21">
        <v>52.02</v>
      </c>
      <c r="D187" s="106">
        <v>45</v>
      </c>
      <c r="E187" s="106">
        <v>45</v>
      </c>
      <c r="F187" s="111">
        <f t="shared" si="47"/>
        <v>0.86505190311418678</v>
      </c>
      <c r="G187" s="106">
        <v>0</v>
      </c>
      <c r="H187" s="112">
        <f t="shared" ref="H187:H189" si="50">G187/E187</f>
        <v>0</v>
      </c>
      <c r="I187" s="106">
        <v>0</v>
      </c>
      <c r="J187" s="106"/>
      <c r="K187" s="106"/>
      <c r="L187" s="106"/>
      <c r="M187" s="106">
        <v>0</v>
      </c>
      <c r="N187" s="106">
        <v>0</v>
      </c>
      <c r="O187" s="106">
        <v>0</v>
      </c>
      <c r="P187" s="106">
        <v>0</v>
      </c>
      <c r="Q187" s="112">
        <v>0</v>
      </c>
      <c r="R187" s="106">
        <f t="shared" si="49"/>
        <v>2</v>
      </c>
      <c r="S187" s="90" t="s">
        <v>24</v>
      </c>
      <c r="T187" s="106">
        <v>0</v>
      </c>
      <c r="U187" s="112">
        <f>T187/E187</f>
        <v>0</v>
      </c>
      <c r="V187" s="106">
        <v>0</v>
      </c>
      <c r="W187" s="106"/>
      <c r="X187" s="106"/>
      <c r="Y187" s="106"/>
      <c r="Z187" s="114"/>
    </row>
    <row r="188" spans="1:26" s="29" customFormat="1" ht="21" customHeight="1" x14ac:dyDescent="0.25">
      <c r="A188" s="271"/>
      <c r="B188" s="110" t="s">
        <v>156</v>
      </c>
      <c r="C188" s="21">
        <v>40.58</v>
      </c>
      <c r="D188" s="106">
        <v>18</v>
      </c>
      <c r="E188" s="106">
        <v>18</v>
      </c>
      <c r="F188" s="111">
        <f t="shared" si="47"/>
        <v>0.4435682602267127</v>
      </c>
      <c r="G188" s="106">
        <v>0</v>
      </c>
      <c r="H188" s="112">
        <f t="shared" si="50"/>
        <v>0</v>
      </c>
      <c r="I188" s="106">
        <v>0</v>
      </c>
      <c r="J188" s="106"/>
      <c r="K188" s="106"/>
      <c r="L188" s="106"/>
      <c r="M188" s="106">
        <v>0</v>
      </c>
      <c r="N188" s="106">
        <v>0</v>
      </c>
      <c r="O188" s="106">
        <v>0</v>
      </c>
      <c r="P188" s="106">
        <v>0</v>
      </c>
      <c r="Q188" s="112">
        <v>0</v>
      </c>
      <c r="R188" s="106">
        <f t="shared" si="49"/>
        <v>0</v>
      </c>
      <c r="S188" s="90" t="s">
        <v>24</v>
      </c>
      <c r="T188" s="106">
        <v>0</v>
      </c>
      <c r="U188" s="112">
        <v>0</v>
      </c>
      <c r="V188" s="106">
        <v>0</v>
      </c>
      <c r="W188" s="106"/>
      <c r="X188" s="106"/>
      <c r="Y188" s="106"/>
      <c r="Z188" s="114"/>
    </row>
    <row r="189" spans="1:26" s="29" customFormat="1" ht="24" customHeight="1" x14ac:dyDescent="0.25">
      <c r="A189" s="270"/>
      <c r="B189" s="110" t="s">
        <v>386</v>
      </c>
      <c r="C189" s="21">
        <v>51.1</v>
      </c>
      <c r="D189" s="106">
        <v>5</v>
      </c>
      <c r="E189" s="106">
        <v>5</v>
      </c>
      <c r="F189" s="111">
        <f t="shared" si="47"/>
        <v>9.7847358121330719E-2</v>
      </c>
      <c r="G189" s="106">
        <v>0</v>
      </c>
      <c r="H189" s="112">
        <f t="shared" si="50"/>
        <v>0</v>
      </c>
      <c r="I189" s="106">
        <v>0</v>
      </c>
      <c r="J189" s="106"/>
      <c r="K189" s="106"/>
      <c r="L189" s="106"/>
      <c r="M189" s="106">
        <v>0</v>
      </c>
      <c r="N189" s="106">
        <v>0</v>
      </c>
      <c r="O189" s="106">
        <v>0</v>
      </c>
      <c r="P189" s="106">
        <v>0</v>
      </c>
      <c r="Q189" s="112">
        <v>0</v>
      </c>
      <c r="R189" s="106">
        <f t="shared" si="49"/>
        <v>0</v>
      </c>
      <c r="S189" s="90" t="s">
        <v>24</v>
      </c>
      <c r="T189" s="106">
        <v>0</v>
      </c>
      <c r="U189" s="112">
        <v>0</v>
      </c>
      <c r="V189" s="106">
        <v>0</v>
      </c>
      <c r="W189" s="106"/>
      <c r="X189" s="106"/>
      <c r="Y189" s="106"/>
      <c r="Z189" s="114"/>
    </row>
    <row r="190" spans="1:26" s="2" customFormat="1" ht="23.25" customHeight="1" x14ac:dyDescent="0.25">
      <c r="A190" s="269">
        <v>3</v>
      </c>
      <c r="B190" s="110" t="s">
        <v>157</v>
      </c>
      <c r="C190" s="31"/>
      <c r="D190" s="106"/>
      <c r="E190" s="106"/>
      <c r="F190" s="106"/>
      <c r="G190" s="106"/>
      <c r="H190" s="112" t="s">
        <v>339</v>
      </c>
      <c r="I190" s="106"/>
      <c r="J190" s="106"/>
      <c r="K190" s="106"/>
      <c r="L190" s="106"/>
      <c r="M190" s="106"/>
      <c r="N190" s="106"/>
      <c r="O190" s="106"/>
      <c r="P190" s="106"/>
      <c r="Q190" s="112"/>
      <c r="R190" s="106"/>
      <c r="S190" s="90"/>
      <c r="T190" s="106"/>
      <c r="U190" s="112" t="s">
        <v>339</v>
      </c>
      <c r="V190" s="106"/>
      <c r="W190" s="106"/>
      <c r="X190" s="106"/>
      <c r="Y190" s="106"/>
      <c r="Z190" s="118"/>
    </row>
    <row r="191" spans="1:26" s="29" customFormat="1" ht="19.5" customHeight="1" x14ac:dyDescent="0.25">
      <c r="A191" s="271"/>
      <c r="B191" s="110" t="s">
        <v>57</v>
      </c>
      <c r="C191" s="21">
        <v>786.59</v>
      </c>
      <c r="D191" s="106">
        <v>529</v>
      </c>
      <c r="E191" s="106">
        <v>529</v>
      </c>
      <c r="F191" s="111">
        <f>E191/C191</f>
        <v>0.67252316963093861</v>
      </c>
      <c r="G191" s="106">
        <v>26</v>
      </c>
      <c r="H191" s="112">
        <f t="shared" ref="H191:H193" si="51">G191/E191</f>
        <v>4.9149338374291113E-2</v>
      </c>
      <c r="I191" s="106">
        <v>3</v>
      </c>
      <c r="J191" s="106"/>
      <c r="K191" s="106">
        <v>2</v>
      </c>
      <c r="L191" s="106">
        <v>1</v>
      </c>
      <c r="M191" s="106">
        <v>8</v>
      </c>
      <c r="N191" s="106">
        <v>0</v>
      </c>
      <c r="O191" s="106">
        <v>6</v>
      </c>
      <c r="P191" s="106">
        <v>2</v>
      </c>
      <c r="Q191" s="112">
        <f t="shared" ref="Q191:Q244" si="52">M191/G191</f>
        <v>0.30769230769230771</v>
      </c>
      <c r="R191" s="106">
        <f>ROUNDDOWN(E191*S191,0)</f>
        <v>26</v>
      </c>
      <c r="S191" s="90" t="s">
        <v>24</v>
      </c>
      <c r="T191" s="106">
        <v>26</v>
      </c>
      <c r="U191" s="112">
        <f>T191/E191</f>
        <v>4.9149338374291113E-2</v>
      </c>
      <c r="V191" s="106">
        <v>0</v>
      </c>
      <c r="W191" s="106"/>
      <c r="X191" s="106"/>
      <c r="Y191" s="106"/>
      <c r="Z191" s="114"/>
    </row>
    <row r="192" spans="1:26" s="29" customFormat="1" ht="21" customHeight="1" x14ac:dyDescent="0.25">
      <c r="A192" s="271"/>
      <c r="B192" s="110" t="s">
        <v>387</v>
      </c>
      <c r="C192" s="21">
        <v>295.89</v>
      </c>
      <c r="D192" s="106">
        <v>545</v>
      </c>
      <c r="E192" s="106">
        <v>545</v>
      </c>
      <c r="F192" s="111">
        <f>E192/C192</f>
        <v>1.8419007063435737</v>
      </c>
      <c r="G192" s="106">
        <v>32</v>
      </c>
      <c r="H192" s="112">
        <f t="shared" si="51"/>
        <v>5.8715596330275233E-2</v>
      </c>
      <c r="I192" s="106">
        <v>5</v>
      </c>
      <c r="J192" s="106"/>
      <c r="K192" s="106">
        <v>3</v>
      </c>
      <c r="L192" s="106">
        <v>2</v>
      </c>
      <c r="M192" s="106">
        <v>6</v>
      </c>
      <c r="N192" s="106">
        <v>0</v>
      </c>
      <c r="O192" s="106">
        <v>4</v>
      </c>
      <c r="P192" s="106">
        <v>2</v>
      </c>
      <c r="Q192" s="112">
        <f t="shared" si="52"/>
        <v>0.1875</v>
      </c>
      <c r="R192" s="106">
        <f>ROUNDDOWN(E192*S192,0)</f>
        <v>43</v>
      </c>
      <c r="S192" s="90" t="s">
        <v>48</v>
      </c>
      <c r="T192" s="106">
        <v>32</v>
      </c>
      <c r="U192" s="112">
        <f>T192/E192</f>
        <v>5.8715596330275233E-2</v>
      </c>
      <c r="V192" s="106">
        <v>0</v>
      </c>
      <c r="W192" s="106"/>
      <c r="X192" s="106"/>
      <c r="Y192" s="106"/>
      <c r="Z192" s="114"/>
    </row>
    <row r="193" spans="1:26" s="29" customFormat="1" ht="18" customHeight="1" x14ac:dyDescent="0.25">
      <c r="A193" s="270"/>
      <c r="B193" s="110" t="s">
        <v>158</v>
      </c>
      <c r="C193" s="21">
        <v>132.1</v>
      </c>
      <c r="D193" s="106">
        <v>60</v>
      </c>
      <c r="E193" s="106">
        <v>60</v>
      </c>
      <c r="F193" s="111">
        <f>E193/C193</f>
        <v>0.45420136260408783</v>
      </c>
      <c r="G193" s="106">
        <v>3</v>
      </c>
      <c r="H193" s="112">
        <f t="shared" si="51"/>
        <v>0.05</v>
      </c>
      <c r="I193" s="106">
        <v>0</v>
      </c>
      <c r="J193" s="106"/>
      <c r="K193" s="106"/>
      <c r="L193" s="106"/>
      <c r="M193" s="106">
        <v>1</v>
      </c>
      <c r="N193" s="106">
        <v>0</v>
      </c>
      <c r="O193" s="106">
        <v>0</v>
      </c>
      <c r="P193" s="106">
        <v>1</v>
      </c>
      <c r="Q193" s="112">
        <f t="shared" si="52"/>
        <v>0.33333333333333331</v>
      </c>
      <c r="R193" s="106">
        <f>ROUNDDOWN(E193*S193,0)</f>
        <v>3</v>
      </c>
      <c r="S193" s="90" t="s">
        <v>24</v>
      </c>
      <c r="T193" s="106">
        <v>3</v>
      </c>
      <c r="U193" s="112">
        <f>T193/E193</f>
        <v>0.05</v>
      </c>
      <c r="V193" s="106">
        <v>0</v>
      </c>
      <c r="W193" s="106"/>
      <c r="X193" s="106"/>
      <c r="Y193" s="106"/>
      <c r="Z193" s="114"/>
    </row>
    <row r="194" spans="1:26" s="29" customFormat="1" ht="27" customHeight="1" x14ac:dyDescent="0.25">
      <c r="A194" s="105">
        <v>4</v>
      </c>
      <c r="B194" s="110" t="s">
        <v>388</v>
      </c>
      <c r="C194" s="21">
        <v>56.82</v>
      </c>
      <c r="D194" s="106">
        <v>0</v>
      </c>
      <c r="E194" s="106">
        <v>0</v>
      </c>
      <c r="F194" s="111">
        <f>E194/C194</f>
        <v>0</v>
      </c>
      <c r="G194" s="106">
        <v>0</v>
      </c>
      <c r="H194" s="112">
        <v>0</v>
      </c>
      <c r="I194" s="106">
        <v>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0</v>
      </c>
      <c r="Q194" s="112">
        <v>0</v>
      </c>
      <c r="R194" s="106">
        <f>ROUNDDOWN(E194*S194,0)</f>
        <v>0</v>
      </c>
      <c r="S194" s="90" t="s">
        <v>24</v>
      </c>
      <c r="T194" s="106">
        <v>0</v>
      </c>
      <c r="U194" s="112">
        <v>0</v>
      </c>
      <c r="V194" s="106">
        <v>0</v>
      </c>
      <c r="W194" s="106">
        <v>0</v>
      </c>
      <c r="X194" s="106">
        <v>0</v>
      </c>
      <c r="Y194" s="106">
        <v>0</v>
      </c>
      <c r="Z194" s="114"/>
    </row>
    <row r="195" spans="1:26" s="29" customFormat="1" ht="21" customHeight="1" x14ac:dyDescent="0.25">
      <c r="A195" s="105">
        <v>5</v>
      </c>
      <c r="B195" s="110" t="s">
        <v>389</v>
      </c>
      <c r="C195" s="21">
        <v>38.33</v>
      </c>
      <c r="D195" s="106">
        <v>8</v>
      </c>
      <c r="E195" s="106">
        <v>8</v>
      </c>
      <c r="F195" s="111">
        <f>E195/C195</f>
        <v>0.20871380120010435</v>
      </c>
      <c r="G195" s="106">
        <v>0</v>
      </c>
      <c r="H195" s="112">
        <f>G195/E195</f>
        <v>0</v>
      </c>
      <c r="I195" s="106">
        <v>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0</v>
      </c>
      <c r="Q195" s="112">
        <v>0</v>
      </c>
      <c r="R195" s="106">
        <f>ROUNDDOWN(E195*S195,0)</f>
        <v>0</v>
      </c>
      <c r="S195" s="90" t="s">
        <v>24</v>
      </c>
      <c r="T195" s="106">
        <v>0</v>
      </c>
      <c r="U195" s="112">
        <v>0</v>
      </c>
      <c r="V195" s="106">
        <v>0</v>
      </c>
      <c r="W195" s="106">
        <v>0</v>
      </c>
      <c r="X195" s="106">
        <v>0</v>
      </c>
      <c r="Y195" s="106">
        <v>0</v>
      </c>
      <c r="Z195" s="114"/>
    </row>
    <row r="196" spans="1:26" s="2" customFormat="1" ht="53.25" customHeight="1" x14ac:dyDescent="0.25">
      <c r="A196" s="105">
        <v>6</v>
      </c>
      <c r="B196" s="110" t="s">
        <v>30</v>
      </c>
      <c r="C196" s="31"/>
      <c r="D196" s="106"/>
      <c r="E196" s="106"/>
      <c r="F196" s="106"/>
      <c r="G196" s="106"/>
      <c r="H196" s="112" t="s">
        <v>339</v>
      </c>
      <c r="I196" s="106"/>
      <c r="J196" s="106"/>
      <c r="K196" s="106"/>
      <c r="L196" s="106"/>
      <c r="M196" s="106"/>
      <c r="N196" s="106"/>
      <c r="O196" s="106"/>
      <c r="P196" s="106"/>
      <c r="Q196" s="112"/>
      <c r="R196" s="106"/>
      <c r="S196" s="90"/>
      <c r="T196" s="106"/>
      <c r="U196" s="112" t="s">
        <v>339</v>
      </c>
      <c r="V196" s="106"/>
      <c r="W196" s="106"/>
      <c r="X196" s="106"/>
      <c r="Y196" s="106"/>
      <c r="Z196" s="118"/>
    </row>
    <row r="197" spans="1:26" s="51" customFormat="1" ht="24" customHeight="1" x14ac:dyDescent="0.25">
      <c r="A197" s="272" t="s">
        <v>159</v>
      </c>
      <c r="B197" s="273"/>
      <c r="C197" s="37">
        <f>SUM(C178:C196)</f>
        <v>1637.4299999999996</v>
      </c>
      <c r="D197" s="115">
        <f>SUM(D177:D196)</f>
        <v>1323</v>
      </c>
      <c r="E197" s="115">
        <f>SUM(E177:E196)</f>
        <v>1323</v>
      </c>
      <c r="F197" s="119">
        <f>E197/C197</f>
        <v>0.80797347062164504</v>
      </c>
      <c r="G197" s="115">
        <f>SUM(G177:G196)</f>
        <v>64</v>
      </c>
      <c r="H197" s="112">
        <f>G197/E197</f>
        <v>4.8374905517762662E-2</v>
      </c>
      <c r="I197" s="115">
        <f t="shared" ref="I197:P197" si="53">SUM(I177:I196)</f>
        <v>8</v>
      </c>
      <c r="J197" s="115">
        <f t="shared" si="53"/>
        <v>0</v>
      </c>
      <c r="K197" s="115">
        <f t="shared" si="53"/>
        <v>5</v>
      </c>
      <c r="L197" s="115">
        <f t="shared" si="53"/>
        <v>3</v>
      </c>
      <c r="M197" s="115">
        <f t="shared" si="53"/>
        <v>16</v>
      </c>
      <c r="N197" s="115">
        <f t="shared" si="53"/>
        <v>0</v>
      </c>
      <c r="O197" s="115">
        <f t="shared" si="53"/>
        <v>10</v>
      </c>
      <c r="P197" s="115">
        <f t="shared" si="53"/>
        <v>6</v>
      </c>
      <c r="Q197" s="112">
        <f t="shared" si="52"/>
        <v>0.25</v>
      </c>
      <c r="R197" s="115">
        <f>SUM(R177:R196)</f>
        <v>78</v>
      </c>
      <c r="S197" s="90"/>
      <c r="T197" s="115">
        <f>SUM(T177:T196)</f>
        <v>64</v>
      </c>
      <c r="U197" s="116">
        <f>T197/E197</f>
        <v>4.8374905517762662E-2</v>
      </c>
      <c r="V197" s="115">
        <f>SUM(V177:V196)</f>
        <v>0</v>
      </c>
      <c r="W197" s="115">
        <f>SUM(W177:W196)</f>
        <v>0</v>
      </c>
      <c r="X197" s="115">
        <f>SUM(X177:X196)</f>
        <v>0</v>
      </c>
      <c r="Y197" s="115">
        <f>SUM(Y177:Y196)</f>
        <v>0</v>
      </c>
      <c r="Z197" s="120"/>
    </row>
    <row r="198" spans="1:26" s="2" customFormat="1" ht="23.25" customHeight="1" x14ac:dyDescent="0.25">
      <c r="A198" s="277" t="s">
        <v>390</v>
      </c>
      <c r="B198" s="278"/>
      <c r="C198" s="121"/>
      <c r="D198" s="106"/>
      <c r="E198" s="106"/>
      <c r="F198" s="106"/>
      <c r="G198" s="106"/>
      <c r="H198" s="112" t="s">
        <v>339</v>
      </c>
      <c r="I198" s="106"/>
      <c r="J198" s="106"/>
      <c r="K198" s="106"/>
      <c r="L198" s="106"/>
      <c r="M198" s="106"/>
      <c r="N198" s="106"/>
      <c r="O198" s="106"/>
      <c r="P198" s="106"/>
      <c r="Q198" s="112"/>
      <c r="R198" s="106"/>
      <c r="S198" s="90"/>
      <c r="T198" s="106"/>
      <c r="U198" s="112" t="s">
        <v>339</v>
      </c>
      <c r="V198" s="106"/>
      <c r="W198" s="106"/>
      <c r="X198" s="106"/>
      <c r="Y198" s="106"/>
      <c r="Z198" s="118"/>
    </row>
    <row r="199" spans="1:26" s="29" customFormat="1" ht="22.5" customHeight="1" x14ac:dyDescent="0.25">
      <c r="A199" s="105">
        <v>1</v>
      </c>
      <c r="B199" s="110" t="s">
        <v>391</v>
      </c>
      <c r="C199" s="21">
        <v>344.7</v>
      </c>
      <c r="D199" s="106">
        <v>207</v>
      </c>
      <c r="E199" s="106">
        <v>207</v>
      </c>
      <c r="F199" s="111">
        <f>E199/C199</f>
        <v>0.60052219321148825</v>
      </c>
      <c r="G199" s="106">
        <v>10</v>
      </c>
      <c r="H199" s="112">
        <f>G199/E199</f>
        <v>4.8309178743961352E-2</v>
      </c>
      <c r="I199" s="106">
        <v>0</v>
      </c>
      <c r="J199" s="106"/>
      <c r="K199" s="106"/>
      <c r="L199" s="106"/>
      <c r="M199" s="106">
        <v>1</v>
      </c>
      <c r="N199" s="106">
        <v>0</v>
      </c>
      <c r="O199" s="106">
        <v>1</v>
      </c>
      <c r="P199" s="106">
        <v>0</v>
      </c>
      <c r="Q199" s="112">
        <f t="shared" si="52"/>
        <v>0.1</v>
      </c>
      <c r="R199" s="106">
        <f>ROUNDDOWN(E199*S199,0)</f>
        <v>10</v>
      </c>
      <c r="S199" s="90" t="s">
        <v>24</v>
      </c>
      <c r="T199" s="106">
        <v>10</v>
      </c>
      <c r="U199" s="112">
        <f>T199/E199</f>
        <v>4.8309178743961352E-2</v>
      </c>
      <c r="V199" s="106">
        <v>0</v>
      </c>
      <c r="W199" s="106"/>
      <c r="X199" s="106"/>
      <c r="Y199" s="106"/>
      <c r="Z199" s="114"/>
    </row>
    <row r="200" spans="1:26" s="2" customFormat="1" ht="23.25" customHeight="1" x14ac:dyDescent="0.25">
      <c r="A200" s="269">
        <v>2</v>
      </c>
      <c r="B200" s="110" t="s">
        <v>392</v>
      </c>
      <c r="C200" s="21"/>
      <c r="D200" s="106"/>
      <c r="E200" s="106"/>
      <c r="F200" s="106"/>
      <c r="G200" s="106"/>
      <c r="H200" s="112" t="s">
        <v>339</v>
      </c>
      <c r="I200" s="106"/>
      <c r="J200" s="106"/>
      <c r="K200" s="106"/>
      <c r="L200" s="106"/>
      <c r="M200" s="106"/>
      <c r="N200" s="106"/>
      <c r="O200" s="106"/>
      <c r="P200" s="106"/>
      <c r="Q200" s="112"/>
      <c r="R200" s="106"/>
      <c r="S200" s="90"/>
      <c r="T200" s="106"/>
      <c r="U200" s="112" t="s">
        <v>339</v>
      </c>
      <c r="V200" s="106"/>
      <c r="W200" s="106"/>
      <c r="X200" s="106"/>
      <c r="Y200" s="106"/>
      <c r="Z200" s="118"/>
    </row>
    <row r="201" spans="1:26" s="29" customFormat="1" ht="21.75" customHeight="1" x14ac:dyDescent="0.25">
      <c r="A201" s="271"/>
      <c r="B201" s="110" t="s">
        <v>393</v>
      </c>
      <c r="C201" s="21">
        <v>67.180000000000007</v>
      </c>
      <c r="D201" s="106">
        <v>51</v>
      </c>
      <c r="E201" s="106">
        <v>51</v>
      </c>
      <c r="F201" s="111">
        <f>E201/C201</f>
        <v>0.75915451027091385</v>
      </c>
      <c r="G201" s="106">
        <v>2</v>
      </c>
      <c r="H201" s="112">
        <f t="shared" ref="H201:H204" si="54">G201/E201</f>
        <v>3.9215686274509803E-2</v>
      </c>
      <c r="I201" s="106">
        <v>0</v>
      </c>
      <c r="J201" s="106"/>
      <c r="K201" s="106"/>
      <c r="L201" s="106"/>
      <c r="M201" s="106">
        <v>0</v>
      </c>
      <c r="N201" s="106">
        <v>0</v>
      </c>
      <c r="O201" s="106">
        <v>0</v>
      </c>
      <c r="P201" s="106">
        <v>0</v>
      </c>
      <c r="Q201" s="112">
        <f t="shared" si="52"/>
        <v>0</v>
      </c>
      <c r="R201" s="106">
        <f>ROUNDDOWN(E201*S201,0)</f>
        <v>2</v>
      </c>
      <c r="S201" s="90" t="s">
        <v>24</v>
      </c>
      <c r="T201" s="106">
        <v>2</v>
      </c>
      <c r="U201" s="112">
        <f>T201/E201</f>
        <v>3.9215686274509803E-2</v>
      </c>
      <c r="V201" s="106">
        <v>0</v>
      </c>
      <c r="W201" s="106"/>
      <c r="X201" s="106"/>
      <c r="Y201" s="106"/>
      <c r="Z201" s="114"/>
    </row>
    <row r="202" spans="1:26" s="29" customFormat="1" ht="22.5" customHeight="1" x14ac:dyDescent="0.25">
      <c r="A202" s="271"/>
      <c r="B202" s="110" t="s">
        <v>394</v>
      </c>
      <c r="C202" s="21">
        <v>616.41</v>
      </c>
      <c r="D202" s="106">
        <v>352</v>
      </c>
      <c r="E202" s="106">
        <v>352</v>
      </c>
      <c r="F202" s="111">
        <f>E202/C202</f>
        <v>0.57104849045278305</v>
      </c>
      <c r="G202" s="106">
        <v>17</v>
      </c>
      <c r="H202" s="112">
        <f t="shared" si="54"/>
        <v>4.8295454545454544E-2</v>
      </c>
      <c r="I202" s="106">
        <v>0</v>
      </c>
      <c r="J202" s="106"/>
      <c r="K202" s="106"/>
      <c r="L202" s="106"/>
      <c r="M202" s="106">
        <v>4</v>
      </c>
      <c r="N202" s="106">
        <v>0</v>
      </c>
      <c r="O202" s="106">
        <v>4</v>
      </c>
      <c r="P202" s="106">
        <v>0</v>
      </c>
      <c r="Q202" s="112">
        <f t="shared" si="52"/>
        <v>0.23529411764705882</v>
      </c>
      <c r="R202" s="106">
        <f>ROUNDDOWN(E202*S202,0)</f>
        <v>17</v>
      </c>
      <c r="S202" s="90" t="s">
        <v>24</v>
      </c>
      <c r="T202" s="106">
        <v>17</v>
      </c>
      <c r="U202" s="112">
        <f>T202/E202</f>
        <v>4.8295454545454544E-2</v>
      </c>
      <c r="V202" s="106">
        <v>0</v>
      </c>
      <c r="W202" s="106"/>
      <c r="X202" s="106"/>
      <c r="Y202" s="106"/>
      <c r="Z202" s="114"/>
    </row>
    <row r="203" spans="1:26" s="29" customFormat="1" ht="22.5" customHeight="1" x14ac:dyDescent="0.25">
      <c r="A203" s="270"/>
      <c r="B203" s="110" t="s">
        <v>395</v>
      </c>
      <c r="C203" s="21">
        <v>150.19</v>
      </c>
      <c r="D203" s="106">
        <v>89</v>
      </c>
      <c r="E203" s="106">
        <v>89</v>
      </c>
      <c r="F203" s="111">
        <f>E203/C203</f>
        <v>0.59258272854384453</v>
      </c>
      <c r="G203" s="106">
        <v>4</v>
      </c>
      <c r="H203" s="112">
        <f t="shared" si="54"/>
        <v>4.49438202247191E-2</v>
      </c>
      <c r="I203" s="106">
        <v>0</v>
      </c>
      <c r="J203" s="106"/>
      <c r="K203" s="106"/>
      <c r="L203" s="106"/>
      <c r="M203" s="106">
        <v>2</v>
      </c>
      <c r="N203" s="106">
        <v>0</v>
      </c>
      <c r="O203" s="106">
        <v>2</v>
      </c>
      <c r="P203" s="106">
        <v>0</v>
      </c>
      <c r="Q203" s="112">
        <f t="shared" si="52"/>
        <v>0.5</v>
      </c>
      <c r="R203" s="106">
        <f>ROUNDDOWN(E203*S203,0)</f>
        <v>4</v>
      </c>
      <c r="S203" s="90">
        <v>0.05</v>
      </c>
      <c r="T203" s="106">
        <v>4</v>
      </c>
      <c r="U203" s="112">
        <f>T203/E203</f>
        <v>4.49438202247191E-2</v>
      </c>
      <c r="V203" s="106">
        <v>0</v>
      </c>
      <c r="W203" s="106"/>
      <c r="X203" s="106"/>
      <c r="Y203" s="106"/>
      <c r="Z203" s="114"/>
    </row>
    <row r="204" spans="1:26" s="29" customFormat="1" ht="22.5" customHeight="1" x14ac:dyDescent="0.25">
      <c r="A204" s="105">
        <v>3</v>
      </c>
      <c r="B204" s="110" t="s">
        <v>53</v>
      </c>
      <c r="C204" s="21">
        <v>13827.99</v>
      </c>
      <c r="D204" s="106">
        <v>7181</v>
      </c>
      <c r="E204" s="106">
        <v>7181</v>
      </c>
      <c r="F204" s="111">
        <f>E204/C204</f>
        <v>0.51930902466663631</v>
      </c>
      <c r="G204" s="106">
        <v>220</v>
      </c>
      <c r="H204" s="112">
        <f t="shared" si="54"/>
        <v>3.0636401615373902E-2</v>
      </c>
      <c r="I204" s="106">
        <v>45</v>
      </c>
      <c r="J204" s="106">
        <v>0</v>
      </c>
      <c r="K204" s="106">
        <v>176</v>
      </c>
      <c r="L204" s="106">
        <v>44</v>
      </c>
      <c r="M204" s="106">
        <v>40</v>
      </c>
      <c r="N204" s="106">
        <v>0</v>
      </c>
      <c r="O204" s="106">
        <v>40</v>
      </c>
      <c r="P204" s="106">
        <v>0</v>
      </c>
      <c r="Q204" s="112">
        <f t="shared" si="52"/>
        <v>0.18181818181818182</v>
      </c>
      <c r="R204" s="106">
        <f>ROUNDDOWN(E204*S204,0)</f>
        <v>359</v>
      </c>
      <c r="S204" s="90" t="s">
        <v>24</v>
      </c>
      <c r="T204" s="106">
        <v>220</v>
      </c>
      <c r="U204" s="112">
        <f>T204/E204</f>
        <v>3.0636401615373902E-2</v>
      </c>
      <c r="V204" s="106">
        <v>0</v>
      </c>
      <c r="W204" s="106">
        <v>0</v>
      </c>
      <c r="X204" s="106">
        <v>176</v>
      </c>
      <c r="Y204" s="106">
        <v>44</v>
      </c>
      <c r="Z204" s="114"/>
    </row>
    <row r="205" spans="1:26" s="2" customFormat="1" ht="45" customHeight="1" x14ac:dyDescent="0.25">
      <c r="A205" s="105">
        <v>4</v>
      </c>
      <c r="B205" s="110" t="s">
        <v>30</v>
      </c>
      <c r="C205" s="31"/>
      <c r="D205" s="106"/>
      <c r="E205" s="106"/>
      <c r="F205" s="106"/>
      <c r="G205" s="106"/>
      <c r="H205" s="112" t="s">
        <v>339</v>
      </c>
      <c r="I205" s="106"/>
      <c r="J205" s="106"/>
      <c r="K205" s="106"/>
      <c r="L205" s="106"/>
      <c r="M205" s="106"/>
      <c r="N205" s="106"/>
      <c r="O205" s="106"/>
      <c r="P205" s="106"/>
      <c r="Q205" s="112"/>
      <c r="R205" s="106"/>
      <c r="S205" s="90"/>
      <c r="T205" s="106"/>
      <c r="U205" s="112" t="s">
        <v>339</v>
      </c>
      <c r="V205" s="106"/>
      <c r="W205" s="106"/>
      <c r="X205" s="106"/>
      <c r="Y205" s="106"/>
      <c r="Z205" s="118"/>
    </row>
    <row r="206" spans="1:26" s="51" customFormat="1" ht="24" customHeight="1" x14ac:dyDescent="0.25">
      <c r="A206" s="272" t="s">
        <v>396</v>
      </c>
      <c r="B206" s="273"/>
      <c r="C206" s="37">
        <f>SUM(C199:C205)</f>
        <v>15006.47</v>
      </c>
      <c r="D206" s="115">
        <f>SUM(D199:D205)</f>
        <v>7880</v>
      </c>
      <c r="E206" s="115">
        <f>SUM(E199:E205)</f>
        <v>7880</v>
      </c>
      <c r="F206" s="119">
        <f>E206/C206</f>
        <v>0.52510683725086582</v>
      </c>
      <c r="G206" s="115">
        <f>SUM(G199:G205)</f>
        <v>253</v>
      </c>
      <c r="H206" s="112">
        <f>G206/E206</f>
        <v>3.2106598984771577E-2</v>
      </c>
      <c r="I206" s="115">
        <f>SUM(I199:I205)</f>
        <v>45</v>
      </c>
      <c r="J206" s="115">
        <f t="shared" ref="J206:P206" si="55">SUM(J199:J205)</f>
        <v>0</v>
      </c>
      <c r="K206" s="115">
        <f t="shared" si="55"/>
        <v>176</v>
      </c>
      <c r="L206" s="115">
        <f t="shared" si="55"/>
        <v>44</v>
      </c>
      <c r="M206" s="115">
        <f t="shared" si="55"/>
        <v>47</v>
      </c>
      <c r="N206" s="115">
        <f t="shared" si="55"/>
        <v>0</v>
      </c>
      <c r="O206" s="115">
        <f t="shared" si="55"/>
        <v>47</v>
      </c>
      <c r="P206" s="115">
        <f t="shared" si="55"/>
        <v>0</v>
      </c>
      <c r="Q206" s="112">
        <f t="shared" si="52"/>
        <v>0.1857707509881423</v>
      </c>
      <c r="R206" s="115">
        <f>SUM(R199:R205)</f>
        <v>392</v>
      </c>
      <c r="S206" s="90"/>
      <c r="T206" s="115">
        <f>SUM(T199:T205)</f>
        <v>253</v>
      </c>
      <c r="U206" s="112">
        <f>T206/E206</f>
        <v>3.2106598984771577E-2</v>
      </c>
      <c r="V206" s="115">
        <f>SUM(V199:V205)</f>
        <v>0</v>
      </c>
      <c r="W206" s="115">
        <f t="shared" ref="W206:Y206" si="56">SUM(W199:W205)</f>
        <v>0</v>
      </c>
      <c r="X206" s="115">
        <f t="shared" si="56"/>
        <v>176</v>
      </c>
      <c r="Y206" s="115">
        <f t="shared" si="56"/>
        <v>44</v>
      </c>
      <c r="Z206" s="120"/>
    </row>
    <row r="207" spans="1:26" s="2" customFormat="1" ht="24" customHeight="1" x14ac:dyDescent="0.25">
      <c r="A207" s="277" t="s">
        <v>160</v>
      </c>
      <c r="B207" s="278"/>
      <c r="C207" s="121"/>
      <c r="D207" s="106"/>
      <c r="E207" s="106"/>
      <c r="F207" s="106"/>
      <c r="G207" s="106"/>
      <c r="H207" s="112" t="s">
        <v>339</v>
      </c>
      <c r="I207" s="106"/>
      <c r="J207" s="106"/>
      <c r="K207" s="106"/>
      <c r="L207" s="106"/>
      <c r="M207" s="106"/>
      <c r="N207" s="106"/>
      <c r="O207" s="106"/>
      <c r="P207" s="106"/>
      <c r="Q207" s="112"/>
      <c r="R207" s="106"/>
      <c r="S207" s="90"/>
      <c r="T207" s="106"/>
      <c r="U207" s="112" t="s">
        <v>339</v>
      </c>
      <c r="V207" s="106"/>
      <c r="W207" s="106"/>
      <c r="X207" s="106"/>
      <c r="Y207" s="106"/>
      <c r="Z207" s="118"/>
    </row>
    <row r="208" spans="1:26" s="2" customFormat="1" ht="15.75" x14ac:dyDescent="0.25">
      <c r="A208" s="105">
        <v>1</v>
      </c>
      <c r="B208" s="110" t="s">
        <v>161</v>
      </c>
      <c r="C208" s="31"/>
      <c r="D208" s="106"/>
      <c r="E208" s="106"/>
      <c r="F208" s="106"/>
      <c r="G208" s="106"/>
      <c r="H208" s="112" t="s">
        <v>339</v>
      </c>
      <c r="I208" s="106"/>
      <c r="J208" s="106"/>
      <c r="K208" s="106"/>
      <c r="L208" s="106"/>
      <c r="M208" s="106"/>
      <c r="N208" s="106"/>
      <c r="O208" s="106"/>
      <c r="P208" s="106"/>
      <c r="Q208" s="112"/>
      <c r="R208" s="106"/>
      <c r="S208" s="90"/>
      <c r="T208" s="106"/>
      <c r="U208" s="112" t="s">
        <v>339</v>
      </c>
      <c r="V208" s="106"/>
      <c r="W208" s="106"/>
      <c r="X208" s="106"/>
      <c r="Y208" s="106"/>
      <c r="Z208" s="118"/>
    </row>
    <row r="209" spans="1:26" s="29" customFormat="1" ht="26.25" customHeight="1" x14ac:dyDescent="0.25">
      <c r="A209" s="105"/>
      <c r="B209" s="110" t="s">
        <v>162</v>
      </c>
      <c r="C209" s="21">
        <v>816.02</v>
      </c>
      <c r="D209" s="106">
        <v>606</v>
      </c>
      <c r="E209" s="106">
        <v>606</v>
      </c>
      <c r="F209" s="111">
        <f>E209/C209</f>
        <v>0.74262885713585458</v>
      </c>
      <c r="G209" s="106">
        <v>30</v>
      </c>
      <c r="H209" s="112">
        <f>G209/E209</f>
        <v>4.9504950495049507E-2</v>
      </c>
      <c r="I209" s="106">
        <v>2</v>
      </c>
      <c r="J209" s="106"/>
      <c r="K209" s="106">
        <v>1</v>
      </c>
      <c r="L209" s="106">
        <v>1</v>
      </c>
      <c r="M209" s="106">
        <v>15</v>
      </c>
      <c r="N209" s="106">
        <v>0</v>
      </c>
      <c r="O209" s="106">
        <v>13</v>
      </c>
      <c r="P209" s="106">
        <v>2</v>
      </c>
      <c r="Q209" s="112">
        <f t="shared" si="52"/>
        <v>0.5</v>
      </c>
      <c r="R209" s="106">
        <f>ROUNDDOWN(E209*S209,0)</f>
        <v>30</v>
      </c>
      <c r="S209" s="90" t="s">
        <v>24</v>
      </c>
      <c r="T209" s="106">
        <v>30</v>
      </c>
      <c r="U209" s="112">
        <f>T209/E209</f>
        <v>4.9504950495049507E-2</v>
      </c>
      <c r="V209" s="106">
        <v>0</v>
      </c>
      <c r="W209" s="106"/>
      <c r="X209" s="106"/>
      <c r="Y209" s="106"/>
      <c r="Z209" s="114"/>
    </row>
    <row r="210" spans="1:26" s="93" customFormat="1" ht="28.5" customHeight="1" x14ac:dyDescent="0.25">
      <c r="A210" s="105"/>
      <c r="B210" s="110" t="s">
        <v>163</v>
      </c>
      <c r="C210" s="21">
        <v>99.94</v>
      </c>
      <c r="D210" s="106">
        <v>67</v>
      </c>
      <c r="E210" s="106">
        <v>67</v>
      </c>
      <c r="F210" s="111">
        <f>E210/C210</f>
        <v>0.67040224134480686</v>
      </c>
      <c r="G210" s="106">
        <v>3</v>
      </c>
      <c r="H210" s="112">
        <f>G210/E210</f>
        <v>4.4776119402985072E-2</v>
      </c>
      <c r="I210" s="106">
        <v>0</v>
      </c>
      <c r="J210" s="106"/>
      <c r="K210" s="106"/>
      <c r="L210" s="106"/>
      <c r="M210" s="106">
        <v>1</v>
      </c>
      <c r="N210" s="106">
        <v>0</v>
      </c>
      <c r="O210" s="106">
        <v>0</v>
      </c>
      <c r="P210" s="106">
        <v>1</v>
      </c>
      <c r="Q210" s="112">
        <f t="shared" si="52"/>
        <v>0.33333333333333331</v>
      </c>
      <c r="R210" s="106">
        <f>ROUNDDOWN(E210*S210,0)</f>
        <v>3</v>
      </c>
      <c r="S210" s="90" t="s">
        <v>24</v>
      </c>
      <c r="T210" s="106">
        <v>3</v>
      </c>
      <c r="U210" s="112">
        <f>T210/E210</f>
        <v>4.4776119402985072E-2</v>
      </c>
      <c r="V210" s="106">
        <v>0</v>
      </c>
      <c r="W210" s="106"/>
      <c r="X210" s="106"/>
      <c r="Y210" s="106"/>
      <c r="Z210" s="117"/>
    </row>
    <row r="211" spans="1:26" s="2" customFormat="1" ht="26.25" customHeight="1" x14ac:dyDescent="0.25">
      <c r="A211" s="105">
        <v>2</v>
      </c>
      <c r="B211" s="110" t="s">
        <v>164</v>
      </c>
      <c r="C211" s="21"/>
      <c r="D211" s="106"/>
      <c r="E211" s="106"/>
      <c r="F211" s="106"/>
      <c r="G211" s="106"/>
      <c r="H211" s="112" t="s">
        <v>339</v>
      </c>
      <c r="I211" s="106"/>
      <c r="J211" s="106"/>
      <c r="K211" s="106"/>
      <c r="L211" s="106"/>
      <c r="M211" s="106"/>
      <c r="N211" s="106"/>
      <c r="O211" s="106"/>
      <c r="P211" s="106"/>
      <c r="Q211" s="112"/>
      <c r="R211" s="106"/>
      <c r="S211" s="90"/>
      <c r="T211" s="106"/>
      <c r="U211" s="112" t="s">
        <v>339</v>
      </c>
      <c r="V211" s="106"/>
      <c r="W211" s="106"/>
      <c r="X211" s="106"/>
      <c r="Y211" s="106"/>
      <c r="Z211" s="118"/>
    </row>
    <row r="212" spans="1:26" s="29" customFormat="1" ht="24.75" customHeight="1" x14ac:dyDescent="0.25">
      <c r="A212" s="105"/>
      <c r="B212" s="110" t="s">
        <v>35</v>
      </c>
      <c r="C212" s="21">
        <v>56.6</v>
      </c>
      <c r="D212" s="106">
        <v>66</v>
      </c>
      <c r="E212" s="106">
        <v>66</v>
      </c>
      <c r="F212" s="111">
        <f>E212/C212</f>
        <v>1.1660777385159011</v>
      </c>
      <c r="G212" s="106">
        <v>5</v>
      </c>
      <c r="H212" s="112">
        <f t="shared" ref="H212:H214" si="57">G212/E212</f>
        <v>7.575757575757576E-2</v>
      </c>
      <c r="I212" s="106">
        <v>0</v>
      </c>
      <c r="J212" s="106"/>
      <c r="K212" s="106"/>
      <c r="L212" s="106"/>
      <c r="M212" s="106">
        <v>3</v>
      </c>
      <c r="N212" s="106">
        <v>0</v>
      </c>
      <c r="O212" s="106">
        <v>2</v>
      </c>
      <c r="P212" s="106">
        <v>1</v>
      </c>
      <c r="Q212" s="112">
        <f t="shared" si="52"/>
        <v>0.6</v>
      </c>
      <c r="R212" s="106">
        <f>ROUNDDOWN(E212*S212,0)</f>
        <v>5</v>
      </c>
      <c r="S212" s="90" t="s">
        <v>48</v>
      </c>
      <c r="T212" s="106">
        <v>5</v>
      </c>
      <c r="U212" s="112">
        <f>T212/E212</f>
        <v>7.575757575757576E-2</v>
      </c>
      <c r="V212" s="106">
        <v>0</v>
      </c>
      <c r="W212" s="106"/>
      <c r="X212" s="106"/>
      <c r="Y212" s="106"/>
      <c r="Z212" s="114"/>
    </row>
    <row r="213" spans="1:26" s="29" customFormat="1" ht="22.5" customHeight="1" x14ac:dyDescent="0.25">
      <c r="A213" s="105">
        <v>3</v>
      </c>
      <c r="B213" s="110" t="s">
        <v>165</v>
      </c>
      <c r="C213" s="21">
        <v>96.12</v>
      </c>
      <c r="D213" s="106">
        <v>164</v>
      </c>
      <c r="E213" s="106">
        <v>164</v>
      </c>
      <c r="F213" s="111">
        <f>E213/C213</f>
        <v>1.706200582605077</v>
      </c>
      <c r="G213" s="106">
        <v>7</v>
      </c>
      <c r="H213" s="112">
        <f t="shared" si="57"/>
        <v>4.2682926829268296E-2</v>
      </c>
      <c r="I213" s="106">
        <v>0</v>
      </c>
      <c r="J213" s="106"/>
      <c r="K213" s="106"/>
      <c r="L213" s="106"/>
      <c r="M213" s="106">
        <v>6</v>
      </c>
      <c r="N213" s="106">
        <v>0</v>
      </c>
      <c r="O213" s="106">
        <v>4</v>
      </c>
      <c r="P213" s="106">
        <v>2</v>
      </c>
      <c r="Q213" s="112">
        <f t="shared" si="52"/>
        <v>0.8571428571428571</v>
      </c>
      <c r="R213" s="106">
        <f>ROUNDDOWN(E213*S213,0)</f>
        <v>13</v>
      </c>
      <c r="S213" s="90" t="s">
        <v>48</v>
      </c>
      <c r="T213" s="106">
        <v>7</v>
      </c>
      <c r="U213" s="112">
        <f>T213/E213</f>
        <v>4.2682926829268296E-2</v>
      </c>
      <c r="V213" s="106">
        <v>0</v>
      </c>
      <c r="W213" s="106"/>
      <c r="X213" s="106"/>
      <c r="Y213" s="106"/>
      <c r="Z213" s="114"/>
    </row>
    <row r="214" spans="1:26" s="29" customFormat="1" ht="21.75" customHeight="1" x14ac:dyDescent="0.25">
      <c r="A214" s="105">
        <v>4</v>
      </c>
      <c r="B214" s="110" t="s">
        <v>166</v>
      </c>
      <c r="C214" s="21">
        <v>138.6</v>
      </c>
      <c r="D214" s="106">
        <v>176</v>
      </c>
      <c r="E214" s="106">
        <v>176</v>
      </c>
      <c r="F214" s="111">
        <f>E214/C214</f>
        <v>1.26984126984127</v>
      </c>
      <c r="G214" s="106">
        <v>9</v>
      </c>
      <c r="H214" s="112">
        <f t="shared" si="57"/>
        <v>5.113636363636364E-2</v>
      </c>
      <c r="I214" s="106">
        <v>0</v>
      </c>
      <c r="J214" s="106"/>
      <c r="K214" s="106"/>
      <c r="L214" s="106"/>
      <c r="M214" s="106">
        <v>8</v>
      </c>
      <c r="N214" s="106">
        <v>0</v>
      </c>
      <c r="O214" s="106">
        <v>6</v>
      </c>
      <c r="P214" s="106">
        <v>2</v>
      </c>
      <c r="Q214" s="112">
        <f t="shared" si="52"/>
        <v>0.88888888888888884</v>
      </c>
      <c r="R214" s="106">
        <f>ROUNDDOWN(E214*S214,0)</f>
        <v>14</v>
      </c>
      <c r="S214" s="90" t="s">
        <v>48</v>
      </c>
      <c r="T214" s="106">
        <v>9</v>
      </c>
      <c r="U214" s="112">
        <f>T214/E214</f>
        <v>5.113636363636364E-2</v>
      </c>
      <c r="V214" s="106">
        <v>0</v>
      </c>
      <c r="W214" s="106"/>
      <c r="X214" s="106"/>
      <c r="Y214" s="106"/>
      <c r="Z214" s="114"/>
    </row>
    <row r="215" spans="1:26" s="2" customFormat="1" ht="25.5" customHeight="1" x14ac:dyDescent="0.25">
      <c r="A215" s="269">
        <v>5</v>
      </c>
      <c r="B215" s="110" t="s">
        <v>167</v>
      </c>
      <c r="C215" s="21"/>
      <c r="D215" s="106"/>
      <c r="E215" s="106"/>
      <c r="F215" s="106"/>
      <c r="G215" s="106"/>
      <c r="H215" s="112"/>
      <c r="I215" s="106"/>
      <c r="J215" s="106"/>
      <c r="K215" s="106"/>
      <c r="L215" s="106"/>
      <c r="M215" s="106"/>
      <c r="N215" s="106"/>
      <c r="O215" s="106"/>
      <c r="P215" s="106"/>
      <c r="Q215" s="112"/>
      <c r="R215" s="106"/>
      <c r="S215" s="90"/>
      <c r="T215" s="106"/>
      <c r="U215" s="112" t="s">
        <v>339</v>
      </c>
      <c r="V215" s="106"/>
      <c r="W215" s="106"/>
      <c r="X215" s="106"/>
      <c r="Y215" s="106"/>
      <c r="Z215" s="118"/>
    </row>
    <row r="216" spans="1:26" s="29" customFormat="1" ht="24" customHeight="1" x14ac:dyDescent="0.25">
      <c r="A216" s="271"/>
      <c r="B216" s="110" t="s">
        <v>168</v>
      </c>
      <c r="C216" s="21">
        <v>50.85</v>
      </c>
      <c r="D216" s="106">
        <v>81</v>
      </c>
      <c r="E216" s="106">
        <v>81</v>
      </c>
      <c r="F216" s="111">
        <f>E216/C216</f>
        <v>1.5929203539823009</v>
      </c>
      <c r="G216" s="106">
        <v>5</v>
      </c>
      <c r="H216" s="112">
        <f t="shared" ref="H216:H219" si="58">G216/E216</f>
        <v>6.1728395061728392E-2</v>
      </c>
      <c r="I216" s="106">
        <v>0</v>
      </c>
      <c r="J216" s="106"/>
      <c r="K216" s="106"/>
      <c r="L216" s="106"/>
      <c r="M216" s="106">
        <v>2</v>
      </c>
      <c r="N216" s="106">
        <v>0</v>
      </c>
      <c r="O216" s="106">
        <v>2</v>
      </c>
      <c r="P216" s="106">
        <v>0</v>
      </c>
      <c r="Q216" s="112">
        <f t="shared" si="52"/>
        <v>0.4</v>
      </c>
      <c r="R216" s="106">
        <f>ROUNDDOWN(E216*S216,0)</f>
        <v>6</v>
      </c>
      <c r="S216" s="90" t="s">
        <v>48</v>
      </c>
      <c r="T216" s="106">
        <v>5</v>
      </c>
      <c r="U216" s="112">
        <f>T216/E216</f>
        <v>6.1728395061728392E-2</v>
      </c>
      <c r="V216" s="106">
        <v>0</v>
      </c>
      <c r="W216" s="106"/>
      <c r="X216" s="106"/>
      <c r="Y216" s="106"/>
      <c r="Z216" s="114"/>
    </row>
    <row r="217" spans="1:26" s="29" customFormat="1" ht="24.75" customHeight="1" x14ac:dyDescent="0.25">
      <c r="A217" s="271"/>
      <c r="B217" s="110" t="s">
        <v>169</v>
      </c>
      <c r="C217" s="21">
        <v>84.25</v>
      </c>
      <c r="D217" s="106">
        <v>86</v>
      </c>
      <c r="E217" s="106">
        <v>86</v>
      </c>
      <c r="F217" s="111">
        <f>E217/C217</f>
        <v>1.0207715133531157</v>
      </c>
      <c r="G217" s="106">
        <v>6</v>
      </c>
      <c r="H217" s="112">
        <f t="shared" si="58"/>
        <v>6.9767441860465115E-2</v>
      </c>
      <c r="I217" s="106">
        <v>1</v>
      </c>
      <c r="J217" s="106"/>
      <c r="K217" s="106"/>
      <c r="L217" s="106">
        <v>1</v>
      </c>
      <c r="M217" s="106">
        <v>3</v>
      </c>
      <c r="N217" s="106">
        <v>0</v>
      </c>
      <c r="O217" s="106">
        <v>3</v>
      </c>
      <c r="P217" s="106">
        <v>0</v>
      </c>
      <c r="Q217" s="112">
        <f t="shared" si="52"/>
        <v>0.5</v>
      </c>
      <c r="R217" s="106">
        <f>ROUNDDOWN(E217*S217,0)</f>
        <v>6</v>
      </c>
      <c r="S217" s="90" t="s">
        <v>48</v>
      </c>
      <c r="T217" s="106">
        <v>6</v>
      </c>
      <c r="U217" s="112">
        <f>T217/E217</f>
        <v>6.9767441860465115E-2</v>
      </c>
      <c r="V217" s="106">
        <v>0</v>
      </c>
      <c r="W217" s="106"/>
      <c r="X217" s="106"/>
      <c r="Y217" s="106"/>
      <c r="Z217" s="114"/>
    </row>
    <row r="218" spans="1:26" s="29" customFormat="1" ht="22.5" customHeight="1" x14ac:dyDescent="0.25">
      <c r="A218" s="271"/>
      <c r="B218" s="110" t="s">
        <v>170</v>
      </c>
      <c r="C218" s="21">
        <v>333.65</v>
      </c>
      <c r="D218" s="106">
        <v>384</v>
      </c>
      <c r="E218" s="106">
        <v>384</v>
      </c>
      <c r="F218" s="111">
        <f>E218/C218</f>
        <v>1.1509066386932414</v>
      </c>
      <c r="G218" s="106">
        <v>30</v>
      </c>
      <c r="H218" s="112">
        <f t="shared" si="58"/>
        <v>7.8125E-2</v>
      </c>
      <c r="I218" s="106">
        <v>0</v>
      </c>
      <c r="J218" s="106"/>
      <c r="K218" s="106"/>
      <c r="L218" s="106"/>
      <c r="M218" s="106">
        <v>18</v>
      </c>
      <c r="N218" s="106">
        <v>0</v>
      </c>
      <c r="O218" s="106">
        <v>14</v>
      </c>
      <c r="P218" s="106">
        <v>4</v>
      </c>
      <c r="Q218" s="112">
        <f t="shared" si="52"/>
        <v>0.6</v>
      </c>
      <c r="R218" s="106">
        <f>ROUNDDOWN(E218*S218,0)</f>
        <v>30</v>
      </c>
      <c r="S218" s="90" t="s">
        <v>48</v>
      </c>
      <c r="T218" s="106">
        <v>30</v>
      </c>
      <c r="U218" s="112">
        <f>T218/E218</f>
        <v>7.8125E-2</v>
      </c>
      <c r="V218" s="106">
        <v>0</v>
      </c>
      <c r="W218" s="106"/>
      <c r="X218" s="106"/>
      <c r="Y218" s="106"/>
      <c r="Z218" s="114"/>
    </row>
    <row r="219" spans="1:26" s="29" customFormat="1" ht="24" customHeight="1" x14ac:dyDescent="0.25">
      <c r="A219" s="270"/>
      <c r="B219" s="110" t="s">
        <v>171</v>
      </c>
      <c r="C219" s="21">
        <v>52.53</v>
      </c>
      <c r="D219" s="106">
        <v>63</v>
      </c>
      <c r="E219" s="106">
        <v>63</v>
      </c>
      <c r="F219" s="111">
        <f>E219/C219</f>
        <v>1.1993146773272416</v>
      </c>
      <c r="G219" s="106">
        <v>5</v>
      </c>
      <c r="H219" s="112">
        <f t="shared" si="58"/>
        <v>7.9365079365079361E-2</v>
      </c>
      <c r="I219" s="106">
        <v>0</v>
      </c>
      <c r="J219" s="106"/>
      <c r="K219" s="106"/>
      <c r="L219" s="106"/>
      <c r="M219" s="106">
        <v>2</v>
      </c>
      <c r="N219" s="106">
        <v>0</v>
      </c>
      <c r="O219" s="106">
        <v>1</v>
      </c>
      <c r="P219" s="106">
        <v>1</v>
      </c>
      <c r="Q219" s="112">
        <f t="shared" si="52"/>
        <v>0.4</v>
      </c>
      <c r="R219" s="106">
        <f>ROUNDDOWN(E219*S219,0)</f>
        <v>5</v>
      </c>
      <c r="S219" s="90" t="s">
        <v>48</v>
      </c>
      <c r="T219" s="106">
        <v>5</v>
      </c>
      <c r="U219" s="112">
        <f>T219/E219</f>
        <v>7.9365079365079361E-2</v>
      </c>
      <c r="V219" s="106">
        <v>0</v>
      </c>
      <c r="W219" s="106"/>
      <c r="X219" s="106"/>
      <c r="Y219" s="106"/>
      <c r="Z219" s="114"/>
    </row>
    <row r="220" spans="1:26" s="2" customFormat="1" ht="22.5" customHeight="1" x14ac:dyDescent="0.25">
      <c r="A220" s="269">
        <v>6</v>
      </c>
      <c r="B220" s="110" t="s">
        <v>172</v>
      </c>
      <c r="C220" s="21"/>
      <c r="D220" s="106"/>
      <c r="E220" s="106"/>
      <c r="F220" s="106"/>
      <c r="G220" s="106"/>
      <c r="H220" s="112" t="s">
        <v>339</v>
      </c>
      <c r="I220" s="106"/>
      <c r="J220" s="106"/>
      <c r="K220" s="106"/>
      <c r="L220" s="106"/>
      <c r="M220" s="106"/>
      <c r="N220" s="106"/>
      <c r="O220" s="106"/>
      <c r="P220" s="106"/>
      <c r="Q220" s="112"/>
      <c r="R220" s="106"/>
      <c r="S220" s="90"/>
      <c r="T220" s="106"/>
      <c r="U220" s="112" t="s">
        <v>339</v>
      </c>
      <c r="V220" s="106"/>
      <c r="W220" s="106"/>
      <c r="X220" s="106"/>
      <c r="Y220" s="106"/>
      <c r="Z220" s="118"/>
    </row>
    <row r="221" spans="1:26" s="29" customFormat="1" ht="24" customHeight="1" x14ac:dyDescent="0.25">
      <c r="A221" s="271"/>
      <c r="B221" s="110" t="s">
        <v>173</v>
      </c>
      <c r="C221" s="21">
        <v>123.51</v>
      </c>
      <c r="D221" s="106">
        <v>75</v>
      </c>
      <c r="E221" s="106">
        <v>75</v>
      </c>
      <c r="F221" s="111">
        <f>E221/C221</f>
        <v>0.6072382803011902</v>
      </c>
      <c r="G221" s="106">
        <v>3</v>
      </c>
      <c r="H221" s="112">
        <f t="shared" ref="H221:H222" si="59">G221/E221</f>
        <v>0.04</v>
      </c>
      <c r="I221" s="106">
        <v>0</v>
      </c>
      <c r="J221" s="106"/>
      <c r="K221" s="106"/>
      <c r="L221" s="106"/>
      <c r="M221" s="106">
        <v>2</v>
      </c>
      <c r="N221" s="106">
        <v>0</v>
      </c>
      <c r="O221" s="106">
        <v>1</v>
      </c>
      <c r="P221" s="106">
        <v>1</v>
      </c>
      <c r="Q221" s="112">
        <f t="shared" si="52"/>
        <v>0.66666666666666663</v>
      </c>
      <c r="R221" s="106">
        <f>ROUNDDOWN(E221*S221,0)</f>
        <v>3</v>
      </c>
      <c r="S221" s="90" t="s">
        <v>24</v>
      </c>
      <c r="T221" s="106">
        <v>3</v>
      </c>
      <c r="U221" s="112">
        <f>T221/E221</f>
        <v>0.04</v>
      </c>
      <c r="V221" s="106">
        <v>0</v>
      </c>
      <c r="W221" s="106"/>
      <c r="X221" s="106"/>
      <c r="Y221" s="106"/>
      <c r="Z221" s="114"/>
    </row>
    <row r="222" spans="1:26" s="29" customFormat="1" ht="25.5" customHeight="1" x14ac:dyDescent="0.25">
      <c r="A222" s="270"/>
      <c r="B222" s="110" t="s">
        <v>174</v>
      </c>
      <c r="C222" s="21">
        <v>162.55000000000001</v>
      </c>
      <c r="D222" s="106">
        <v>101</v>
      </c>
      <c r="E222" s="106">
        <v>101</v>
      </c>
      <c r="F222" s="111">
        <f>E222/C222</f>
        <v>0.62134727776068899</v>
      </c>
      <c r="G222" s="106">
        <v>5</v>
      </c>
      <c r="H222" s="112">
        <f t="shared" si="59"/>
        <v>4.9504950495049507E-2</v>
      </c>
      <c r="I222" s="106">
        <v>0</v>
      </c>
      <c r="J222" s="106"/>
      <c r="K222" s="106"/>
      <c r="L222" s="106"/>
      <c r="M222" s="106">
        <v>2</v>
      </c>
      <c r="N222" s="106">
        <v>0</v>
      </c>
      <c r="O222" s="106">
        <v>1</v>
      </c>
      <c r="P222" s="106">
        <v>1</v>
      </c>
      <c r="Q222" s="112">
        <f t="shared" si="52"/>
        <v>0.4</v>
      </c>
      <c r="R222" s="106">
        <f>ROUNDDOWN(E222*S222,0)</f>
        <v>5</v>
      </c>
      <c r="S222" s="90" t="s">
        <v>24</v>
      </c>
      <c r="T222" s="106">
        <v>5</v>
      </c>
      <c r="U222" s="112">
        <f>T222/E222</f>
        <v>4.9504950495049507E-2</v>
      </c>
      <c r="V222" s="106">
        <v>0</v>
      </c>
      <c r="W222" s="106"/>
      <c r="X222" s="106"/>
      <c r="Y222" s="106"/>
      <c r="Z222" s="114"/>
    </row>
    <row r="223" spans="1:26" s="2" customFormat="1" ht="23.25" customHeight="1" x14ac:dyDescent="0.25">
      <c r="A223" s="269">
        <v>7</v>
      </c>
      <c r="B223" s="110" t="s">
        <v>175</v>
      </c>
      <c r="C223" s="21"/>
      <c r="D223" s="106"/>
      <c r="E223" s="106"/>
      <c r="F223" s="106"/>
      <c r="G223" s="106"/>
      <c r="H223" s="112"/>
      <c r="I223" s="106"/>
      <c r="J223" s="106"/>
      <c r="K223" s="106"/>
      <c r="L223" s="106"/>
      <c r="M223" s="106"/>
      <c r="N223" s="106"/>
      <c r="O223" s="106"/>
      <c r="P223" s="106"/>
      <c r="Q223" s="112"/>
      <c r="R223" s="106"/>
      <c r="S223" s="90"/>
      <c r="T223" s="106"/>
      <c r="U223" s="112"/>
      <c r="V223" s="106"/>
      <c r="W223" s="106"/>
      <c r="X223" s="106"/>
      <c r="Y223" s="106"/>
      <c r="Z223" s="118"/>
    </row>
    <row r="224" spans="1:26" s="29" customFormat="1" ht="23.25" customHeight="1" x14ac:dyDescent="0.25">
      <c r="A224" s="271"/>
      <c r="B224" s="110" t="s">
        <v>397</v>
      </c>
      <c r="C224" s="21">
        <v>89.91</v>
      </c>
      <c r="D224" s="106">
        <v>153</v>
      </c>
      <c r="E224" s="106">
        <v>153</v>
      </c>
      <c r="F224" s="111">
        <f>E224/C224</f>
        <v>1.7017017017017018</v>
      </c>
      <c r="G224" s="106">
        <v>12</v>
      </c>
      <c r="H224" s="112">
        <f t="shared" ref="H224:H226" si="60">G224/E224</f>
        <v>7.8431372549019607E-2</v>
      </c>
      <c r="I224" s="106">
        <v>4</v>
      </c>
      <c r="J224" s="106"/>
      <c r="K224" s="106">
        <v>3</v>
      </c>
      <c r="L224" s="106">
        <v>1</v>
      </c>
      <c r="M224" s="106">
        <v>8</v>
      </c>
      <c r="N224" s="106">
        <v>0</v>
      </c>
      <c r="O224" s="106">
        <v>6</v>
      </c>
      <c r="P224" s="106">
        <v>2</v>
      </c>
      <c r="Q224" s="112">
        <f t="shared" si="52"/>
        <v>0.66666666666666663</v>
      </c>
      <c r="R224" s="106">
        <f>ROUNDDOWN(E224*S224,0)</f>
        <v>12</v>
      </c>
      <c r="S224" s="90" t="s">
        <v>48</v>
      </c>
      <c r="T224" s="106">
        <v>12</v>
      </c>
      <c r="U224" s="112">
        <f>T224/E224</f>
        <v>7.8431372549019607E-2</v>
      </c>
      <c r="V224" s="106">
        <v>0</v>
      </c>
      <c r="W224" s="106"/>
      <c r="X224" s="106"/>
      <c r="Y224" s="106"/>
      <c r="Z224" s="114"/>
    </row>
    <row r="225" spans="1:26" s="29" customFormat="1" ht="23.25" customHeight="1" x14ac:dyDescent="0.25">
      <c r="A225" s="271"/>
      <c r="B225" s="110" t="s">
        <v>177</v>
      </c>
      <c r="C225" s="21">
        <v>12.79</v>
      </c>
      <c r="D225" s="106">
        <v>24</v>
      </c>
      <c r="E225" s="106">
        <v>24</v>
      </c>
      <c r="F225" s="111">
        <f>E225/C225</f>
        <v>1.8764659890539486</v>
      </c>
      <c r="G225" s="106">
        <v>1</v>
      </c>
      <c r="H225" s="112">
        <f t="shared" si="60"/>
        <v>4.1666666666666664E-2</v>
      </c>
      <c r="I225" s="106">
        <v>0</v>
      </c>
      <c r="J225" s="106"/>
      <c r="K225" s="106"/>
      <c r="L225" s="106"/>
      <c r="M225" s="106">
        <v>0</v>
      </c>
      <c r="N225" s="106">
        <v>0</v>
      </c>
      <c r="O225" s="106">
        <v>0</v>
      </c>
      <c r="P225" s="106">
        <v>0</v>
      </c>
      <c r="Q225" s="112">
        <v>0</v>
      </c>
      <c r="R225" s="106">
        <f>ROUNDDOWN(E225*S225,0)</f>
        <v>1</v>
      </c>
      <c r="S225" s="90" t="s">
        <v>48</v>
      </c>
      <c r="T225" s="106">
        <v>1</v>
      </c>
      <c r="U225" s="112">
        <f>T225/E225</f>
        <v>4.1666666666666664E-2</v>
      </c>
      <c r="V225" s="106">
        <v>0</v>
      </c>
      <c r="W225" s="106"/>
      <c r="X225" s="106"/>
      <c r="Y225" s="106"/>
      <c r="Z225" s="114"/>
    </row>
    <row r="226" spans="1:26" s="29" customFormat="1" ht="23.25" customHeight="1" x14ac:dyDescent="0.25">
      <c r="A226" s="270"/>
      <c r="B226" s="110" t="s">
        <v>178</v>
      </c>
      <c r="C226" s="21">
        <v>12.49</v>
      </c>
      <c r="D226" s="106">
        <v>5</v>
      </c>
      <c r="E226" s="106">
        <v>5</v>
      </c>
      <c r="F226" s="111">
        <f>E226/C226</f>
        <v>0.40032025620496398</v>
      </c>
      <c r="G226" s="106">
        <v>0</v>
      </c>
      <c r="H226" s="112">
        <f t="shared" si="60"/>
        <v>0</v>
      </c>
      <c r="I226" s="106">
        <v>0</v>
      </c>
      <c r="J226" s="106"/>
      <c r="K226" s="106"/>
      <c r="L226" s="106"/>
      <c r="M226" s="106">
        <v>0</v>
      </c>
      <c r="N226" s="106">
        <v>0</v>
      </c>
      <c r="O226" s="106">
        <v>0</v>
      </c>
      <c r="P226" s="106">
        <v>0</v>
      </c>
      <c r="Q226" s="112">
        <v>0</v>
      </c>
      <c r="R226" s="106">
        <f>ROUNDDOWN(E226*S226,0)</f>
        <v>0</v>
      </c>
      <c r="S226" s="90" t="s">
        <v>24</v>
      </c>
      <c r="T226" s="106">
        <v>0</v>
      </c>
      <c r="U226" s="112">
        <f>T226/E226</f>
        <v>0</v>
      </c>
      <c r="V226" s="106">
        <v>0</v>
      </c>
      <c r="W226" s="106"/>
      <c r="X226" s="106"/>
      <c r="Y226" s="106"/>
      <c r="Z226" s="114"/>
    </row>
    <row r="227" spans="1:26" s="2" customFormat="1" ht="23.25" customHeight="1" x14ac:dyDescent="0.25">
      <c r="A227" s="269">
        <v>8</v>
      </c>
      <c r="B227" s="110" t="s">
        <v>179</v>
      </c>
      <c r="C227" s="21"/>
      <c r="D227" s="106"/>
      <c r="E227" s="106"/>
      <c r="F227" s="106"/>
      <c r="G227" s="106"/>
      <c r="H227" s="112" t="s">
        <v>339</v>
      </c>
      <c r="I227" s="106"/>
      <c r="J227" s="106"/>
      <c r="K227" s="106"/>
      <c r="L227" s="106"/>
      <c r="M227" s="106"/>
      <c r="N227" s="106"/>
      <c r="O227" s="106"/>
      <c r="P227" s="106"/>
      <c r="Q227" s="112"/>
      <c r="R227" s="106"/>
      <c r="S227" s="90"/>
      <c r="T227" s="106"/>
      <c r="U227" s="112"/>
      <c r="V227" s="106"/>
      <c r="W227" s="106"/>
      <c r="X227" s="106"/>
      <c r="Y227" s="106"/>
      <c r="Z227" s="118"/>
    </row>
    <row r="228" spans="1:26" s="29" customFormat="1" ht="24" customHeight="1" x14ac:dyDescent="0.25">
      <c r="A228" s="270"/>
      <c r="B228" s="110" t="s">
        <v>180</v>
      </c>
      <c r="C228" s="21">
        <v>584.94000000000005</v>
      </c>
      <c r="D228" s="106">
        <v>617</v>
      </c>
      <c r="E228" s="106">
        <v>617</v>
      </c>
      <c r="F228" s="111">
        <f t="shared" ref="F228:F235" si="61">E228/C228</f>
        <v>1.0548090402434436</v>
      </c>
      <c r="G228" s="106">
        <v>49</v>
      </c>
      <c r="H228" s="112">
        <f t="shared" ref="H228:H235" si="62">G228/E228</f>
        <v>7.9416531604538085E-2</v>
      </c>
      <c r="I228" s="106">
        <v>0</v>
      </c>
      <c r="J228" s="106"/>
      <c r="K228" s="106"/>
      <c r="L228" s="106"/>
      <c r="M228" s="106">
        <v>27</v>
      </c>
      <c r="N228" s="106">
        <v>0</v>
      </c>
      <c r="O228" s="106">
        <v>23</v>
      </c>
      <c r="P228" s="106">
        <v>4</v>
      </c>
      <c r="Q228" s="112">
        <f t="shared" si="52"/>
        <v>0.55102040816326525</v>
      </c>
      <c r="R228" s="106">
        <f t="shared" ref="R228:R235" si="63">ROUNDDOWN(E228*S228,0)</f>
        <v>49</v>
      </c>
      <c r="S228" s="90" t="s">
        <v>48</v>
      </c>
      <c r="T228" s="106">
        <v>49</v>
      </c>
      <c r="U228" s="112">
        <f t="shared" ref="U228:U235" si="64">T228/E228</f>
        <v>7.9416531604538085E-2</v>
      </c>
      <c r="V228" s="106">
        <v>0</v>
      </c>
      <c r="W228" s="106"/>
      <c r="X228" s="106"/>
      <c r="Y228" s="106"/>
      <c r="Z228" s="114"/>
    </row>
    <row r="229" spans="1:26" s="29" customFormat="1" ht="21.75" customHeight="1" x14ac:dyDescent="0.25">
      <c r="A229" s="105">
        <v>9</v>
      </c>
      <c r="B229" s="110" t="s">
        <v>181</v>
      </c>
      <c r="C229" s="21">
        <v>197.56</v>
      </c>
      <c r="D229" s="106">
        <v>175</v>
      </c>
      <c r="E229" s="106">
        <v>175</v>
      </c>
      <c r="F229" s="111">
        <f t="shared" si="61"/>
        <v>0.88580684349058514</v>
      </c>
      <c r="G229" s="106">
        <v>7</v>
      </c>
      <c r="H229" s="112">
        <f t="shared" si="62"/>
        <v>0.04</v>
      </c>
      <c r="I229" s="106">
        <v>0</v>
      </c>
      <c r="J229" s="106"/>
      <c r="K229" s="106"/>
      <c r="L229" s="106"/>
      <c r="M229" s="106">
        <v>4</v>
      </c>
      <c r="N229" s="106">
        <v>0</v>
      </c>
      <c r="O229" s="106">
        <v>4</v>
      </c>
      <c r="P229" s="106">
        <v>0</v>
      </c>
      <c r="Q229" s="112">
        <f t="shared" si="52"/>
        <v>0.5714285714285714</v>
      </c>
      <c r="R229" s="106">
        <f t="shared" si="63"/>
        <v>8</v>
      </c>
      <c r="S229" s="90" t="s">
        <v>24</v>
      </c>
      <c r="T229" s="106">
        <v>7</v>
      </c>
      <c r="U229" s="112">
        <f t="shared" si="64"/>
        <v>0.04</v>
      </c>
      <c r="V229" s="106">
        <v>0</v>
      </c>
      <c r="W229" s="106"/>
      <c r="X229" s="106"/>
      <c r="Y229" s="106"/>
      <c r="Z229" s="114"/>
    </row>
    <row r="230" spans="1:26" s="29" customFormat="1" ht="23.25" customHeight="1" x14ac:dyDescent="0.25">
      <c r="A230" s="105">
        <v>10</v>
      </c>
      <c r="B230" s="110" t="s">
        <v>182</v>
      </c>
      <c r="C230" s="21">
        <v>108.66</v>
      </c>
      <c r="D230" s="106">
        <v>191</v>
      </c>
      <c r="E230" s="106">
        <v>191</v>
      </c>
      <c r="F230" s="111">
        <f t="shared" si="61"/>
        <v>1.7577765507086325</v>
      </c>
      <c r="G230" s="106">
        <v>14</v>
      </c>
      <c r="H230" s="112">
        <f t="shared" si="62"/>
        <v>7.3298429319371722E-2</v>
      </c>
      <c r="I230" s="106">
        <v>4</v>
      </c>
      <c r="J230" s="106"/>
      <c r="K230" s="106">
        <v>3</v>
      </c>
      <c r="L230" s="106">
        <v>1</v>
      </c>
      <c r="M230" s="106">
        <v>5</v>
      </c>
      <c r="N230" s="106">
        <v>0</v>
      </c>
      <c r="O230" s="106">
        <v>4</v>
      </c>
      <c r="P230" s="106">
        <v>1</v>
      </c>
      <c r="Q230" s="112">
        <f t="shared" si="52"/>
        <v>0.35714285714285715</v>
      </c>
      <c r="R230" s="106">
        <f t="shared" si="63"/>
        <v>15</v>
      </c>
      <c r="S230" s="90" t="s">
        <v>48</v>
      </c>
      <c r="T230" s="106">
        <v>14</v>
      </c>
      <c r="U230" s="112">
        <f t="shared" si="64"/>
        <v>7.3298429319371722E-2</v>
      </c>
      <c r="V230" s="106">
        <v>0</v>
      </c>
      <c r="W230" s="106"/>
      <c r="X230" s="106"/>
      <c r="Y230" s="106"/>
      <c r="Z230" s="114"/>
    </row>
    <row r="231" spans="1:26" s="29" customFormat="1" ht="22.5" customHeight="1" x14ac:dyDescent="0.25">
      <c r="A231" s="105">
        <v>11</v>
      </c>
      <c r="B231" s="110" t="s">
        <v>183</v>
      </c>
      <c r="C231" s="21">
        <v>30.55</v>
      </c>
      <c r="D231" s="106">
        <v>42</v>
      </c>
      <c r="E231" s="106">
        <v>42</v>
      </c>
      <c r="F231" s="111">
        <f t="shared" si="61"/>
        <v>1.3747954173486088</v>
      </c>
      <c r="G231" s="106">
        <v>1</v>
      </c>
      <c r="H231" s="112">
        <f t="shared" si="62"/>
        <v>2.3809523809523808E-2</v>
      </c>
      <c r="I231" s="106">
        <v>0</v>
      </c>
      <c r="J231" s="106"/>
      <c r="K231" s="106"/>
      <c r="L231" s="106"/>
      <c r="M231" s="106">
        <v>1</v>
      </c>
      <c r="N231" s="106">
        <v>0</v>
      </c>
      <c r="O231" s="106">
        <v>0</v>
      </c>
      <c r="P231" s="106">
        <v>1</v>
      </c>
      <c r="Q231" s="112">
        <f t="shared" si="52"/>
        <v>1</v>
      </c>
      <c r="R231" s="106">
        <f t="shared" si="63"/>
        <v>3</v>
      </c>
      <c r="S231" s="90" t="s">
        <v>48</v>
      </c>
      <c r="T231" s="106">
        <v>1</v>
      </c>
      <c r="U231" s="112">
        <f t="shared" si="64"/>
        <v>2.3809523809523808E-2</v>
      </c>
      <c r="V231" s="106">
        <v>0</v>
      </c>
      <c r="W231" s="106"/>
      <c r="X231" s="106"/>
      <c r="Y231" s="106"/>
      <c r="Z231" s="114"/>
    </row>
    <row r="232" spans="1:26" s="29" customFormat="1" ht="19.5" customHeight="1" x14ac:dyDescent="0.25">
      <c r="A232" s="105">
        <v>12</v>
      </c>
      <c r="B232" s="110" t="s">
        <v>316</v>
      </c>
      <c r="C232" s="21">
        <v>74.739999999999995</v>
      </c>
      <c r="D232" s="106">
        <v>74</v>
      </c>
      <c r="E232" s="106">
        <v>74</v>
      </c>
      <c r="F232" s="111">
        <f t="shared" si="61"/>
        <v>0.9900990099009902</v>
      </c>
      <c r="G232" s="106">
        <v>3</v>
      </c>
      <c r="H232" s="112">
        <f t="shared" si="62"/>
        <v>4.0540540540540543E-2</v>
      </c>
      <c r="I232" s="106">
        <v>0</v>
      </c>
      <c r="J232" s="106">
        <v>0</v>
      </c>
      <c r="K232" s="106">
        <v>2</v>
      </c>
      <c r="L232" s="106">
        <v>1</v>
      </c>
      <c r="M232" s="115">
        <v>1</v>
      </c>
      <c r="N232" s="115">
        <v>0</v>
      </c>
      <c r="O232" s="115">
        <v>0</v>
      </c>
      <c r="P232" s="115">
        <v>1</v>
      </c>
      <c r="Q232" s="116">
        <f t="shared" si="52"/>
        <v>0.33333333333333331</v>
      </c>
      <c r="R232" s="106">
        <f t="shared" si="63"/>
        <v>3</v>
      </c>
      <c r="S232" s="90" t="s">
        <v>24</v>
      </c>
      <c r="T232" s="106">
        <v>3</v>
      </c>
      <c r="U232" s="112">
        <f t="shared" si="64"/>
        <v>4.0540540540540543E-2</v>
      </c>
      <c r="V232" s="106">
        <v>0</v>
      </c>
      <c r="W232" s="106">
        <v>0</v>
      </c>
      <c r="X232" s="106">
        <v>2</v>
      </c>
      <c r="Y232" s="106">
        <v>1</v>
      </c>
      <c r="Z232" s="114"/>
    </row>
    <row r="233" spans="1:26" s="29" customFormat="1" ht="22.5" customHeight="1" x14ac:dyDescent="0.25">
      <c r="A233" s="105">
        <v>13</v>
      </c>
      <c r="B233" s="110" t="s">
        <v>185</v>
      </c>
      <c r="C233" s="21">
        <v>63.67</v>
      </c>
      <c r="D233" s="106">
        <v>38</v>
      </c>
      <c r="E233" s="106">
        <v>38</v>
      </c>
      <c r="F233" s="111">
        <f t="shared" si="61"/>
        <v>0.59682739123606088</v>
      </c>
      <c r="G233" s="106">
        <v>1</v>
      </c>
      <c r="H233" s="112">
        <f t="shared" si="62"/>
        <v>2.6315789473684209E-2</v>
      </c>
      <c r="I233" s="106">
        <v>1</v>
      </c>
      <c r="J233" s="106">
        <v>0</v>
      </c>
      <c r="K233" s="106">
        <v>0</v>
      </c>
      <c r="L233" s="106">
        <v>1</v>
      </c>
      <c r="M233" s="115">
        <v>0</v>
      </c>
      <c r="N233" s="115">
        <v>0</v>
      </c>
      <c r="O233" s="115">
        <v>0</v>
      </c>
      <c r="P233" s="115">
        <v>0</v>
      </c>
      <c r="Q233" s="116">
        <v>0</v>
      </c>
      <c r="R233" s="106">
        <f t="shared" si="63"/>
        <v>1</v>
      </c>
      <c r="S233" s="90" t="s">
        <v>24</v>
      </c>
      <c r="T233" s="106">
        <v>1</v>
      </c>
      <c r="U233" s="112">
        <f t="shared" si="64"/>
        <v>2.6315789473684209E-2</v>
      </c>
      <c r="V233" s="106">
        <v>0</v>
      </c>
      <c r="W233" s="106">
        <v>0</v>
      </c>
      <c r="X233" s="106">
        <v>0</v>
      </c>
      <c r="Y233" s="106">
        <v>1</v>
      </c>
      <c r="Z233" s="114"/>
    </row>
    <row r="234" spans="1:26" s="29" customFormat="1" ht="21.75" customHeight="1" x14ac:dyDescent="0.25">
      <c r="A234" s="105">
        <v>14</v>
      </c>
      <c r="B234" s="110" t="s">
        <v>186</v>
      </c>
      <c r="C234" s="21">
        <v>38.1</v>
      </c>
      <c r="D234" s="106">
        <v>11</v>
      </c>
      <c r="E234" s="106">
        <v>11</v>
      </c>
      <c r="F234" s="111">
        <f t="shared" si="61"/>
        <v>0.28871391076115482</v>
      </c>
      <c r="G234" s="106">
        <v>0</v>
      </c>
      <c r="H234" s="112">
        <f t="shared" si="62"/>
        <v>0</v>
      </c>
      <c r="I234" s="106">
        <v>0</v>
      </c>
      <c r="J234" s="106">
        <v>0</v>
      </c>
      <c r="K234" s="106">
        <v>0</v>
      </c>
      <c r="L234" s="106">
        <v>0</v>
      </c>
      <c r="M234" s="115">
        <v>0</v>
      </c>
      <c r="N234" s="115">
        <v>0</v>
      </c>
      <c r="O234" s="115">
        <v>0</v>
      </c>
      <c r="P234" s="115">
        <v>0</v>
      </c>
      <c r="Q234" s="116">
        <v>0</v>
      </c>
      <c r="R234" s="106">
        <f t="shared" si="63"/>
        <v>0</v>
      </c>
      <c r="S234" s="90" t="s">
        <v>24</v>
      </c>
      <c r="T234" s="106">
        <v>0</v>
      </c>
      <c r="U234" s="112">
        <f t="shared" si="64"/>
        <v>0</v>
      </c>
      <c r="V234" s="106">
        <v>0</v>
      </c>
      <c r="W234" s="106">
        <v>0</v>
      </c>
      <c r="X234" s="106">
        <v>0</v>
      </c>
      <c r="Y234" s="106">
        <v>0</v>
      </c>
      <c r="Z234" s="114"/>
    </row>
    <row r="235" spans="1:26" s="29" customFormat="1" ht="22.5" customHeight="1" x14ac:dyDescent="0.25">
      <c r="A235" s="105">
        <v>15</v>
      </c>
      <c r="B235" s="110" t="s">
        <v>187</v>
      </c>
      <c r="C235" s="21">
        <v>34.46</v>
      </c>
      <c r="D235" s="106">
        <v>131</v>
      </c>
      <c r="E235" s="106">
        <v>131</v>
      </c>
      <c r="F235" s="111">
        <f t="shared" si="61"/>
        <v>3.8015089959373185</v>
      </c>
      <c r="G235" s="106">
        <v>15</v>
      </c>
      <c r="H235" s="112">
        <f t="shared" si="62"/>
        <v>0.11450381679389313</v>
      </c>
      <c r="I235" s="106">
        <v>2</v>
      </c>
      <c r="J235" s="106">
        <v>0</v>
      </c>
      <c r="K235" s="106">
        <v>12</v>
      </c>
      <c r="L235" s="106">
        <v>3</v>
      </c>
      <c r="M235" s="115">
        <v>1</v>
      </c>
      <c r="N235" s="115">
        <v>0</v>
      </c>
      <c r="O235" s="115">
        <v>1</v>
      </c>
      <c r="P235" s="115">
        <v>0</v>
      </c>
      <c r="Q235" s="116">
        <f t="shared" si="52"/>
        <v>6.6666666666666666E-2</v>
      </c>
      <c r="R235" s="106">
        <f t="shared" si="63"/>
        <v>15</v>
      </c>
      <c r="S235" s="90" t="s">
        <v>36</v>
      </c>
      <c r="T235" s="106">
        <v>15</v>
      </c>
      <c r="U235" s="112">
        <f t="shared" si="64"/>
        <v>0.11450381679389313</v>
      </c>
      <c r="V235" s="106">
        <v>0</v>
      </c>
      <c r="W235" s="106">
        <v>0</v>
      </c>
      <c r="X235" s="106">
        <v>12</v>
      </c>
      <c r="Y235" s="106">
        <v>3</v>
      </c>
      <c r="Z235" s="114"/>
    </row>
    <row r="236" spans="1:26" s="2" customFormat="1" ht="54" customHeight="1" x14ac:dyDescent="0.25">
      <c r="A236" s="105">
        <v>16</v>
      </c>
      <c r="B236" s="110" t="s">
        <v>30</v>
      </c>
      <c r="C236" s="31"/>
      <c r="D236" s="106"/>
      <c r="E236" s="106"/>
      <c r="F236" s="106"/>
      <c r="G236" s="106"/>
      <c r="H236" s="112" t="s">
        <v>339</v>
      </c>
      <c r="I236" s="106"/>
      <c r="J236" s="106"/>
      <c r="K236" s="106"/>
      <c r="L236" s="106"/>
      <c r="M236" s="106"/>
      <c r="N236" s="106"/>
      <c r="O236" s="106"/>
      <c r="P236" s="106"/>
      <c r="Q236" s="112"/>
      <c r="R236" s="106"/>
      <c r="S236" s="90"/>
      <c r="T236" s="106"/>
      <c r="U236" s="112"/>
      <c r="V236" s="106"/>
      <c r="W236" s="106"/>
      <c r="X236" s="106"/>
      <c r="Y236" s="106"/>
      <c r="Z236" s="118"/>
    </row>
    <row r="237" spans="1:26" s="51" customFormat="1" ht="23.25" customHeight="1" x14ac:dyDescent="0.25">
      <c r="A237" s="272" t="s">
        <v>188</v>
      </c>
      <c r="B237" s="273"/>
      <c r="C237" s="37">
        <f>SUM(C209:C236)</f>
        <v>3262.4899999999993</v>
      </c>
      <c r="D237" s="115">
        <f>SUM(D209:D236)</f>
        <v>3330</v>
      </c>
      <c r="E237" s="115">
        <f>SUM(E209:E236)</f>
        <v>3330</v>
      </c>
      <c r="F237" s="119">
        <f>E237/C237</f>
        <v>1.0206927837326707</v>
      </c>
      <c r="G237" s="115">
        <f>SUM(G209:G236)</f>
        <v>211</v>
      </c>
      <c r="H237" s="112">
        <f>G237/E237</f>
        <v>6.3363363363363359E-2</v>
      </c>
      <c r="I237" s="115">
        <f>SUM(I209:I236)</f>
        <v>14</v>
      </c>
      <c r="J237" s="115">
        <f>SUM(J209:J236)</f>
        <v>0</v>
      </c>
      <c r="K237" s="115">
        <f>SUM(K209:K236)</f>
        <v>21</v>
      </c>
      <c r="L237" s="115">
        <f>SUM(L209:L236)</f>
        <v>9</v>
      </c>
      <c r="M237" s="115">
        <f t="shared" ref="M237:P237" si="65">SUM(M209:M236)</f>
        <v>109</v>
      </c>
      <c r="N237" s="115">
        <f t="shared" si="65"/>
        <v>0</v>
      </c>
      <c r="O237" s="115">
        <f t="shared" si="65"/>
        <v>85</v>
      </c>
      <c r="P237" s="115">
        <f t="shared" si="65"/>
        <v>24</v>
      </c>
      <c r="Q237" s="112">
        <f t="shared" si="52"/>
        <v>0.51658767772511849</v>
      </c>
      <c r="R237" s="115">
        <f>SUM(R209:R236)</f>
        <v>227</v>
      </c>
      <c r="S237" s="90"/>
      <c r="T237" s="115">
        <f>SUM(T209:T236)</f>
        <v>211</v>
      </c>
      <c r="U237" s="112">
        <f>T237/E237</f>
        <v>6.3363363363363359E-2</v>
      </c>
      <c r="V237" s="115">
        <f>SUM(V209:V236)</f>
        <v>0</v>
      </c>
      <c r="W237" s="115">
        <f>SUM(W209:W236)</f>
        <v>0</v>
      </c>
      <c r="X237" s="115">
        <f>SUM(X209:X236)</f>
        <v>14</v>
      </c>
      <c r="Y237" s="115">
        <f>SUM(Y209:Y236)</f>
        <v>5</v>
      </c>
      <c r="Z237" s="120"/>
    </row>
    <row r="238" spans="1:26" s="2" customFormat="1" ht="15.75" customHeight="1" x14ac:dyDescent="0.25">
      <c r="A238" s="277" t="s">
        <v>189</v>
      </c>
      <c r="B238" s="278"/>
      <c r="C238" s="121"/>
      <c r="D238" s="106"/>
      <c r="E238" s="106"/>
      <c r="F238" s="106"/>
      <c r="G238" s="106"/>
      <c r="H238" s="112" t="s">
        <v>339</v>
      </c>
      <c r="I238" s="106"/>
      <c r="J238" s="106"/>
      <c r="K238" s="106"/>
      <c r="L238" s="106"/>
      <c r="M238" s="106"/>
      <c r="N238" s="106"/>
      <c r="O238" s="106"/>
      <c r="P238" s="106"/>
      <c r="Q238" s="112"/>
      <c r="R238" s="106"/>
      <c r="S238" s="90"/>
      <c r="T238" s="106"/>
      <c r="U238" s="112" t="s">
        <v>339</v>
      </c>
      <c r="V238" s="106"/>
      <c r="W238" s="106"/>
      <c r="X238" s="106"/>
      <c r="Y238" s="106"/>
      <c r="Z238" s="118"/>
    </row>
    <row r="239" spans="1:26" s="29" customFormat="1" ht="21.75" customHeight="1" x14ac:dyDescent="0.25">
      <c r="A239" s="105">
        <v>1</v>
      </c>
      <c r="B239" s="110" t="s">
        <v>190</v>
      </c>
      <c r="C239" s="21">
        <v>544.51</v>
      </c>
      <c r="D239" s="106">
        <v>918</v>
      </c>
      <c r="E239" s="106">
        <v>918</v>
      </c>
      <c r="F239" s="111">
        <f>E239/C239</f>
        <v>1.685919450515142</v>
      </c>
      <c r="G239" s="106">
        <v>52</v>
      </c>
      <c r="H239" s="112">
        <f>G239/E239</f>
        <v>5.6644880174291937E-2</v>
      </c>
      <c r="I239" s="106">
        <v>2</v>
      </c>
      <c r="J239" s="106"/>
      <c r="K239" s="106">
        <v>1</v>
      </c>
      <c r="L239" s="106">
        <v>1</v>
      </c>
      <c r="M239" s="106">
        <v>46</v>
      </c>
      <c r="N239" s="106">
        <v>4</v>
      </c>
      <c r="O239" s="106">
        <v>32</v>
      </c>
      <c r="P239" s="106">
        <v>10</v>
      </c>
      <c r="Q239" s="112">
        <f t="shared" si="52"/>
        <v>0.88461538461538458</v>
      </c>
      <c r="R239" s="106">
        <f>ROUNDDOWN(E239*S239,0)</f>
        <v>73</v>
      </c>
      <c r="S239" s="90" t="s">
        <v>48</v>
      </c>
      <c r="T239" s="106">
        <v>52</v>
      </c>
      <c r="U239" s="112">
        <f>T239/E239</f>
        <v>5.6644880174291937E-2</v>
      </c>
      <c r="V239" s="106">
        <v>0</v>
      </c>
      <c r="W239" s="106"/>
      <c r="X239" s="106"/>
      <c r="Y239" s="106"/>
      <c r="Z239" s="114"/>
    </row>
    <row r="240" spans="1:26" s="2" customFormat="1" ht="23.25" customHeight="1" x14ac:dyDescent="0.25">
      <c r="A240" s="269">
        <v>2</v>
      </c>
      <c r="B240" s="110" t="s">
        <v>191</v>
      </c>
      <c r="C240" s="21"/>
      <c r="D240" s="106"/>
      <c r="E240" s="106"/>
      <c r="F240" s="106"/>
      <c r="G240" s="106"/>
      <c r="H240" s="112" t="s">
        <v>339</v>
      </c>
      <c r="I240" s="106"/>
      <c r="J240" s="106"/>
      <c r="K240" s="106"/>
      <c r="L240" s="106"/>
      <c r="M240" s="106"/>
      <c r="N240" s="106"/>
      <c r="O240" s="106"/>
      <c r="P240" s="106"/>
      <c r="Q240" s="112"/>
      <c r="R240" s="106"/>
      <c r="S240" s="90"/>
      <c r="T240" s="106"/>
      <c r="U240" s="112" t="s">
        <v>339</v>
      </c>
      <c r="V240" s="106"/>
      <c r="W240" s="106"/>
      <c r="X240" s="106"/>
      <c r="Y240" s="106"/>
      <c r="Z240" s="118"/>
    </row>
    <row r="241" spans="1:26" s="29" customFormat="1" ht="23.25" customHeight="1" x14ac:dyDescent="0.25">
      <c r="A241" s="270"/>
      <c r="B241" s="110" t="s">
        <v>192</v>
      </c>
      <c r="C241" s="21">
        <v>330.44</v>
      </c>
      <c r="D241" s="106">
        <v>457</v>
      </c>
      <c r="E241" s="106">
        <v>457</v>
      </c>
      <c r="F241" s="111">
        <f t="shared" ref="F241:F246" si="66">E241/C241</f>
        <v>1.3830044788766493</v>
      </c>
      <c r="G241" s="106">
        <v>18</v>
      </c>
      <c r="H241" s="112">
        <f t="shared" ref="H241:H244" si="67">G241/E241</f>
        <v>3.9387308533916851E-2</v>
      </c>
      <c r="I241" s="106">
        <v>0</v>
      </c>
      <c r="J241" s="106"/>
      <c r="K241" s="106"/>
      <c r="L241" s="106"/>
      <c r="M241" s="106">
        <v>14</v>
      </c>
      <c r="N241" s="106">
        <v>2</v>
      </c>
      <c r="O241" s="106">
        <v>9</v>
      </c>
      <c r="P241" s="106">
        <v>3</v>
      </c>
      <c r="Q241" s="112">
        <f t="shared" si="52"/>
        <v>0.77777777777777779</v>
      </c>
      <c r="R241" s="106">
        <f t="shared" ref="R241:R246" si="68">ROUNDDOWN(E241*S241,0)</f>
        <v>36</v>
      </c>
      <c r="S241" s="90" t="s">
        <v>48</v>
      </c>
      <c r="T241" s="106">
        <v>18</v>
      </c>
      <c r="U241" s="112">
        <f>T241/E241</f>
        <v>3.9387308533916851E-2</v>
      </c>
      <c r="V241" s="106">
        <v>0</v>
      </c>
      <c r="W241" s="106"/>
      <c r="X241" s="106"/>
      <c r="Y241" s="106"/>
      <c r="Z241" s="114"/>
    </row>
    <row r="242" spans="1:26" s="29" customFormat="1" ht="21.75" customHeight="1" x14ac:dyDescent="0.25">
      <c r="A242" s="105">
        <v>3</v>
      </c>
      <c r="B242" s="110" t="s">
        <v>193</v>
      </c>
      <c r="C242" s="21">
        <v>157.74</v>
      </c>
      <c r="D242" s="106">
        <v>141</v>
      </c>
      <c r="E242" s="106">
        <v>141</v>
      </c>
      <c r="F242" s="111">
        <f t="shared" si="66"/>
        <v>0.89387599847850885</v>
      </c>
      <c r="G242" s="106">
        <v>7</v>
      </c>
      <c r="H242" s="112">
        <f t="shared" si="67"/>
        <v>4.9645390070921988E-2</v>
      </c>
      <c r="I242" s="106">
        <v>3</v>
      </c>
      <c r="J242" s="106"/>
      <c r="K242" s="106">
        <v>2</v>
      </c>
      <c r="L242" s="106">
        <v>1</v>
      </c>
      <c r="M242" s="106">
        <v>3</v>
      </c>
      <c r="N242" s="106">
        <v>0</v>
      </c>
      <c r="O242" s="106">
        <v>2</v>
      </c>
      <c r="P242" s="106">
        <v>1</v>
      </c>
      <c r="Q242" s="112">
        <f t="shared" si="52"/>
        <v>0.42857142857142855</v>
      </c>
      <c r="R242" s="106">
        <f t="shared" si="68"/>
        <v>7</v>
      </c>
      <c r="S242" s="90" t="s">
        <v>24</v>
      </c>
      <c r="T242" s="106">
        <v>7</v>
      </c>
      <c r="U242" s="112">
        <f>T242/E242</f>
        <v>4.9645390070921988E-2</v>
      </c>
      <c r="V242" s="106">
        <v>0</v>
      </c>
      <c r="W242" s="106"/>
      <c r="X242" s="106"/>
      <c r="Y242" s="106"/>
      <c r="Z242" s="114"/>
    </row>
    <row r="243" spans="1:26" s="29" customFormat="1" ht="22.5" customHeight="1" x14ac:dyDescent="0.25">
      <c r="A243" s="105">
        <v>4</v>
      </c>
      <c r="B243" s="110" t="s">
        <v>194</v>
      </c>
      <c r="C243" s="21">
        <v>41.97</v>
      </c>
      <c r="D243" s="106">
        <v>94</v>
      </c>
      <c r="E243" s="106">
        <v>94</v>
      </c>
      <c r="F243" s="111">
        <f t="shared" si="66"/>
        <v>2.2396950202525616</v>
      </c>
      <c r="G243" s="106">
        <v>4</v>
      </c>
      <c r="H243" s="112">
        <f t="shared" si="67"/>
        <v>4.2553191489361701E-2</v>
      </c>
      <c r="I243" s="106">
        <v>0</v>
      </c>
      <c r="J243" s="106"/>
      <c r="K243" s="106"/>
      <c r="L243" s="106"/>
      <c r="M243" s="106">
        <v>4</v>
      </c>
      <c r="N243" s="106">
        <v>0</v>
      </c>
      <c r="O243" s="106">
        <v>3</v>
      </c>
      <c r="P243" s="106">
        <v>1</v>
      </c>
      <c r="Q243" s="112">
        <f t="shared" si="52"/>
        <v>1</v>
      </c>
      <c r="R243" s="106">
        <f t="shared" si="68"/>
        <v>7</v>
      </c>
      <c r="S243" s="90" t="s">
        <v>48</v>
      </c>
      <c r="T243" s="106">
        <v>4</v>
      </c>
      <c r="U243" s="112">
        <f>T243/E243</f>
        <v>4.2553191489361701E-2</v>
      </c>
      <c r="V243" s="106">
        <v>0</v>
      </c>
      <c r="W243" s="106"/>
      <c r="X243" s="106"/>
      <c r="Y243" s="106"/>
      <c r="Z243" s="114"/>
    </row>
    <row r="244" spans="1:26" s="29" customFormat="1" ht="22.5" customHeight="1" x14ac:dyDescent="0.25">
      <c r="A244" s="105">
        <v>5</v>
      </c>
      <c r="B244" s="110" t="s">
        <v>195</v>
      </c>
      <c r="C244" s="21">
        <v>146.55000000000001</v>
      </c>
      <c r="D244" s="106">
        <v>149</v>
      </c>
      <c r="E244" s="106">
        <v>149</v>
      </c>
      <c r="F244" s="111">
        <f t="shared" si="66"/>
        <v>1.016717843739338</v>
      </c>
      <c r="G244" s="106">
        <v>4</v>
      </c>
      <c r="H244" s="112">
        <f t="shared" si="67"/>
        <v>2.6845637583892617E-2</v>
      </c>
      <c r="I244" s="106">
        <v>0</v>
      </c>
      <c r="J244" s="106"/>
      <c r="K244" s="106"/>
      <c r="L244" s="106"/>
      <c r="M244" s="106">
        <v>3</v>
      </c>
      <c r="N244" s="106">
        <v>0</v>
      </c>
      <c r="O244" s="106">
        <v>2</v>
      </c>
      <c r="P244" s="106">
        <v>1</v>
      </c>
      <c r="Q244" s="112">
        <f t="shared" si="52"/>
        <v>0.75</v>
      </c>
      <c r="R244" s="106">
        <f t="shared" si="68"/>
        <v>11</v>
      </c>
      <c r="S244" s="90">
        <v>0.08</v>
      </c>
      <c r="T244" s="106">
        <v>4</v>
      </c>
      <c r="U244" s="112">
        <f>T244/E244</f>
        <v>2.6845637583892617E-2</v>
      </c>
      <c r="V244" s="106">
        <v>0</v>
      </c>
      <c r="W244" s="106"/>
      <c r="X244" s="106"/>
      <c r="Y244" s="106"/>
      <c r="Z244" s="114"/>
    </row>
    <row r="245" spans="1:26" s="29" customFormat="1" ht="23.25" customHeight="1" x14ac:dyDescent="0.25">
      <c r="A245" s="105">
        <v>6</v>
      </c>
      <c r="B245" s="110" t="s">
        <v>196</v>
      </c>
      <c r="C245" s="21">
        <v>6.49</v>
      </c>
      <c r="D245" s="106">
        <v>0</v>
      </c>
      <c r="E245" s="106">
        <v>0</v>
      </c>
      <c r="F245" s="111">
        <f t="shared" si="66"/>
        <v>0</v>
      </c>
      <c r="G245" s="106">
        <v>0</v>
      </c>
      <c r="H245" s="112">
        <v>0</v>
      </c>
      <c r="I245" s="106">
        <v>0</v>
      </c>
      <c r="J245" s="106"/>
      <c r="K245" s="106"/>
      <c r="L245" s="106"/>
      <c r="M245" s="106">
        <v>0</v>
      </c>
      <c r="N245" s="106">
        <v>0</v>
      </c>
      <c r="O245" s="106">
        <v>0</v>
      </c>
      <c r="P245" s="106">
        <v>0</v>
      </c>
      <c r="Q245" s="112">
        <v>0</v>
      </c>
      <c r="R245" s="106">
        <f t="shared" si="68"/>
        <v>0</v>
      </c>
      <c r="S245" s="90" t="s">
        <v>24</v>
      </c>
      <c r="T245" s="106">
        <v>0</v>
      </c>
      <c r="U245" s="112">
        <v>0</v>
      </c>
      <c r="V245" s="106">
        <v>0</v>
      </c>
      <c r="W245" s="106"/>
      <c r="X245" s="106"/>
      <c r="Y245" s="106"/>
      <c r="Z245" s="114"/>
    </row>
    <row r="246" spans="1:26" s="29" customFormat="1" ht="22.5" customHeight="1" x14ac:dyDescent="0.25">
      <c r="A246" s="269">
        <v>7</v>
      </c>
      <c r="B246" s="110" t="s">
        <v>197</v>
      </c>
      <c r="C246" s="21">
        <v>8.93</v>
      </c>
      <c r="D246" s="106">
        <v>0</v>
      </c>
      <c r="E246" s="106">
        <v>0</v>
      </c>
      <c r="F246" s="111">
        <f t="shared" si="66"/>
        <v>0</v>
      </c>
      <c r="G246" s="106">
        <v>0</v>
      </c>
      <c r="H246" s="112">
        <v>0</v>
      </c>
      <c r="I246" s="106">
        <v>0</v>
      </c>
      <c r="J246" s="106"/>
      <c r="K246" s="106"/>
      <c r="L246" s="106"/>
      <c r="M246" s="106">
        <v>0</v>
      </c>
      <c r="N246" s="106">
        <v>0</v>
      </c>
      <c r="O246" s="106">
        <v>0</v>
      </c>
      <c r="P246" s="106">
        <v>0</v>
      </c>
      <c r="Q246" s="112">
        <v>0</v>
      </c>
      <c r="R246" s="106">
        <f t="shared" si="68"/>
        <v>0</v>
      </c>
      <c r="S246" s="90" t="s">
        <v>24</v>
      </c>
      <c r="T246" s="106">
        <v>0</v>
      </c>
      <c r="U246" s="112">
        <v>0</v>
      </c>
      <c r="V246" s="106">
        <v>0</v>
      </c>
      <c r="W246" s="106"/>
      <c r="X246" s="106"/>
      <c r="Y246" s="106"/>
      <c r="Z246" s="114"/>
    </row>
    <row r="247" spans="1:26" s="29" customFormat="1" ht="22.5" customHeight="1" x14ac:dyDescent="0.25">
      <c r="A247" s="270"/>
      <c r="B247" s="110" t="s">
        <v>238</v>
      </c>
      <c r="C247" s="21"/>
      <c r="D247" s="106"/>
      <c r="E247" s="106"/>
      <c r="F247" s="106"/>
      <c r="G247" s="106"/>
      <c r="H247" s="112"/>
      <c r="I247" s="106"/>
      <c r="J247" s="106"/>
      <c r="K247" s="106"/>
      <c r="L247" s="106"/>
      <c r="M247" s="106"/>
      <c r="N247" s="106"/>
      <c r="O247" s="106"/>
      <c r="P247" s="106"/>
      <c r="Q247" s="112"/>
      <c r="R247" s="106"/>
      <c r="S247" s="90"/>
      <c r="T247" s="106"/>
      <c r="U247" s="112"/>
      <c r="V247" s="106"/>
      <c r="W247" s="106"/>
      <c r="X247" s="106"/>
      <c r="Y247" s="106"/>
      <c r="Z247" s="114"/>
    </row>
    <row r="248" spans="1:26" s="29" customFormat="1" ht="28.5" customHeight="1" x14ac:dyDescent="0.25">
      <c r="A248" s="105">
        <v>9</v>
      </c>
      <c r="B248" s="110" t="s">
        <v>198</v>
      </c>
      <c r="C248" s="21">
        <v>23.28</v>
      </c>
      <c r="D248" s="106">
        <v>5</v>
      </c>
      <c r="E248" s="106">
        <v>5</v>
      </c>
      <c r="F248" s="111">
        <f>E248/C248</f>
        <v>0.21477663230240548</v>
      </c>
      <c r="G248" s="106">
        <v>0</v>
      </c>
      <c r="H248" s="112">
        <f t="shared" ref="H248:H249" si="69">G248/E248</f>
        <v>0</v>
      </c>
      <c r="I248" s="106">
        <v>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0</v>
      </c>
      <c r="Q248" s="112">
        <v>0</v>
      </c>
      <c r="R248" s="106">
        <f>ROUNDDOWN(E248*S248,0)</f>
        <v>0</v>
      </c>
      <c r="S248" s="90" t="s">
        <v>24</v>
      </c>
      <c r="T248" s="106">
        <v>0</v>
      </c>
      <c r="U248" s="112">
        <v>0</v>
      </c>
      <c r="V248" s="106">
        <v>0</v>
      </c>
      <c r="W248" s="106">
        <v>0</v>
      </c>
      <c r="X248" s="106">
        <v>0</v>
      </c>
      <c r="Y248" s="106">
        <v>0</v>
      </c>
      <c r="Z248" s="114"/>
    </row>
    <row r="249" spans="1:26" s="29" customFormat="1" ht="29.25" customHeight="1" x14ac:dyDescent="0.25">
      <c r="A249" s="105">
        <v>10</v>
      </c>
      <c r="B249" s="110" t="s">
        <v>199</v>
      </c>
      <c r="C249" s="21">
        <v>16.71</v>
      </c>
      <c r="D249" s="106">
        <v>3</v>
      </c>
      <c r="E249" s="106">
        <v>3</v>
      </c>
      <c r="F249" s="111">
        <f>E249/C249</f>
        <v>0.17953321364452424</v>
      </c>
      <c r="G249" s="106">
        <v>0</v>
      </c>
      <c r="H249" s="112">
        <f t="shared" si="69"/>
        <v>0</v>
      </c>
      <c r="I249" s="106">
        <v>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0</v>
      </c>
      <c r="Q249" s="112">
        <v>0</v>
      </c>
      <c r="R249" s="106">
        <f>ROUNDDOWN(E249*S249,0)</f>
        <v>0</v>
      </c>
      <c r="S249" s="90" t="s">
        <v>24</v>
      </c>
      <c r="T249" s="106">
        <v>0</v>
      </c>
      <c r="U249" s="112">
        <v>0</v>
      </c>
      <c r="V249" s="106">
        <v>0</v>
      </c>
      <c r="W249" s="106">
        <v>0</v>
      </c>
      <c r="X249" s="106">
        <v>0</v>
      </c>
      <c r="Y249" s="106">
        <v>0</v>
      </c>
      <c r="Z249" s="114"/>
    </row>
    <row r="250" spans="1:26" s="29" customFormat="1" ht="39.75" customHeight="1" x14ac:dyDescent="0.25">
      <c r="A250" s="105">
        <v>11</v>
      </c>
      <c r="B250" s="110" t="s">
        <v>30</v>
      </c>
      <c r="C250" s="31"/>
      <c r="D250" s="106"/>
      <c r="E250" s="106"/>
      <c r="F250" s="106"/>
      <c r="G250" s="106"/>
      <c r="H250" s="112" t="s">
        <v>339</v>
      </c>
      <c r="I250" s="106"/>
      <c r="J250" s="106"/>
      <c r="K250" s="106"/>
      <c r="L250" s="106"/>
      <c r="M250" s="106">
        <v>5</v>
      </c>
      <c r="N250" s="106">
        <v>0</v>
      </c>
      <c r="O250" s="106">
        <v>4</v>
      </c>
      <c r="P250" s="106">
        <v>1</v>
      </c>
      <c r="Q250" s="112"/>
      <c r="R250" s="106"/>
      <c r="S250" s="90"/>
      <c r="T250" s="106"/>
      <c r="U250" s="112" t="s">
        <v>339</v>
      </c>
      <c r="V250" s="106"/>
      <c r="W250" s="106"/>
      <c r="X250" s="106"/>
      <c r="Y250" s="106"/>
      <c r="Z250" s="114"/>
    </row>
    <row r="251" spans="1:26" s="93" customFormat="1" ht="27" customHeight="1" x14ac:dyDescent="0.25">
      <c r="A251" s="272" t="s">
        <v>200</v>
      </c>
      <c r="B251" s="273"/>
      <c r="C251" s="37">
        <f>SUM(C239:C250)</f>
        <v>1276.6200000000001</v>
      </c>
      <c r="D251" s="115">
        <f>SUM(D239:D250)</f>
        <v>1767</v>
      </c>
      <c r="E251" s="115">
        <f>SUM(E239:E250)</f>
        <v>1767</v>
      </c>
      <c r="F251" s="119">
        <f>E251/C251</f>
        <v>1.3841237016496686</v>
      </c>
      <c r="G251" s="115">
        <f>SUM(G239:G250)</f>
        <v>85</v>
      </c>
      <c r="H251" s="112">
        <f>G251/E251</f>
        <v>4.8104131295981893E-2</v>
      </c>
      <c r="I251" s="115">
        <f>SUM(I239:I250)</f>
        <v>5</v>
      </c>
      <c r="J251" s="115">
        <f>SUM(J239:J250)</f>
        <v>0</v>
      </c>
      <c r="K251" s="115">
        <f>SUM(K239:K250)</f>
        <v>3</v>
      </c>
      <c r="L251" s="115">
        <f>SUM(L239:L250)</f>
        <v>2</v>
      </c>
      <c r="M251" s="115">
        <f t="shared" ref="M251:P251" si="70">SUM(M239:M250)</f>
        <v>75</v>
      </c>
      <c r="N251" s="115">
        <f t="shared" si="70"/>
        <v>6</v>
      </c>
      <c r="O251" s="115">
        <f t="shared" si="70"/>
        <v>52</v>
      </c>
      <c r="P251" s="115">
        <f t="shared" si="70"/>
        <v>17</v>
      </c>
      <c r="Q251" s="112">
        <f t="shared" ref="Q251:Q313" si="71">M251/G251</f>
        <v>0.88235294117647056</v>
      </c>
      <c r="R251" s="115">
        <f>SUM(R239:R250)</f>
        <v>134</v>
      </c>
      <c r="S251" s="90"/>
      <c r="T251" s="115">
        <f>SUM(T239:T250)</f>
        <v>85</v>
      </c>
      <c r="U251" s="116">
        <f>T251/E251</f>
        <v>4.8104131295981893E-2</v>
      </c>
      <c r="V251" s="115">
        <f>SUM(V239:V250)</f>
        <v>0</v>
      </c>
      <c r="W251" s="115">
        <f>SUM(W239:W250)</f>
        <v>0</v>
      </c>
      <c r="X251" s="115">
        <f>SUM(X239:X250)</f>
        <v>0</v>
      </c>
      <c r="Y251" s="115">
        <f>SUM(Y239:Y250)</f>
        <v>0</v>
      </c>
      <c r="Z251" s="117"/>
    </row>
    <row r="252" spans="1:26" s="2" customFormat="1" ht="15.75" customHeight="1" x14ac:dyDescent="0.25">
      <c r="A252" s="277" t="s">
        <v>201</v>
      </c>
      <c r="B252" s="278"/>
      <c r="C252" s="121"/>
      <c r="D252" s="106"/>
      <c r="E252" s="106"/>
      <c r="F252" s="106"/>
      <c r="G252" s="106"/>
      <c r="H252" s="112" t="s">
        <v>339</v>
      </c>
      <c r="I252" s="106"/>
      <c r="J252" s="106"/>
      <c r="K252" s="106"/>
      <c r="L252" s="106"/>
      <c r="M252" s="106"/>
      <c r="N252" s="106"/>
      <c r="O252" s="106"/>
      <c r="P252" s="106"/>
      <c r="Q252" s="112"/>
      <c r="R252" s="106"/>
      <c r="S252" s="90"/>
      <c r="T252" s="106"/>
      <c r="U252" s="112" t="s">
        <v>339</v>
      </c>
      <c r="V252" s="106"/>
      <c r="W252" s="106"/>
      <c r="X252" s="106"/>
      <c r="Y252" s="106"/>
      <c r="Z252" s="118"/>
    </row>
    <row r="253" spans="1:26" s="29" customFormat="1" ht="20.25" customHeight="1" x14ac:dyDescent="0.25">
      <c r="A253" s="269">
        <v>1</v>
      </c>
      <c r="B253" s="110" t="s">
        <v>202</v>
      </c>
      <c r="C253" s="31"/>
      <c r="D253" s="106"/>
      <c r="E253" s="106"/>
      <c r="F253" s="106"/>
      <c r="G253" s="106"/>
      <c r="H253" s="112"/>
      <c r="I253" s="106"/>
      <c r="J253" s="106"/>
      <c r="K253" s="106"/>
      <c r="L253" s="106"/>
      <c r="M253" s="106"/>
      <c r="N253" s="106"/>
      <c r="O253" s="106"/>
      <c r="P253" s="106"/>
      <c r="Q253" s="112"/>
      <c r="R253" s="106"/>
      <c r="S253" s="90"/>
      <c r="T253" s="106"/>
      <c r="U253" s="112" t="s">
        <v>339</v>
      </c>
      <c r="V253" s="106"/>
      <c r="W253" s="106"/>
      <c r="X253" s="106"/>
      <c r="Y253" s="106"/>
      <c r="Z253" s="114"/>
    </row>
    <row r="254" spans="1:26" s="29" customFormat="1" ht="19.5" customHeight="1" x14ac:dyDescent="0.25">
      <c r="A254" s="271"/>
      <c r="B254" s="110" t="s">
        <v>203</v>
      </c>
      <c r="C254" s="21">
        <v>25.35</v>
      </c>
      <c r="D254" s="106">
        <v>20</v>
      </c>
      <c r="E254" s="106">
        <v>20</v>
      </c>
      <c r="F254" s="111">
        <f>E254/C254</f>
        <v>0.78895463510848118</v>
      </c>
      <c r="G254" s="106">
        <v>0</v>
      </c>
      <c r="H254" s="112">
        <f t="shared" ref="H254:H258" si="72">G254/E254</f>
        <v>0</v>
      </c>
      <c r="I254" s="106">
        <v>0</v>
      </c>
      <c r="J254" s="106"/>
      <c r="K254" s="106"/>
      <c r="L254" s="106"/>
      <c r="M254" s="106">
        <v>0</v>
      </c>
      <c r="N254" s="106">
        <v>0</v>
      </c>
      <c r="O254" s="106">
        <v>0</v>
      </c>
      <c r="P254" s="106">
        <v>0</v>
      </c>
      <c r="Q254" s="112">
        <v>0</v>
      </c>
      <c r="R254" s="106">
        <f>ROUNDDOWN(E254*S254,0)</f>
        <v>1</v>
      </c>
      <c r="S254" s="90" t="s">
        <v>24</v>
      </c>
      <c r="T254" s="106">
        <v>0</v>
      </c>
      <c r="U254" s="112">
        <v>0</v>
      </c>
      <c r="V254" s="106">
        <v>0</v>
      </c>
      <c r="W254" s="106"/>
      <c r="X254" s="106"/>
      <c r="Y254" s="106"/>
      <c r="Z254" s="114"/>
    </row>
    <row r="255" spans="1:26" s="29" customFormat="1" ht="22.5" customHeight="1" x14ac:dyDescent="0.25">
      <c r="A255" s="271"/>
      <c r="B255" s="110" t="s">
        <v>204</v>
      </c>
      <c r="C255" s="21">
        <v>70.63</v>
      </c>
      <c r="D255" s="106">
        <v>42</v>
      </c>
      <c r="E255" s="106">
        <v>42</v>
      </c>
      <c r="F255" s="111">
        <f>E255/C255</f>
        <v>0.59464816650148666</v>
      </c>
      <c r="G255" s="106">
        <v>1</v>
      </c>
      <c r="H255" s="112">
        <f t="shared" si="72"/>
        <v>2.3809523809523808E-2</v>
      </c>
      <c r="I255" s="106">
        <v>0</v>
      </c>
      <c r="J255" s="106"/>
      <c r="K255" s="106"/>
      <c r="L255" s="106"/>
      <c r="M255" s="106">
        <v>1</v>
      </c>
      <c r="N255" s="106">
        <v>0</v>
      </c>
      <c r="O255" s="106">
        <v>0</v>
      </c>
      <c r="P255" s="106">
        <v>1</v>
      </c>
      <c r="Q255" s="112">
        <f t="shared" si="71"/>
        <v>1</v>
      </c>
      <c r="R255" s="106">
        <f>ROUNDDOWN(E255*S255,0)</f>
        <v>2</v>
      </c>
      <c r="S255" s="90" t="s">
        <v>24</v>
      </c>
      <c r="T255" s="106">
        <v>1</v>
      </c>
      <c r="U255" s="116">
        <f>T255/E255</f>
        <v>2.3809523809523808E-2</v>
      </c>
      <c r="V255" s="106">
        <v>0</v>
      </c>
      <c r="W255" s="106"/>
      <c r="X255" s="106"/>
      <c r="Y255" s="106"/>
      <c r="Z255" s="114"/>
    </row>
    <row r="256" spans="1:26" s="29" customFormat="1" ht="24.75" customHeight="1" x14ac:dyDescent="0.25">
      <c r="A256" s="271"/>
      <c r="B256" s="110" t="s">
        <v>205</v>
      </c>
      <c r="C256" s="21">
        <v>12.44</v>
      </c>
      <c r="D256" s="106">
        <v>9</v>
      </c>
      <c r="E256" s="106">
        <v>9</v>
      </c>
      <c r="F256" s="111">
        <f>E256/C256</f>
        <v>0.72347266881028938</v>
      </c>
      <c r="G256" s="106">
        <v>0</v>
      </c>
      <c r="H256" s="112">
        <f t="shared" si="72"/>
        <v>0</v>
      </c>
      <c r="I256" s="106">
        <v>0</v>
      </c>
      <c r="J256" s="106"/>
      <c r="K256" s="106"/>
      <c r="L256" s="106"/>
      <c r="M256" s="106">
        <v>0</v>
      </c>
      <c r="N256" s="106">
        <v>0</v>
      </c>
      <c r="O256" s="106">
        <v>0</v>
      </c>
      <c r="P256" s="106">
        <v>0</v>
      </c>
      <c r="Q256" s="112">
        <v>0</v>
      </c>
      <c r="R256" s="106">
        <f>ROUNDDOWN(E256*S256,0)</f>
        <v>0</v>
      </c>
      <c r="S256" s="90" t="s">
        <v>24</v>
      </c>
      <c r="T256" s="106">
        <v>0</v>
      </c>
      <c r="U256" s="112">
        <v>0</v>
      </c>
      <c r="V256" s="106">
        <v>0</v>
      </c>
      <c r="W256" s="106"/>
      <c r="X256" s="106"/>
      <c r="Y256" s="106"/>
      <c r="Z256" s="114"/>
    </row>
    <row r="257" spans="1:26" s="29" customFormat="1" ht="19.5" customHeight="1" x14ac:dyDescent="0.25">
      <c r="A257" s="270"/>
      <c r="B257" s="110" t="s">
        <v>206</v>
      </c>
      <c r="C257" s="21">
        <v>350.33</v>
      </c>
      <c r="D257" s="106">
        <v>266</v>
      </c>
      <c r="E257" s="106">
        <v>266</v>
      </c>
      <c r="F257" s="111">
        <f>E257/C257</f>
        <v>0.75928410355950104</v>
      </c>
      <c r="G257" s="106">
        <v>13</v>
      </c>
      <c r="H257" s="112">
        <f t="shared" si="72"/>
        <v>4.8872180451127817E-2</v>
      </c>
      <c r="I257" s="106">
        <v>0</v>
      </c>
      <c r="J257" s="106"/>
      <c r="K257" s="106"/>
      <c r="L257" s="106"/>
      <c r="M257" s="106">
        <v>8</v>
      </c>
      <c r="N257" s="106">
        <v>0</v>
      </c>
      <c r="O257" s="106">
        <v>8</v>
      </c>
      <c r="P257" s="106">
        <v>0</v>
      </c>
      <c r="Q257" s="112">
        <f t="shared" si="71"/>
        <v>0.61538461538461542</v>
      </c>
      <c r="R257" s="106">
        <f>ROUNDDOWN(E257*S257,0)</f>
        <v>13</v>
      </c>
      <c r="S257" s="90" t="s">
        <v>24</v>
      </c>
      <c r="T257" s="106">
        <v>13</v>
      </c>
      <c r="U257" s="116">
        <f>T257/E257</f>
        <v>4.8872180451127817E-2</v>
      </c>
      <c r="V257" s="106">
        <v>0</v>
      </c>
      <c r="W257" s="106"/>
      <c r="X257" s="106"/>
      <c r="Y257" s="106"/>
      <c r="Z257" s="114"/>
    </row>
    <row r="258" spans="1:26" s="93" customFormat="1" ht="25.5" customHeight="1" x14ac:dyDescent="0.25">
      <c r="A258" s="105">
        <v>2</v>
      </c>
      <c r="B258" s="110" t="s">
        <v>207</v>
      </c>
      <c r="C258" s="21">
        <v>369.64</v>
      </c>
      <c r="D258" s="106">
        <v>601</v>
      </c>
      <c r="E258" s="106">
        <v>601</v>
      </c>
      <c r="F258" s="111">
        <f>E258/C258</f>
        <v>1.6259062871983552</v>
      </c>
      <c r="G258" s="106">
        <v>25</v>
      </c>
      <c r="H258" s="112">
        <f t="shared" si="72"/>
        <v>4.1597337770382693E-2</v>
      </c>
      <c r="I258" s="106">
        <v>5</v>
      </c>
      <c r="J258" s="106"/>
      <c r="K258" s="106">
        <v>4</v>
      </c>
      <c r="L258" s="106">
        <v>1</v>
      </c>
      <c r="M258" s="106">
        <v>19</v>
      </c>
      <c r="N258" s="106">
        <v>0</v>
      </c>
      <c r="O258" s="106">
        <v>16</v>
      </c>
      <c r="P258" s="106">
        <v>3</v>
      </c>
      <c r="Q258" s="112">
        <f t="shared" si="71"/>
        <v>0.76</v>
      </c>
      <c r="R258" s="106">
        <f>ROUNDDOWN(E258*S258,0)</f>
        <v>48</v>
      </c>
      <c r="S258" s="90" t="s">
        <v>48</v>
      </c>
      <c r="T258" s="106">
        <v>25</v>
      </c>
      <c r="U258" s="116">
        <f>T258/E258</f>
        <v>4.1597337770382693E-2</v>
      </c>
      <c r="V258" s="106">
        <v>0</v>
      </c>
      <c r="W258" s="106"/>
      <c r="X258" s="106"/>
      <c r="Y258" s="106"/>
      <c r="Z258" s="117"/>
    </row>
    <row r="259" spans="1:26" s="51" customFormat="1" ht="22.5" customHeight="1" x14ac:dyDescent="0.25">
      <c r="A259" s="269">
        <v>3</v>
      </c>
      <c r="B259" s="110" t="s">
        <v>208</v>
      </c>
      <c r="C259" s="21"/>
      <c r="D259" s="106"/>
      <c r="E259" s="106"/>
      <c r="F259" s="106"/>
      <c r="G259" s="106"/>
      <c r="H259" s="112"/>
      <c r="I259" s="106"/>
      <c r="J259" s="106"/>
      <c r="K259" s="106"/>
      <c r="L259" s="106"/>
      <c r="M259" s="106"/>
      <c r="N259" s="106"/>
      <c r="O259" s="106"/>
      <c r="P259" s="106"/>
      <c r="Q259" s="112"/>
      <c r="R259" s="106"/>
      <c r="S259" s="90"/>
      <c r="T259" s="106"/>
      <c r="U259" s="112" t="s">
        <v>339</v>
      </c>
      <c r="V259" s="106"/>
      <c r="W259" s="106"/>
      <c r="X259" s="106"/>
      <c r="Y259" s="106"/>
      <c r="Z259" s="120"/>
    </row>
    <row r="260" spans="1:26" s="20" customFormat="1" ht="22.5" customHeight="1" x14ac:dyDescent="0.3">
      <c r="A260" s="271"/>
      <c r="B260" s="110" t="s">
        <v>97</v>
      </c>
      <c r="C260" s="21">
        <v>267.42</v>
      </c>
      <c r="D260" s="106">
        <v>306</v>
      </c>
      <c r="E260" s="106">
        <v>306</v>
      </c>
      <c r="F260" s="111">
        <f>E260/C260</f>
        <v>1.1442674444693739</v>
      </c>
      <c r="G260" s="106">
        <v>24</v>
      </c>
      <c r="H260" s="112">
        <f t="shared" ref="H260:H261" si="73">G260/E260</f>
        <v>7.8431372549019607E-2</v>
      </c>
      <c r="I260" s="106">
        <v>0</v>
      </c>
      <c r="J260" s="106"/>
      <c r="K260" s="106"/>
      <c r="L260" s="106"/>
      <c r="M260" s="106">
        <v>12</v>
      </c>
      <c r="N260" s="106">
        <v>0</v>
      </c>
      <c r="O260" s="106">
        <v>10</v>
      </c>
      <c r="P260" s="106">
        <v>2</v>
      </c>
      <c r="Q260" s="112">
        <f t="shared" si="71"/>
        <v>0.5</v>
      </c>
      <c r="R260" s="106">
        <f>ROUNDDOWN(E260*S260,0)</f>
        <v>24</v>
      </c>
      <c r="S260" s="90" t="s">
        <v>48</v>
      </c>
      <c r="T260" s="106">
        <v>24</v>
      </c>
      <c r="U260" s="116">
        <f>T260/E260</f>
        <v>7.8431372549019607E-2</v>
      </c>
      <c r="V260" s="106">
        <v>0</v>
      </c>
      <c r="W260" s="106"/>
      <c r="X260" s="106"/>
      <c r="Y260" s="106"/>
      <c r="Z260" s="123"/>
    </row>
    <row r="261" spans="1:26" s="20" customFormat="1" ht="23.25" customHeight="1" x14ac:dyDescent="0.3">
      <c r="A261" s="270"/>
      <c r="B261" s="110" t="s">
        <v>98</v>
      </c>
      <c r="C261" s="21">
        <v>1408.25</v>
      </c>
      <c r="D261" s="106">
        <v>1269</v>
      </c>
      <c r="E261" s="106">
        <v>1269</v>
      </c>
      <c r="F261" s="111">
        <f>E261/C261</f>
        <v>0.90111840937333565</v>
      </c>
      <c r="G261" s="106">
        <v>63</v>
      </c>
      <c r="H261" s="112">
        <f t="shared" si="73"/>
        <v>4.9645390070921988E-2</v>
      </c>
      <c r="I261" s="106">
        <v>0</v>
      </c>
      <c r="J261" s="106"/>
      <c r="K261" s="106"/>
      <c r="L261" s="106"/>
      <c r="M261" s="106">
        <v>27</v>
      </c>
      <c r="N261" s="106">
        <v>0</v>
      </c>
      <c r="O261" s="106">
        <v>24</v>
      </c>
      <c r="P261" s="106">
        <v>3</v>
      </c>
      <c r="Q261" s="112">
        <f t="shared" si="71"/>
        <v>0.42857142857142855</v>
      </c>
      <c r="R261" s="106">
        <f>ROUNDDOWN(E261*S261,0)</f>
        <v>63</v>
      </c>
      <c r="S261" s="90" t="s">
        <v>24</v>
      </c>
      <c r="T261" s="106">
        <v>63</v>
      </c>
      <c r="U261" s="116">
        <f>T261/E261</f>
        <v>4.9645390070921988E-2</v>
      </c>
      <c r="V261" s="106">
        <v>0</v>
      </c>
      <c r="W261" s="106"/>
      <c r="X261" s="106"/>
      <c r="Y261" s="106"/>
      <c r="Z261" s="123"/>
    </row>
    <row r="262" spans="1:26" s="20" customFormat="1" ht="22.5" customHeight="1" x14ac:dyDescent="0.3">
      <c r="A262" s="105">
        <v>4</v>
      </c>
      <c r="B262" s="110" t="s">
        <v>238</v>
      </c>
      <c r="C262" s="21">
        <v>6.27</v>
      </c>
      <c r="D262" s="106">
        <v>0</v>
      </c>
      <c r="E262" s="106">
        <v>0</v>
      </c>
      <c r="F262" s="111">
        <f>E262/C262</f>
        <v>0</v>
      </c>
      <c r="G262" s="106">
        <v>0</v>
      </c>
      <c r="H262" s="112">
        <v>0</v>
      </c>
      <c r="I262" s="106">
        <v>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0</v>
      </c>
      <c r="Q262" s="112">
        <v>0</v>
      </c>
      <c r="R262" s="106">
        <f>ROUNDDOWN(E262*S262,0)</f>
        <v>0</v>
      </c>
      <c r="S262" s="90" t="s">
        <v>24</v>
      </c>
      <c r="T262" s="106">
        <v>0</v>
      </c>
      <c r="U262" s="112">
        <v>0</v>
      </c>
      <c r="V262" s="106">
        <v>0</v>
      </c>
      <c r="W262" s="106">
        <v>0</v>
      </c>
      <c r="X262" s="106">
        <v>0</v>
      </c>
      <c r="Y262" s="106">
        <v>0</v>
      </c>
      <c r="Z262" s="123"/>
    </row>
    <row r="263" spans="1:26" ht="48" customHeight="1" x14ac:dyDescent="0.3">
      <c r="A263" s="105">
        <v>10</v>
      </c>
      <c r="B263" s="110" t="s">
        <v>30</v>
      </c>
      <c r="C263" s="31"/>
      <c r="D263" s="106"/>
      <c r="E263" s="106"/>
      <c r="F263" s="106"/>
      <c r="G263" s="106"/>
      <c r="H263" s="112" t="s">
        <v>339</v>
      </c>
      <c r="I263" s="106"/>
      <c r="J263" s="106"/>
      <c r="K263" s="106"/>
      <c r="L263" s="106"/>
      <c r="M263" s="106"/>
      <c r="N263" s="106"/>
      <c r="O263" s="106"/>
      <c r="P263" s="106"/>
      <c r="Q263" s="112"/>
      <c r="R263" s="106"/>
      <c r="S263" s="90"/>
      <c r="T263" s="106"/>
      <c r="U263" s="112" t="s">
        <v>339</v>
      </c>
      <c r="V263" s="106"/>
      <c r="W263" s="106"/>
      <c r="X263" s="106"/>
      <c r="Y263" s="106"/>
      <c r="Z263" s="124"/>
    </row>
    <row r="264" spans="1:26" s="78" customFormat="1" ht="27" customHeight="1" x14ac:dyDescent="0.3">
      <c r="A264" s="272" t="s">
        <v>209</v>
      </c>
      <c r="B264" s="273"/>
      <c r="C264" s="37">
        <f>SUM(C254:C263)</f>
        <v>2510.33</v>
      </c>
      <c r="D264" s="115">
        <f>SUM(D253:D263)</f>
        <v>2513</v>
      </c>
      <c r="E264" s="115">
        <f>SUM(E253:E263)</f>
        <v>2513</v>
      </c>
      <c r="F264" s="119">
        <f>E264/C264</f>
        <v>1.0010636051833823</v>
      </c>
      <c r="G264" s="115">
        <f>SUM(G253:G263)</f>
        <v>126</v>
      </c>
      <c r="H264" s="112">
        <f>G264/E264</f>
        <v>5.0139275766016712E-2</v>
      </c>
      <c r="I264" s="115">
        <f>SUM(I253:I263)</f>
        <v>5</v>
      </c>
      <c r="J264" s="115">
        <f>SUM(J253:J263)</f>
        <v>0</v>
      </c>
      <c r="K264" s="115">
        <f>SUM(K253:K263)</f>
        <v>4</v>
      </c>
      <c r="L264" s="115">
        <f>SUM(L253:L263)</f>
        <v>1</v>
      </c>
      <c r="M264" s="115">
        <f t="shared" ref="M264:P264" si="74">SUM(M253:M263)</f>
        <v>67</v>
      </c>
      <c r="N264" s="115">
        <f t="shared" si="74"/>
        <v>0</v>
      </c>
      <c r="O264" s="115">
        <f t="shared" si="74"/>
        <v>58</v>
      </c>
      <c r="P264" s="115">
        <f t="shared" si="74"/>
        <v>9</v>
      </c>
      <c r="Q264" s="112">
        <f t="shared" si="71"/>
        <v>0.53174603174603174</v>
      </c>
      <c r="R264" s="115">
        <f>SUM(R253:R263)</f>
        <v>151</v>
      </c>
      <c r="S264" s="90"/>
      <c r="T264" s="115">
        <f>SUM(T253:T263)</f>
        <v>126</v>
      </c>
      <c r="U264" s="116">
        <f>T264/E264</f>
        <v>5.0139275766016712E-2</v>
      </c>
      <c r="V264" s="115">
        <f>SUM(V253:V263)</f>
        <v>0</v>
      </c>
      <c r="W264" s="115">
        <f>SUM(W253:W263)</f>
        <v>0</v>
      </c>
      <c r="X264" s="115">
        <f>SUM(X253:X263)</f>
        <v>0</v>
      </c>
      <c r="Y264" s="115">
        <f>SUM(Y253:Y263)</f>
        <v>0</v>
      </c>
      <c r="Z264" s="125"/>
    </row>
    <row r="265" spans="1:26" ht="22.5" customHeight="1" x14ac:dyDescent="0.3">
      <c r="A265" s="277" t="s">
        <v>210</v>
      </c>
      <c r="B265" s="278"/>
      <c r="C265" s="121"/>
      <c r="D265" s="106"/>
      <c r="E265" s="106"/>
      <c r="F265" s="106"/>
      <c r="G265" s="106"/>
      <c r="H265" s="112" t="s">
        <v>339</v>
      </c>
      <c r="I265" s="106"/>
      <c r="J265" s="106"/>
      <c r="K265" s="106"/>
      <c r="L265" s="106"/>
      <c r="M265" s="106"/>
      <c r="N265" s="106"/>
      <c r="O265" s="106"/>
      <c r="P265" s="106"/>
      <c r="Q265" s="112"/>
      <c r="R265" s="106"/>
      <c r="S265" s="90"/>
      <c r="T265" s="106"/>
      <c r="U265" s="112" t="s">
        <v>339</v>
      </c>
      <c r="V265" s="106"/>
      <c r="W265" s="106"/>
      <c r="X265" s="106"/>
      <c r="Y265" s="106"/>
      <c r="Z265" s="124"/>
    </row>
    <row r="266" spans="1:26" x14ac:dyDescent="0.3">
      <c r="A266" s="269">
        <v>1</v>
      </c>
      <c r="B266" s="110" t="s">
        <v>317</v>
      </c>
      <c r="C266" s="31"/>
      <c r="D266" s="106"/>
      <c r="E266" s="106"/>
      <c r="F266" s="106"/>
      <c r="G266" s="106"/>
      <c r="H266" s="112" t="s">
        <v>339</v>
      </c>
      <c r="I266" s="106"/>
      <c r="J266" s="106"/>
      <c r="K266" s="106"/>
      <c r="L266" s="106"/>
      <c r="M266" s="106"/>
      <c r="N266" s="106"/>
      <c r="O266" s="106"/>
      <c r="P266" s="106"/>
      <c r="Q266" s="112"/>
      <c r="R266" s="106"/>
      <c r="S266" s="90"/>
      <c r="T266" s="106"/>
      <c r="U266" s="112" t="s">
        <v>339</v>
      </c>
      <c r="V266" s="106"/>
      <c r="W266" s="106"/>
      <c r="X266" s="106"/>
      <c r="Y266" s="106"/>
      <c r="Z266" s="124"/>
    </row>
    <row r="267" spans="1:26" s="20" customFormat="1" ht="23.25" customHeight="1" x14ac:dyDescent="0.3">
      <c r="A267" s="271"/>
      <c r="B267" s="110" t="s">
        <v>212</v>
      </c>
      <c r="C267" s="21">
        <v>342.45</v>
      </c>
      <c r="D267" s="106">
        <v>169</v>
      </c>
      <c r="E267" s="106">
        <v>169</v>
      </c>
      <c r="F267" s="111">
        <f>E267/C267</f>
        <v>0.49350270112425171</v>
      </c>
      <c r="G267" s="106">
        <v>6</v>
      </c>
      <c r="H267" s="112">
        <f t="shared" ref="H267:H269" si="75">G267/E267</f>
        <v>3.5502958579881658E-2</v>
      </c>
      <c r="I267" s="106">
        <v>0</v>
      </c>
      <c r="J267" s="106"/>
      <c r="K267" s="106"/>
      <c r="L267" s="106"/>
      <c r="M267" s="106">
        <v>3</v>
      </c>
      <c r="N267" s="106">
        <v>0</v>
      </c>
      <c r="O267" s="106">
        <v>2</v>
      </c>
      <c r="P267" s="106">
        <v>1</v>
      </c>
      <c r="Q267" s="112">
        <f t="shared" si="71"/>
        <v>0.5</v>
      </c>
      <c r="R267" s="106">
        <f>ROUNDDOWN(E267*S267,0)</f>
        <v>8</v>
      </c>
      <c r="S267" s="90" t="s">
        <v>24</v>
      </c>
      <c r="T267" s="106">
        <v>6</v>
      </c>
      <c r="U267" s="116">
        <f>T267/E267</f>
        <v>3.5502958579881658E-2</v>
      </c>
      <c r="V267" s="106">
        <v>0</v>
      </c>
      <c r="W267" s="106"/>
      <c r="X267" s="106"/>
      <c r="Y267" s="106"/>
      <c r="Z267" s="123"/>
    </row>
    <row r="268" spans="1:26" s="20" customFormat="1" x14ac:dyDescent="0.3">
      <c r="A268" s="271"/>
      <c r="B268" s="110" t="s">
        <v>213</v>
      </c>
      <c r="C268" s="21">
        <v>121.29</v>
      </c>
      <c r="D268" s="106">
        <v>42</v>
      </c>
      <c r="E268" s="106">
        <v>42</v>
      </c>
      <c r="F268" s="111">
        <f>E268/C268</f>
        <v>0.34627751669552309</v>
      </c>
      <c r="G268" s="106">
        <v>2</v>
      </c>
      <c r="H268" s="112">
        <f t="shared" si="75"/>
        <v>4.7619047619047616E-2</v>
      </c>
      <c r="I268" s="106">
        <v>0</v>
      </c>
      <c r="J268" s="106"/>
      <c r="K268" s="106"/>
      <c r="L268" s="106"/>
      <c r="M268" s="106">
        <v>1</v>
      </c>
      <c r="N268" s="106">
        <v>0</v>
      </c>
      <c r="O268" s="106">
        <v>0</v>
      </c>
      <c r="P268" s="106">
        <v>1</v>
      </c>
      <c r="Q268" s="112">
        <f t="shared" si="71"/>
        <v>0.5</v>
      </c>
      <c r="R268" s="106">
        <f>ROUNDDOWN(E268*S268,0)</f>
        <v>2</v>
      </c>
      <c r="S268" s="90" t="s">
        <v>24</v>
      </c>
      <c r="T268" s="106">
        <v>2</v>
      </c>
      <c r="U268" s="116">
        <f>T268/E268</f>
        <v>4.7619047619047616E-2</v>
      </c>
      <c r="V268" s="106">
        <v>0</v>
      </c>
      <c r="W268" s="106"/>
      <c r="X268" s="106"/>
      <c r="Y268" s="106"/>
      <c r="Z268" s="123"/>
    </row>
    <row r="269" spans="1:26" s="20" customFormat="1" x14ac:dyDescent="0.3">
      <c r="A269" s="270"/>
      <c r="B269" s="110" t="s">
        <v>214</v>
      </c>
      <c r="C269" s="21">
        <v>101.63</v>
      </c>
      <c r="D269" s="106">
        <v>60</v>
      </c>
      <c r="E269" s="106">
        <v>60</v>
      </c>
      <c r="F269" s="111">
        <f>E269/C269</f>
        <v>0.59037685722719668</v>
      </c>
      <c r="G269" s="106">
        <v>3</v>
      </c>
      <c r="H269" s="112">
        <f t="shared" si="75"/>
        <v>0.05</v>
      </c>
      <c r="I269" s="106">
        <v>0</v>
      </c>
      <c r="J269" s="106"/>
      <c r="K269" s="106"/>
      <c r="L269" s="106"/>
      <c r="M269" s="106">
        <v>1</v>
      </c>
      <c r="N269" s="106">
        <v>0</v>
      </c>
      <c r="O269" s="106">
        <v>0</v>
      </c>
      <c r="P269" s="106">
        <v>1</v>
      </c>
      <c r="Q269" s="112">
        <f t="shared" si="71"/>
        <v>0.33333333333333331</v>
      </c>
      <c r="R269" s="106">
        <f>ROUNDDOWN(E269*S269,0)</f>
        <v>3</v>
      </c>
      <c r="S269" s="90" t="s">
        <v>24</v>
      </c>
      <c r="T269" s="106">
        <v>3</v>
      </c>
      <c r="U269" s="116">
        <f>T269/E269</f>
        <v>0.05</v>
      </c>
      <c r="V269" s="106">
        <v>0</v>
      </c>
      <c r="W269" s="106"/>
      <c r="X269" s="106"/>
      <c r="Y269" s="106"/>
      <c r="Z269" s="123"/>
    </row>
    <row r="270" spans="1:26" x14ac:dyDescent="0.3">
      <c r="A270" s="269">
        <v>2</v>
      </c>
      <c r="B270" s="110" t="s">
        <v>215</v>
      </c>
      <c r="C270" s="21"/>
      <c r="D270" s="106"/>
      <c r="E270" s="106"/>
      <c r="F270" s="106"/>
      <c r="G270" s="106"/>
      <c r="H270" s="112" t="s">
        <v>339</v>
      </c>
      <c r="I270" s="106"/>
      <c r="J270" s="106"/>
      <c r="K270" s="106"/>
      <c r="L270" s="106"/>
      <c r="M270" s="106"/>
      <c r="N270" s="106"/>
      <c r="O270" s="106"/>
      <c r="P270" s="106"/>
      <c r="Q270" s="112"/>
      <c r="R270" s="106"/>
      <c r="S270" s="90"/>
      <c r="T270" s="106"/>
      <c r="U270" s="112" t="s">
        <v>339</v>
      </c>
      <c r="V270" s="106"/>
      <c r="W270" s="106"/>
      <c r="X270" s="106"/>
      <c r="Y270" s="106"/>
      <c r="Z270" s="124"/>
    </row>
    <row r="271" spans="1:26" s="20" customFormat="1" x14ac:dyDescent="0.3">
      <c r="A271" s="271"/>
      <c r="B271" s="110" t="s">
        <v>216</v>
      </c>
      <c r="C271" s="21">
        <v>510.87</v>
      </c>
      <c r="D271" s="106">
        <v>295</v>
      </c>
      <c r="E271" s="106">
        <v>295</v>
      </c>
      <c r="F271" s="111">
        <f t="shared" ref="F271:F276" si="76">E271/C271</f>
        <v>0.57744631706696414</v>
      </c>
      <c r="G271" s="106">
        <v>8</v>
      </c>
      <c r="H271" s="112">
        <f t="shared" ref="H271:H276" si="77">G271/E271</f>
        <v>2.7118644067796609E-2</v>
      </c>
      <c r="I271" s="106">
        <v>0</v>
      </c>
      <c r="J271" s="106"/>
      <c r="K271" s="106"/>
      <c r="L271" s="106"/>
      <c r="M271" s="106">
        <v>1</v>
      </c>
      <c r="N271" s="106">
        <v>0</v>
      </c>
      <c r="O271" s="106">
        <v>1</v>
      </c>
      <c r="P271" s="106">
        <v>0</v>
      </c>
      <c r="Q271" s="112">
        <f t="shared" si="71"/>
        <v>0.125</v>
      </c>
      <c r="R271" s="106">
        <f t="shared" ref="R271:R276" si="78">ROUNDDOWN(E271*S271,0)</f>
        <v>14</v>
      </c>
      <c r="S271" s="90" t="s">
        <v>24</v>
      </c>
      <c r="T271" s="106">
        <v>8</v>
      </c>
      <c r="U271" s="116">
        <f t="shared" ref="U271:U276" si="79">T271/E271</f>
        <v>2.7118644067796609E-2</v>
      </c>
      <c r="V271" s="106">
        <v>0</v>
      </c>
      <c r="W271" s="106"/>
      <c r="X271" s="106"/>
      <c r="Y271" s="106"/>
      <c r="Z271" s="123"/>
    </row>
    <row r="272" spans="1:26" s="20" customFormat="1" x14ac:dyDescent="0.3">
      <c r="A272" s="271"/>
      <c r="B272" s="110" t="s">
        <v>217</v>
      </c>
      <c r="C272" s="21">
        <v>132.16</v>
      </c>
      <c r="D272" s="106">
        <v>142</v>
      </c>
      <c r="E272" s="106">
        <v>142</v>
      </c>
      <c r="F272" s="111">
        <f t="shared" si="76"/>
        <v>1.0744552058111381</v>
      </c>
      <c r="G272" s="106">
        <v>4</v>
      </c>
      <c r="H272" s="112">
        <f t="shared" si="77"/>
        <v>2.8169014084507043E-2</v>
      </c>
      <c r="I272" s="106">
        <v>0</v>
      </c>
      <c r="J272" s="106"/>
      <c r="K272" s="106"/>
      <c r="L272" s="106"/>
      <c r="M272" s="106">
        <v>0</v>
      </c>
      <c r="N272" s="106">
        <v>0</v>
      </c>
      <c r="O272" s="106">
        <v>0</v>
      </c>
      <c r="P272" s="106">
        <v>0</v>
      </c>
      <c r="Q272" s="112">
        <f t="shared" si="71"/>
        <v>0</v>
      </c>
      <c r="R272" s="106">
        <f t="shared" si="78"/>
        <v>11</v>
      </c>
      <c r="S272" s="90" t="s">
        <v>48</v>
      </c>
      <c r="T272" s="106">
        <v>4</v>
      </c>
      <c r="U272" s="116">
        <f t="shared" si="79"/>
        <v>2.8169014084507043E-2</v>
      </c>
      <c r="V272" s="106">
        <v>0</v>
      </c>
      <c r="W272" s="106"/>
      <c r="X272" s="106"/>
      <c r="Y272" s="106"/>
      <c r="Z272" s="123"/>
    </row>
    <row r="273" spans="1:26" s="20" customFormat="1" x14ac:dyDescent="0.3">
      <c r="A273" s="271"/>
      <c r="B273" s="110" t="s">
        <v>218</v>
      </c>
      <c r="C273" s="21">
        <v>444.64</v>
      </c>
      <c r="D273" s="106">
        <v>287</v>
      </c>
      <c r="E273" s="106">
        <v>287</v>
      </c>
      <c r="F273" s="111">
        <f t="shared" si="76"/>
        <v>0.64546599496221668</v>
      </c>
      <c r="G273" s="106">
        <v>8</v>
      </c>
      <c r="H273" s="112">
        <f t="shared" si="77"/>
        <v>2.7874564459930314E-2</v>
      </c>
      <c r="I273" s="106">
        <v>0</v>
      </c>
      <c r="J273" s="106"/>
      <c r="K273" s="106"/>
      <c r="L273" s="106"/>
      <c r="M273" s="106">
        <v>0</v>
      </c>
      <c r="N273" s="106">
        <v>0</v>
      </c>
      <c r="O273" s="106">
        <v>0</v>
      </c>
      <c r="P273" s="106">
        <v>0</v>
      </c>
      <c r="Q273" s="112">
        <f t="shared" si="71"/>
        <v>0</v>
      </c>
      <c r="R273" s="106">
        <f t="shared" si="78"/>
        <v>14</v>
      </c>
      <c r="S273" s="90" t="s">
        <v>24</v>
      </c>
      <c r="T273" s="106">
        <v>8</v>
      </c>
      <c r="U273" s="116">
        <f t="shared" si="79"/>
        <v>2.7874564459930314E-2</v>
      </c>
      <c r="V273" s="106">
        <v>0</v>
      </c>
      <c r="W273" s="106"/>
      <c r="X273" s="106"/>
      <c r="Y273" s="106"/>
      <c r="Z273" s="123"/>
    </row>
    <row r="274" spans="1:26" s="20" customFormat="1" x14ac:dyDescent="0.3">
      <c r="A274" s="271"/>
      <c r="B274" s="110" t="s">
        <v>219</v>
      </c>
      <c r="C274" s="21">
        <v>694.62</v>
      </c>
      <c r="D274" s="106">
        <v>431</v>
      </c>
      <c r="E274" s="106">
        <v>431</v>
      </c>
      <c r="F274" s="111">
        <f t="shared" si="76"/>
        <v>0.62048314186173736</v>
      </c>
      <c r="G274" s="106">
        <v>12</v>
      </c>
      <c r="H274" s="112">
        <f t="shared" si="77"/>
        <v>2.7842227378190254E-2</v>
      </c>
      <c r="I274" s="106">
        <v>0</v>
      </c>
      <c r="J274" s="106"/>
      <c r="K274" s="106"/>
      <c r="L274" s="106"/>
      <c r="M274" s="106">
        <v>0</v>
      </c>
      <c r="N274" s="106">
        <v>0</v>
      </c>
      <c r="O274" s="106">
        <v>0</v>
      </c>
      <c r="P274" s="106">
        <v>0</v>
      </c>
      <c r="Q274" s="112">
        <f t="shared" si="71"/>
        <v>0</v>
      </c>
      <c r="R274" s="106">
        <f t="shared" si="78"/>
        <v>21</v>
      </c>
      <c r="S274" s="90" t="s">
        <v>24</v>
      </c>
      <c r="T274" s="106">
        <v>12</v>
      </c>
      <c r="U274" s="116">
        <f t="shared" si="79"/>
        <v>2.7842227378190254E-2</v>
      </c>
      <c r="V274" s="106">
        <v>0</v>
      </c>
      <c r="W274" s="106"/>
      <c r="X274" s="106"/>
      <c r="Y274" s="106"/>
      <c r="Z274" s="123"/>
    </row>
    <row r="275" spans="1:26" s="20" customFormat="1" x14ac:dyDescent="0.3">
      <c r="A275" s="271"/>
      <c r="B275" s="110" t="s">
        <v>220</v>
      </c>
      <c r="C275" s="21">
        <v>892.76</v>
      </c>
      <c r="D275" s="106">
        <v>514</v>
      </c>
      <c r="E275" s="106">
        <v>514</v>
      </c>
      <c r="F275" s="111">
        <f t="shared" si="76"/>
        <v>0.57574264079931892</v>
      </c>
      <c r="G275" s="106">
        <v>16</v>
      </c>
      <c r="H275" s="112">
        <f t="shared" si="77"/>
        <v>3.1128404669260701E-2</v>
      </c>
      <c r="I275" s="106">
        <v>0</v>
      </c>
      <c r="J275" s="106"/>
      <c r="K275" s="106"/>
      <c r="L275" s="106"/>
      <c r="M275" s="106">
        <v>4</v>
      </c>
      <c r="N275" s="106">
        <v>0</v>
      </c>
      <c r="O275" s="106">
        <v>3</v>
      </c>
      <c r="P275" s="106">
        <v>1</v>
      </c>
      <c r="Q275" s="112">
        <f t="shared" si="71"/>
        <v>0.25</v>
      </c>
      <c r="R275" s="106">
        <f t="shared" si="78"/>
        <v>25</v>
      </c>
      <c r="S275" s="90" t="s">
        <v>24</v>
      </c>
      <c r="T275" s="106">
        <v>16</v>
      </c>
      <c r="U275" s="116">
        <f t="shared" si="79"/>
        <v>3.1128404669260701E-2</v>
      </c>
      <c r="V275" s="106">
        <v>0</v>
      </c>
      <c r="W275" s="106"/>
      <c r="X275" s="106"/>
      <c r="Y275" s="106"/>
      <c r="Z275" s="123"/>
    </row>
    <row r="276" spans="1:26" s="20" customFormat="1" x14ac:dyDescent="0.3">
      <c r="A276" s="270"/>
      <c r="B276" s="110" t="s">
        <v>221</v>
      </c>
      <c r="C276" s="21">
        <v>114.92</v>
      </c>
      <c r="D276" s="106">
        <v>120</v>
      </c>
      <c r="E276" s="106">
        <v>120</v>
      </c>
      <c r="F276" s="111">
        <f t="shared" si="76"/>
        <v>1.0442046641141665</v>
      </c>
      <c r="G276" s="106">
        <v>4</v>
      </c>
      <c r="H276" s="112">
        <f t="shared" si="77"/>
        <v>3.3333333333333333E-2</v>
      </c>
      <c r="I276" s="106">
        <v>0</v>
      </c>
      <c r="J276" s="106"/>
      <c r="K276" s="106"/>
      <c r="L276" s="106"/>
      <c r="M276" s="106">
        <v>0</v>
      </c>
      <c r="N276" s="106">
        <v>0</v>
      </c>
      <c r="O276" s="106">
        <v>0</v>
      </c>
      <c r="P276" s="106">
        <v>0</v>
      </c>
      <c r="Q276" s="112">
        <f t="shared" si="71"/>
        <v>0</v>
      </c>
      <c r="R276" s="106">
        <f t="shared" si="78"/>
        <v>9</v>
      </c>
      <c r="S276" s="90" t="s">
        <v>48</v>
      </c>
      <c r="T276" s="106">
        <v>4</v>
      </c>
      <c r="U276" s="116">
        <f t="shared" si="79"/>
        <v>3.3333333333333333E-2</v>
      </c>
      <c r="V276" s="106">
        <v>0</v>
      </c>
      <c r="W276" s="106"/>
      <c r="X276" s="106"/>
      <c r="Y276" s="106"/>
      <c r="Z276" s="123"/>
    </row>
    <row r="277" spans="1:26" x14ac:dyDescent="0.3">
      <c r="A277" s="269">
        <v>3</v>
      </c>
      <c r="B277" s="110" t="s">
        <v>222</v>
      </c>
      <c r="C277" s="21"/>
      <c r="D277" s="106"/>
      <c r="E277" s="106"/>
      <c r="F277" s="106"/>
      <c r="G277" s="106"/>
      <c r="H277" s="112" t="s">
        <v>339</v>
      </c>
      <c r="I277" s="106"/>
      <c r="J277" s="106"/>
      <c r="K277" s="106"/>
      <c r="L277" s="106"/>
      <c r="M277" s="106"/>
      <c r="N277" s="106"/>
      <c r="O277" s="106"/>
      <c r="P277" s="106"/>
      <c r="Q277" s="112"/>
      <c r="R277" s="106"/>
      <c r="S277" s="90"/>
      <c r="T277" s="106"/>
      <c r="U277" s="112" t="s">
        <v>339</v>
      </c>
      <c r="V277" s="106"/>
      <c r="W277" s="106"/>
      <c r="X277" s="106"/>
      <c r="Y277" s="106"/>
      <c r="Z277" s="124"/>
    </row>
    <row r="278" spans="1:26" s="20" customFormat="1" x14ac:dyDescent="0.3">
      <c r="A278" s="271"/>
      <c r="B278" s="110" t="s">
        <v>223</v>
      </c>
      <c r="C278" s="21">
        <v>153.78</v>
      </c>
      <c r="D278" s="106">
        <v>196</v>
      </c>
      <c r="E278" s="106">
        <v>196</v>
      </c>
      <c r="F278" s="111">
        <f t="shared" ref="F278:F284" si="80">E278/C278</f>
        <v>1.2745480556639355</v>
      </c>
      <c r="G278" s="106">
        <v>15</v>
      </c>
      <c r="H278" s="112">
        <f t="shared" ref="H278:H284" si="81">G278/E278</f>
        <v>7.6530612244897961E-2</v>
      </c>
      <c r="I278" s="106">
        <v>0</v>
      </c>
      <c r="J278" s="106"/>
      <c r="K278" s="106"/>
      <c r="L278" s="106"/>
      <c r="M278" s="106">
        <v>9</v>
      </c>
      <c r="N278" s="106">
        <v>0</v>
      </c>
      <c r="O278" s="106">
        <v>7</v>
      </c>
      <c r="P278" s="106">
        <v>2</v>
      </c>
      <c r="Q278" s="112">
        <f t="shared" si="71"/>
        <v>0.6</v>
      </c>
      <c r="R278" s="106">
        <f t="shared" ref="R278:R284" si="82">ROUNDDOWN(E278*S278,0)</f>
        <v>15</v>
      </c>
      <c r="S278" s="90" t="s">
        <v>48</v>
      </c>
      <c r="T278" s="106">
        <v>15</v>
      </c>
      <c r="U278" s="116">
        <f t="shared" ref="U278:U284" si="83">T278/E278</f>
        <v>7.6530612244897961E-2</v>
      </c>
      <c r="V278" s="106">
        <v>0</v>
      </c>
      <c r="W278" s="106"/>
      <c r="X278" s="106"/>
      <c r="Y278" s="106"/>
      <c r="Z278" s="123"/>
    </row>
    <row r="279" spans="1:26" s="20" customFormat="1" x14ac:dyDescent="0.3">
      <c r="A279" s="271"/>
      <c r="B279" s="110" t="s">
        <v>224</v>
      </c>
      <c r="C279" s="21">
        <v>448.91</v>
      </c>
      <c r="D279" s="106">
        <v>391</v>
      </c>
      <c r="E279" s="106">
        <v>391</v>
      </c>
      <c r="F279" s="111">
        <f t="shared" si="80"/>
        <v>0.87099864115301506</v>
      </c>
      <c r="G279" s="106">
        <v>19</v>
      </c>
      <c r="H279" s="112">
        <f t="shared" si="81"/>
        <v>4.859335038363171E-2</v>
      </c>
      <c r="I279" s="106">
        <v>0</v>
      </c>
      <c r="J279" s="106"/>
      <c r="K279" s="106"/>
      <c r="L279" s="106"/>
      <c r="M279" s="106">
        <v>5</v>
      </c>
      <c r="N279" s="106">
        <v>0</v>
      </c>
      <c r="O279" s="106">
        <v>5</v>
      </c>
      <c r="P279" s="106">
        <v>0</v>
      </c>
      <c r="Q279" s="112">
        <f t="shared" si="71"/>
        <v>0.26315789473684209</v>
      </c>
      <c r="R279" s="106">
        <f t="shared" si="82"/>
        <v>19</v>
      </c>
      <c r="S279" s="90" t="s">
        <v>24</v>
      </c>
      <c r="T279" s="106">
        <v>19</v>
      </c>
      <c r="U279" s="116">
        <f t="shared" si="83"/>
        <v>4.859335038363171E-2</v>
      </c>
      <c r="V279" s="106">
        <v>0</v>
      </c>
      <c r="W279" s="106"/>
      <c r="X279" s="106"/>
      <c r="Y279" s="106"/>
      <c r="Z279" s="123"/>
    </row>
    <row r="280" spans="1:26" s="20" customFormat="1" x14ac:dyDescent="0.3">
      <c r="A280" s="271"/>
      <c r="B280" s="110" t="s">
        <v>225</v>
      </c>
      <c r="C280" s="21">
        <v>61.92</v>
      </c>
      <c r="D280" s="106">
        <v>75</v>
      </c>
      <c r="E280" s="106">
        <v>75</v>
      </c>
      <c r="F280" s="111">
        <f t="shared" si="80"/>
        <v>1.2112403100775193</v>
      </c>
      <c r="G280" s="106">
        <v>6</v>
      </c>
      <c r="H280" s="112">
        <f t="shared" si="81"/>
        <v>0.08</v>
      </c>
      <c r="I280" s="106">
        <v>0</v>
      </c>
      <c r="J280" s="106"/>
      <c r="K280" s="106"/>
      <c r="L280" s="106"/>
      <c r="M280" s="106">
        <v>2</v>
      </c>
      <c r="N280" s="106">
        <v>0</v>
      </c>
      <c r="O280" s="106">
        <v>2</v>
      </c>
      <c r="P280" s="106">
        <v>0</v>
      </c>
      <c r="Q280" s="112">
        <f t="shared" si="71"/>
        <v>0.33333333333333331</v>
      </c>
      <c r="R280" s="106">
        <f t="shared" si="82"/>
        <v>6</v>
      </c>
      <c r="S280" s="90" t="s">
        <v>48</v>
      </c>
      <c r="T280" s="106">
        <v>6</v>
      </c>
      <c r="U280" s="116">
        <f t="shared" si="83"/>
        <v>0.08</v>
      </c>
      <c r="V280" s="106">
        <v>0</v>
      </c>
      <c r="W280" s="106"/>
      <c r="X280" s="106"/>
      <c r="Y280" s="106"/>
      <c r="Z280" s="123"/>
    </row>
    <row r="281" spans="1:26" s="20" customFormat="1" x14ac:dyDescent="0.3">
      <c r="A281" s="271"/>
      <c r="B281" s="110" t="s">
        <v>226</v>
      </c>
      <c r="C281" s="21">
        <v>105.49</v>
      </c>
      <c r="D281" s="106">
        <v>126</v>
      </c>
      <c r="E281" s="106">
        <v>126</v>
      </c>
      <c r="F281" s="111">
        <f t="shared" si="80"/>
        <v>1.1944260119442602</v>
      </c>
      <c r="G281" s="106">
        <v>10</v>
      </c>
      <c r="H281" s="112">
        <f t="shared" si="81"/>
        <v>7.9365079365079361E-2</v>
      </c>
      <c r="I281" s="106">
        <v>0</v>
      </c>
      <c r="J281" s="106"/>
      <c r="K281" s="106"/>
      <c r="L281" s="106"/>
      <c r="M281" s="106">
        <v>7</v>
      </c>
      <c r="N281" s="106">
        <v>0</v>
      </c>
      <c r="O281" s="106">
        <v>5</v>
      </c>
      <c r="P281" s="106">
        <v>2</v>
      </c>
      <c r="Q281" s="112">
        <f t="shared" si="71"/>
        <v>0.7</v>
      </c>
      <c r="R281" s="106">
        <f t="shared" si="82"/>
        <v>10</v>
      </c>
      <c r="S281" s="90" t="s">
        <v>48</v>
      </c>
      <c r="T281" s="106">
        <v>10</v>
      </c>
      <c r="U281" s="116">
        <f t="shared" si="83"/>
        <v>7.9365079365079361E-2</v>
      </c>
      <c r="V281" s="106">
        <v>0</v>
      </c>
      <c r="W281" s="106"/>
      <c r="X281" s="106"/>
      <c r="Y281" s="106"/>
      <c r="Z281" s="123"/>
    </row>
    <row r="282" spans="1:26" s="20" customFormat="1" x14ac:dyDescent="0.3">
      <c r="A282" s="271"/>
      <c r="B282" s="110" t="s">
        <v>227</v>
      </c>
      <c r="C282" s="21">
        <v>131.96</v>
      </c>
      <c r="D282" s="106">
        <v>108</v>
      </c>
      <c r="E282" s="106">
        <v>108</v>
      </c>
      <c r="F282" s="111">
        <f t="shared" si="80"/>
        <v>0.81842982722036972</v>
      </c>
      <c r="G282" s="106">
        <v>5</v>
      </c>
      <c r="H282" s="112">
        <f t="shared" si="81"/>
        <v>4.6296296296296294E-2</v>
      </c>
      <c r="I282" s="106">
        <v>0</v>
      </c>
      <c r="J282" s="106"/>
      <c r="K282" s="106"/>
      <c r="L282" s="106"/>
      <c r="M282" s="106">
        <v>2</v>
      </c>
      <c r="N282" s="106">
        <v>0</v>
      </c>
      <c r="O282" s="106">
        <v>1</v>
      </c>
      <c r="P282" s="106">
        <v>1</v>
      </c>
      <c r="Q282" s="112">
        <f t="shared" si="71"/>
        <v>0.4</v>
      </c>
      <c r="R282" s="106">
        <f t="shared" si="82"/>
        <v>5</v>
      </c>
      <c r="S282" s="90">
        <v>0.05</v>
      </c>
      <c r="T282" s="106">
        <v>5</v>
      </c>
      <c r="U282" s="116">
        <f t="shared" si="83"/>
        <v>4.6296296296296294E-2</v>
      </c>
      <c r="V282" s="106">
        <v>0</v>
      </c>
      <c r="W282" s="106"/>
      <c r="X282" s="106"/>
      <c r="Y282" s="106"/>
      <c r="Z282" s="123"/>
    </row>
    <row r="283" spans="1:26" s="20" customFormat="1" x14ac:dyDescent="0.3">
      <c r="A283" s="270"/>
      <c r="B283" s="110" t="s">
        <v>228</v>
      </c>
      <c r="C283" s="21">
        <v>80.63</v>
      </c>
      <c r="D283" s="106">
        <v>178</v>
      </c>
      <c r="E283" s="106">
        <v>178</v>
      </c>
      <c r="F283" s="111">
        <f t="shared" si="80"/>
        <v>2.207615031625946</v>
      </c>
      <c r="G283" s="106">
        <v>14</v>
      </c>
      <c r="H283" s="112">
        <f t="shared" si="81"/>
        <v>7.8651685393258425E-2</v>
      </c>
      <c r="I283" s="106">
        <v>0</v>
      </c>
      <c r="J283" s="106"/>
      <c r="K283" s="106"/>
      <c r="L283" s="106"/>
      <c r="M283" s="106">
        <v>4</v>
      </c>
      <c r="N283" s="106">
        <v>0</v>
      </c>
      <c r="O283" s="106">
        <v>3</v>
      </c>
      <c r="P283" s="106">
        <v>1</v>
      </c>
      <c r="Q283" s="112">
        <f t="shared" si="71"/>
        <v>0.2857142857142857</v>
      </c>
      <c r="R283" s="106">
        <f t="shared" si="82"/>
        <v>14</v>
      </c>
      <c r="S283" s="90" t="s">
        <v>48</v>
      </c>
      <c r="T283" s="106">
        <v>14</v>
      </c>
      <c r="U283" s="116">
        <f t="shared" si="83"/>
        <v>7.8651685393258425E-2</v>
      </c>
      <c r="V283" s="106">
        <v>0</v>
      </c>
      <c r="W283" s="106"/>
      <c r="X283" s="106"/>
      <c r="Y283" s="106"/>
      <c r="Z283" s="123"/>
    </row>
    <row r="284" spans="1:26" s="20" customFormat="1" x14ac:dyDescent="0.3">
      <c r="A284" s="105">
        <v>4</v>
      </c>
      <c r="B284" s="110" t="s">
        <v>229</v>
      </c>
      <c r="C284" s="21">
        <v>107.4</v>
      </c>
      <c r="D284" s="106">
        <v>98</v>
      </c>
      <c r="E284" s="106">
        <v>98</v>
      </c>
      <c r="F284" s="111">
        <f t="shared" si="80"/>
        <v>0.91247672253258838</v>
      </c>
      <c r="G284" s="106">
        <v>4</v>
      </c>
      <c r="H284" s="112">
        <f t="shared" si="81"/>
        <v>4.0816326530612242E-2</v>
      </c>
      <c r="I284" s="106">
        <v>0</v>
      </c>
      <c r="J284" s="106"/>
      <c r="K284" s="106"/>
      <c r="L284" s="106"/>
      <c r="M284" s="106">
        <v>2</v>
      </c>
      <c r="N284" s="106">
        <v>0</v>
      </c>
      <c r="O284" s="106">
        <v>1</v>
      </c>
      <c r="P284" s="106">
        <v>1</v>
      </c>
      <c r="Q284" s="112">
        <f t="shared" si="71"/>
        <v>0.5</v>
      </c>
      <c r="R284" s="106">
        <f t="shared" si="82"/>
        <v>4</v>
      </c>
      <c r="S284" s="90" t="s">
        <v>24</v>
      </c>
      <c r="T284" s="106">
        <v>4</v>
      </c>
      <c r="U284" s="116">
        <f t="shared" si="83"/>
        <v>4.0816326530612242E-2</v>
      </c>
      <c r="V284" s="106">
        <v>0</v>
      </c>
      <c r="W284" s="106"/>
      <c r="X284" s="106"/>
      <c r="Y284" s="106"/>
      <c r="Z284" s="123"/>
    </row>
    <row r="285" spans="1:26" x14ac:dyDescent="0.3">
      <c r="A285" s="269">
        <v>5</v>
      </c>
      <c r="B285" s="110" t="s">
        <v>230</v>
      </c>
      <c r="C285" s="21"/>
      <c r="D285" s="106"/>
      <c r="E285" s="106"/>
      <c r="F285" s="106"/>
      <c r="G285" s="106"/>
      <c r="H285" s="112"/>
      <c r="I285" s="106"/>
      <c r="J285" s="106"/>
      <c r="K285" s="106"/>
      <c r="L285" s="106"/>
      <c r="M285" s="106"/>
      <c r="N285" s="106"/>
      <c r="O285" s="106"/>
      <c r="P285" s="106"/>
      <c r="Q285" s="112"/>
      <c r="R285" s="106"/>
      <c r="S285" s="90"/>
      <c r="T285" s="106"/>
      <c r="U285" s="112" t="s">
        <v>339</v>
      </c>
      <c r="V285" s="106"/>
      <c r="W285" s="106"/>
      <c r="X285" s="106"/>
      <c r="Y285" s="106"/>
      <c r="Z285" s="124"/>
    </row>
    <row r="286" spans="1:26" s="20" customFormat="1" x14ac:dyDescent="0.3">
      <c r="A286" s="271"/>
      <c r="B286" s="110" t="s">
        <v>231</v>
      </c>
      <c r="C286" s="21">
        <v>108.34</v>
      </c>
      <c r="D286" s="106">
        <v>95</v>
      </c>
      <c r="E286" s="106">
        <v>95</v>
      </c>
      <c r="F286" s="111">
        <f>E286/C286</f>
        <v>0.87686911574672322</v>
      </c>
      <c r="G286" s="106">
        <v>4</v>
      </c>
      <c r="H286" s="112">
        <f t="shared" ref="H286:H289" si="84">G286/E286</f>
        <v>4.2105263157894736E-2</v>
      </c>
      <c r="I286" s="106">
        <v>0</v>
      </c>
      <c r="J286" s="106"/>
      <c r="K286" s="106"/>
      <c r="L286" s="106"/>
      <c r="M286" s="106">
        <v>4</v>
      </c>
      <c r="N286" s="106">
        <v>0</v>
      </c>
      <c r="O286" s="106">
        <v>3</v>
      </c>
      <c r="P286" s="106">
        <v>1</v>
      </c>
      <c r="Q286" s="112">
        <f t="shared" si="71"/>
        <v>1</v>
      </c>
      <c r="R286" s="106">
        <f>ROUNDDOWN(E286*S286,0)</f>
        <v>4</v>
      </c>
      <c r="S286" s="90" t="s">
        <v>24</v>
      </c>
      <c r="T286" s="106">
        <v>4</v>
      </c>
      <c r="U286" s="116">
        <f>T286/E286</f>
        <v>4.2105263157894736E-2</v>
      </c>
      <c r="V286" s="106">
        <v>0</v>
      </c>
      <c r="W286" s="106"/>
      <c r="X286" s="106"/>
      <c r="Y286" s="106"/>
      <c r="Z286" s="123"/>
    </row>
    <row r="287" spans="1:26" s="20" customFormat="1" x14ac:dyDescent="0.3">
      <c r="A287" s="270"/>
      <c r="B287" s="110" t="s">
        <v>232</v>
      </c>
      <c r="C287" s="21">
        <v>66.3</v>
      </c>
      <c r="D287" s="106">
        <v>78</v>
      </c>
      <c r="E287" s="106">
        <v>78</v>
      </c>
      <c r="F287" s="111">
        <f>E287/C287</f>
        <v>1.1764705882352942</v>
      </c>
      <c r="G287" s="106">
        <v>2</v>
      </c>
      <c r="H287" s="112">
        <f t="shared" si="84"/>
        <v>2.564102564102564E-2</v>
      </c>
      <c r="I287" s="106">
        <v>0</v>
      </c>
      <c r="J287" s="106"/>
      <c r="K287" s="106"/>
      <c r="L287" s="106"/>
      <c r="M287" s="106">
        <v>1</v>
      </c>
      <c r="N287" s="106">
        <v>0</v>
      </c>
      <c r="O287" s="106">
        <v>1</v>
      </c>
      <c r="P287" s="106">
        <v>0</v>
      </c>
      <c r="Q287" s="112">
        <f t="shared" si="71"/>
        <v>0.5</v>
      </c>
      <c r="R287" s="106">
        <f>ROUNDDOWN(E287*S287,0)</f>
        <v>6</v>
      </c>
      <c r="S287" s="90" t="s">
        <v>48</v>
      </c>
      <c r="T287" s="106">
        <v>2</v>
      </c>
      <c r="U287" s="116">
        <f>T287/E287</f>
        <v>2.564102564102564E-2</v>
      </c>
      <c r="V287" s="106">
        <v>0</v>
      </c>
      <c r="W287" s="106"/>
      <c r="X287" s="106"/>
      <c r="Y287" s="106"/>
      <c r="Z287" s="123"/>
    </row>
    <row r="288" spans="1:26" s="20" customFormat="1" x14ac:dyDescent="0.3">
      <c r="A288" s="105">
        <v>6</v>
      </c>
      <c r="B288" s="110" t="s">
        <v>233</v>
      </c>
      <c r="C288" s="21">
        <v>22.56</v>
      </c>
      <c r="D288" s="106">
        <v>58</v>
      </c>
      <c r="E288" s="106">
        <v>58</v>
      </c>
      <c r="F288" s="111">
        <f>E288/C288</f>
        <v>2.5709219858156032</v>
      </c>
      <c r="G288" s="106">
        <v>4</v>
      </c>
      <c r="H288" s="112">
        <f t="shared" si="84"/>
        <v>6.8965517241379309E-2</v>
      </c>
      <c r="I288" s="106">
        <v>0</v>
      </c>
      <c r="J288" s="106"/>
      <c r="K288" s="106"/>
      <c r="L288" s="106"/>
      <c r="M288" s="106">
        <v>2</v>
      </c>
      <c r="N288" s="106">
        <v>0</v>
      </c>
      <c r="O288" s="106">
        <v>1</v>
      </c>
      <c r="P288" s="106">
        <v>1</v>
      </c>
      <c r="Q288" s="112">
        <f t="shared" si="71"/>
        <v>0.5</v>
      </c>
      <c r="R288" s="106">
        <f>ROUNDDOWN(E288*S288,0)</f>
        <v>4</v>
      </c>
      <c r="S288" s="90" t="s">
        <v>48</v>
      </c>
      <c r="T288" s="106">
        <v>4</v>
      </c>
      <c r="U288" s="116">
        <f>T288/E288</f>
        <v>6.8965517241379309E-2</v>
      </c>
      <c r="V288" s="106">
        <v>0</v>
      </c>
      <c r="W288" s="106"/>
      <c r="X288" s="106"/>
      <c r="Y288" s="106"/>
      <c r="Z288" s="123"/>
    </row>
    <row r="289" spans="1:26" s="20" customFormat="1" x14ac:dyDescent="0.3">
      <c r="A289" s="105">
        <v>7</v>
      </c>
      <c r="B289" s="110" t="s">
        <v>234</v>
      </c>
      <c r="C289" s="21">
        <v>127.71</v>
      </c>
      <c r="D289" s="106">
        <v>192</v>
      </c>
      <c r="E289" s="106">
        <v>192</v>
      </c>
      <c r="F289" s="111">
        <f>E289/C289</f>
        <v>1.5034061545689454</v>
      </c>
      <c r="G289" s="106">
        <v>8</v>
      </c>
      <c r="H289" s="112">
        <f t="shared" si="84"/>
        <v>4.1666666666666664E-2</v>
      </c>
      <c r="I289" s="106">
        <v>0</v>
      </c>
      <c r="J289" s="106"/>
      <c r="K289" s="106"/>
      <c r="L289" s="106"/>
      <c r="M289" s="106">
        <v>4</v>
      </c>
      <c r="N289" s="106">
        <v>0</v>
      </c>
      <c r="O289" s="106">
        <v>3</v>
      </c>
      <c r="P289" s="106">
        <v>1</v>
      </c>
      <c r="Q289" s="112">
        <f t="shared" si="71"/>
        <v>0.5</v>
      </c>
      <c r="R289" s="106">
        <f>ROUNDDOWN(E289*S289,0)</f>
        <v>15</v>
      </c>
      <c r="S289" s="90" t="s">
        <v>48</v>
      </c>
      <c r="T289" s="106">
        <v>8</v>
      </c>
      <c r="U289" s="116">
        <f>T289/E289</f>
        <v>4.1666666666666664E-2</v>
      </c>
      <c r="V289" s="106">
        <v>0</v>
      </c>
      <c r="W289" s="106"/>
      <c r="X289" s="106"/>
      <c r="Y289" s="106"/>
      <c r="Z289" s="123"/>
    </row>
    <row r="290" spans="1:26" x14ac:dyDescent="0.3">
      <c r="A290" s="269">
        <v>8</v>
      </c>
      <c r="B290" s="110" t="s">
        <v>235</v>
      </c>
      <c r="C290" s="21"/>
      <c r="D290" s="106"/>
      <c r="E290" s="106"/>
      <c r="F290" s="106"/>
      <c r="G290" s="106"/>
      <c r="H290" s="112"/>
      <c r="I290" s="106"/>
      <c r="J290" s="106"/>
      <c r="K290" s="106"/>
      <c r="L290" s="106"/>
      <c r="M290" s="106"/>
      <c r="N290" s="106"/>
      <c r="O290" s="106"/>
      <c r="P290" s="106"/>
      <c r="Q290" s="112"/>
      <c r="R290" s="106"/>
      <c r="S290" s="90"/>
      <c r="T290" s="106"/>
      <c r="U290" s="112"/>
      <c r="V290" s="106"/>
      <c r="W290" s="106"/>
      <c r="X290" s="106"/>
      <c r="Y290" s="106"/>
      <c r="Z290" s="124"/>
    </row>
    <row r="291" spans="1:26" s="20" customFormat="1" x14ac:dyDescent="0.3">
      <c r="A291" s="271"/>
      <c r="B291" s="110" t="s">
        <v>236</v>
      </c>
      <c r="C291" s="21">
        <v>94.48</v>
      </c>
      <c r="D291" s="106">
        <v>102</v>
      </c>
      <c r="E291" s="106">
        <v>102</v>
      </c>
      <c r="F291" s="111">
        <f>E291/C291</f>
        <v>1.0795935647756139</v>
      </c>
      <c r="G291" s="106">
        <v>5</v>
      </c>
      <c r="H291" s="112">
        <f t="shared" ref="H291:H292" si="85">G291/E291</f>
        <v>4.9019607843137254E-2</v>
      </c>
      <c r="I291" s="106">
        <v>0</v>
      </c>
      <c r="J291" s="106"/>
      <c r="K291" s="106"/>
      <c r="L291" s="106"/>
      <c r="M291" s="106">
        <v>1</v>
      </c>
      <c r="N291" s="106">
        <v>0</v>
      </c>
      <c r="O291" s="106">
        <v>1</v>
      </c>
      <c r="P291" s="106">
        <v>0</v>
      </c>
      <c r="Q291" s="112">
        <f t="shared" si="71"/>
        <v>0.2</v>
      </c>
      <c r="R291" s="106">
        <f>ROUNDDOWN(E291*S291,0)</f>
        <v>8</v>
      </c>
      <c r="S291" s="90" t="s">
        <v>48</v>
      </c>
      <c r="T291" s="106">
        <v>5</v>
      </c>
      <c r="U291" s="116">
        <f>T291/E291</f>
        <v>4.9019607843137254E-2</v>
      </c>
      <c r="V291" s="106">
        <v>0</v>
      </c>
      <c r="W291" s="106"/>
      <c r="X291" s="106"/>
      <c r="Y291" s="106"/>
      <c r="Z291" s="123"/>
    </row>
    <row r="292" spans="1:26" s="20" customFormat="1" x14ac:dyDescent="0.3">
      <c r="A292" s="270"/>
      <c r="B292" s="110" t="s">
        <v>237</v>
      </c>
      <c r="C292" s="21">
        <v>121.29</v>
      </c>
      <c r="D292" s="106">
        <v>105</v>
      </c>
      <c r="E292" s="106">
        <v>105</v>
      </c>
      <c r="F292" s="111">
        <f>E292/C292</f>
        <v>0.86569379173880778</v>
      </c>
      <c r="G292" s="106">
        <v>5</v>
      </c>
      <c r="H292" s="112">
        <f t="shared" si="85"/>
        <v>4.7619047619047616E-2</v>
      </c>
      <c r="I292" s="106">
        <v>0</v>
      </c>
      <c r="J292" s="106"/>
      <c r="K292" s="106"/>
      <c r="L292" s="106"/>
      <c r="M292" s="106">
        <v>0</v>
      </c>
      <c r="N292" s="106">
        <v>0</v>
      </c>
      <c r="O292" s="106">
        <v>0</v>
      </c>
      <c r="P292" s="106">
        <v>0</v>
      </c>
      <c r="Q292" s="112">
        <f t="shared" si="71"/>
        <v>0</v>
      </c>
      <c r="R292" s="106">
        <f>ROUNDDOWN(E292*S292,0)</f>
        <v>8</v>
      </c>
      <c r="S292" s="90" t="s">
        <v>48</v>
      </c>
      <c r="T292" s="106">
        <v>5</v>
      </c>
      <c r="U292" s="116">
        <f>T292/E292</f>
        <v>4.7619047619047616E-2</v>
      </c>
      <c r="V292" s="106">
        <v>0</v>
      </c>
      <c r="W292" s="106"/>
      <c r="X292" s="106"/>
      <c r="Y292" s="106"/>
      <c r="Z292" s="123"/>
    </row>
    <row r="293" spans="1:26" s="20" customFormat="1" x14ac:dyDescent="0.3">
      <c r="A293" s="126"/>
      <c r="B293" s="127" t="s">
        <v>238</v>
      </c>
      <c r="C293" s="21"/>
      <c r="D293" s="106"/>
      <c r="E293" s="106"/>
      <c r="F293" s="111"/>
      <c r="G293" s="106"/>
      <c r="H293" s="112"/>
      <c r="I293" s="106"/>
      <c r="J293" s="106"/>
      <c r="K293" s="106"/>
      <c r="L293" s="106"/>
      <c r="M293" s="106"/>
      <c r="N293" s="106"/>
      <c r="O293" s="106"/>
      <c r="P293" s="106"/>
      <c r="Q293" s="112"/>
      <c r="R293" s="106"/>
      <c r="S293" s="90"/>
      <c r="T293" s="106"/>
      <c r="U293" s="116"/>
      <c r="V293" s="106"/>
      <c r="W293" s="106"/>
      <c r="X293" s="106"/>
      <c r="Y293" s="106"/>
      <c r="Z293" s="123"/>
    </row>
    <row r="294" spans="1:26" s="20" customFormat="1" x14ac:dyDescent="0.3">
      <c r="A294" s="105">
        <v>9</v>
      </c>
      <c r="B294" s="110" t="s">
        <v>239</v>
      </c>
      <c r="C294" s="21">
        <v>265.70999999999998</v>
      </c>
      <c r="D294" s="106">
        <v>80</v>
      </c>
      <c r="E294" s="106">
        <v>80</v>
      </c>
      <c r="F294" s="111">
        <f t="shared" ref="F294:F301" si="86">E294/C294</f>
        <v>0.30108012494825187</v>
      </c>
      <c r="G294" s="106">
        <v>4</v>
      </c>
      <c r="H294" s="112">
        <f t="shared" ref="H294:H298" si="87">G294/E294</f>
        <v>0.05</v>
      </c>
      <c r="I294" s="106">
        <v>0</v>
      </c>
      <c r="J294" s="106">
        <v>0</v>
      </c>
      <c r="K294" s="106">
        <v>3</v>
      </c>
      <c r="L294" s="106">
        <v>1</v>
      </c>
      <c r="M294" s="106">
        <v>1</v>
      </c>
      <c r="N294" s="106">
        <v>0</v>
      </c>
      <c r="O294" s="106">
        <v>1</v>
      </c>
      <c r="P294" s="106">
        <v>0</v>
      </c>
      <c r="Q294" s="112">
        <f t="shared" si="71"/>
        <v>0.25</v>
      </c>
      <c r="R294" s="106">
        <f t="shared" ref="R294:R301" si="88">ROUNDDOWN(E294*S294,0)</f>
        <v>4</v>
      </c>
      <c r="S294" s="90" t="s">
        <v>24</v>
      </c>
      <c r="T294" s="106">
        <v>4</v>
      </c>
      <c r="U294" s="116">
        <f>T294/E294</f>
        <v>0.05</v>
      </c>
      <c r="V294" s="106">
        <v>0</v>
      </c>
      <c r="W294" s="106">
        <v>0</v>
      </c>
      <c r="X294" s="106">
        <v>3</v>
      </c>
      <c r="Y294" s="106">
        <v>1</v>
      </c>
      <c r="Z294" s="123"/>
    </row>
    <row r="295" spans="1:26" s="20" customFormat="1" x14ac:dyDescent="0.3">
      <c r="A295" s="105">
        <v>10</v>
      </c>
      <c r="B295" s="110" t="s">
        <v>240</v>
      </c>
      <c r="C295" s="21">
        <v>1480.91</v>
      </c>
      <c r="D295" s="106">
        <v>285</v>
      </c>
      <c r="E295" s="106">
        <v>285</v>
      </c>
      <c r="F295" s="111">
        <f t="shared" si="86"/>
        <v>0.19244923729328586</v>
      </c>
      <c r="G295" s="106">
        <v>14</v>
      </c>
      <c r="H295" s="112">
        <f t="shared" si="87"/>
        <v>4.912280701754386E-2</v>
      </c>
      <c r="I295" s="106">
        <v>1</v>
      </c>
      <c r="J295" s="106">
        <v>0</v>
      </c>
      <c r="K295" s="106">
        <v>11</v>
      </c>
      <c r="L295" s="106">
        <v>3</v>
      </c>
      <c r="M295" s="115">
        <v>5</v>
      </c>
      <c r="N295" s="115">
        <v>0</v>
      </c>
      <c r="O295" s="115">
        <v>5</v>
      </c>
      <c r="P295" s="106">
        <v>0</v>
      </c>
      <c r="Q295" s="112">
        <f t="shared" si="71"/>
        <v>0.35714285714285715</v>
      </c>
      <c r="R295" s="106">
        <f t="shared" si="88"/>
        <v>14</v>
      </c>
      <c r="S295" s="90" t="s">
        <v>24</v>
      </c>
      <c r="T295" s="106">
        <v>14</v>
      </c>
      <c r="U295" s="116">
        <f>T295/E295</f>
        <v>4.912280701754386E-2</v>
      </c>
      <c r="V295" s="106">
        <v>0</v>
      </c>
      <c r="W295" s="106">
        <v>0</v>
      </c>
      <c r="X295" s="106">
        <v>11</v>
      </c>
      <c r="Y295" s="106">
        <v>3</v>
      </c>
      <c r="Z295" s="123"/>
    </row>
    <row r="296" spans="1:26" s="20" customFormat="1" x14ac:dyDescent="0.3">
      <c r="A296" s="105">
        <v>11</v>
      </c>
      <c r="B296" s="110" t="s">
        <v>241</v>
      </c>
      <c r="C296" s="21">
        <v>966.35</v>
      </c>
      <c r="D296" s="106">
        <v>485</v>
      </c>
      <c r="E296" s="106">
        <v>485</v>
      </c>
      <c r="F296" s="111">
        <f t="shared" si="86"/>
        <v>0.50188854969731467</v>
      </c>
      <c r="G296" s="106">
        <v>24</v>
      </c>
      <c r="H296" s="112">
        <f t="shared" si="87"/>
        <v>4.9484536082474224E-2</v>
      </c>
      <c r="I296" s="106">
        <v>0</v>
      </c>
      <c r="J296" s="106">
        <v>0</v>
      </c>
      <c r="K296" s="106">
        <v>19</v>
      </c>
      <c r="L296" s="106">
        <v>5</v>
      </c>
      <c r="M296" s="106">
        <v>3</v>
      </c>
      <c r="N296" s="106">
        <v>0</v>
      </c>
      <c r="O296" s="106">
        <v>3</v>
      </c>
      <c r="P296" s="106">
        <v>0</v>
      </c>
      <c r="Q296" s="112">
        <f t="shared" si="71"/>
        <v>0.125</v>
      </c>
      <c r="R296" s="106">
        <f t="shared" si="88"/>
        <v>24</v>
      </c>
      <c r="S296" s="90" t="s">
        <v>24</v>
      </c>
      <c r="T296" s="106">
        <v>24</v>
      </c>
      <c r="U296" s="116">
        <f>T296/E296</f>
        <v>4.9484536082474224E-2</v>
      </c>
      <c r="V296" s="106">
        <v>0</v>
      </c>
      <c r="W296" s="106">
        <v>0</v>
      </c>
      <c r="X296" s="106">
        <v>19</v>
      </c>
      <c r="Y296" s="106">
        <v>5</v>
      </c>
      <c r="Z296" s="123"/>
    </row>
    <row r="297" spans="1:26" s="20" customFormat="1" x14ac:dyDescent="0.3">
      <c r="A297" s="105">
        <v>12</v>
      </c>
      <c r="B297" s="110" t="s">
        <v>242</v>
      </c>
      <c r="C297" s="21">
        <v>71.87</v>
      </c>
      <c r="D297" s="106">
        <v>22</v>
      </c>
      <c r="E297" s="106">
        <v>22</v>
      </c>
      <c r="F297" s="111">
        <f t="shared" si="86"/>
        <v>0.30610825100876582</v>
      </c>
      <c r="G297" s="106">
        <v>1</v>
      </c>
      <c r="H297" s="112">
        <f t="shared" si="87"/>
        <v>4.5454545454545456E-2</v>
      </c>
      <c r="I297" s="106">
        <v>0</v>
      </c>
      <c r="J297" s="106">
        <v>0</v>
      </c>
      <c r="K297" s="106">
        <v>0</v>
      </c>
      <c r="L297" s="106">
        <v>1</v>
      </c>
      <c r="M297" s="106">
        <v>0</v>
      </c>
      <c r="N297" s="106">
        <v>0</v>
      </c>
      <c r="O297" s="106">
        <v>0</v>
      </c>
      <c r="P297" s="106">
        <v>0</v>
      </c>
      <c r="Q297" s="112">
        <v>0</v>
      </c>
      <c r="R297" s="106">
        <f t="shared" si="88"/>
        <v>1</v>
      </c>
      <c r="S297" s="90" t="s">
        <v>24</v>
      </c>
      <c r="T297" s="106">
        <v>1</v>
      </c>
      <c r="U297" s="116">
        <f>T297/E297</f>
        <v>4.5454545454545456E-2</v>
      </c>
      <c r="V297" s="106">
        <v>0</v>
      </c>
      <c r="W297" s="106">
        <v>0</v>
      </c>
      <c r="X297" s="106">
        <v>0</v>
      </c>
      <c r="Y297" s="106">
        <v>1</v>
      </c>
      <c r="Z297" s="123"/>
    </row>
    <row r="298" spans="1:26" s="20" customFormat="1" x14ac:dyDescent="0.3">
      <c r="A298" s="105">
        <v>13</v>
      </c>
      <c r="B298" s="110" t="s">
        <v>243</v>
      </c>
      <c r="C298" s="21">
        <v>52.37</v>
      </c>
      <c r="D298" s="106">
        <v>8</v>
      </c>
      <c r="E298" s="106">
        <v>8</v>
      </c>
      <c r="F298" s="111">
        <f t="shared" si="86"/>
        <v>0.15275921329005157</v>
      </c>
      <c r="G298" s="106">
        <v>0</v>
      </c>
      <c r="H298" s="112">
        <f t="shared" si="87"/>
        <v>0</v>
      </c>
      <c r="I298" s="106">
        <v>0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0</v>
      </c>
      <c r="Q298" s="112">
        <v>0</v>
      </c>
      <c r="R298" s="106">
        <f t="shared" si="88"/>
        <v>0</v>
      </c>
      <c r="S298" s="90" t="s">
        <v>24</v>
      </c>
      <c r="T298" s="106">
        <v>0</v>
      </c>
      <c r="U298" s="112">
        <v>0</v>
      </c>
      <c r="V298" s="106">
        <v>0</v>
      </c>
      <c r="W298" s="106">
        <v>0</v>
      </c>
      <c r="X298" s="106">
        <v>0</v>
      </c>
      <c r="Y298" s="106">
        <v>0</v>
      </c>
      <c r="Z298" s="123"/>
    </row>
    <row r="299" spans="1:26" s="20" customFormat="1" ht="33.75" customHeight="1" x14ac:dyDescent="0.3">
      <c r="A299" s="105">
        <v>14</v>
      </c>
      <c r="B299" s="110" t="s">
        <v>398</v>
      </c>
      <c r="C299" s="21">
        <v>69.87</v>
      </c>
      <c r="D299" s="106">
        <v>0</v>
      </c>
      <c r="E299" s="106">
        <v>0</v>
      </c>
      <c r="F299" s="111">
        <f t="shared" si="86"/>
        <v>0</v>
      </c>
      <c r="G299" s="106">
        <v>0</v>
      </c>
      <c r="H299" s="112">
        <v>0</v>
      </c>
      <c r="I299" s="106">
        <v>0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0</v>
      </c>
      <c r="Q299" s="112">
        <v>0</v>
      </c>
      <c r="R299" s="106">
        <f t="shared" si="88"/>
        <v>0</v>
      </c>
      <c r="S299" s="90" t="s">
        <v>24</v>
      </c>
      <c r="T299" s="106">
        <v>0</v>
      </c>
      <c r="U299" s="112">
        <v>0</v>
      </c>
      <c r="V299" s="106">
        <v>0</v>
      </c>
      <c r="W299" s="106">
        <v>0</v>
      </c>
      <c r="X299" s="106">
        <v>0</v>
      </c>
      <c r="Y299" s="106">
        <v>0</v>
      </c>
      <c r="Z299" s="123"/>
    </row>
    <row r="300" spans="1:26" s="20" customFormat="1" x14ac:dyDescent="0.3">
      <c r="A300" s="105">
        <v>15</v>
      </c>
      <c r="B300" s="110" t="s">
        <v>245</v>
      </c>
      <c r="C300" s="21">
        <v>123.76</v>
      </c>
      <c r="D300" s="106">
        <v>53</v>
      </c>
      <c r="E300" s="106">
        <v>53</v>
      </c>
      <c r="F300" s="111">
        <f t="shared" si="86"/>
        <v>0.4282482223658694</v>
      </c>
      <c r="G300" s="106">
        <v>2</v>
      </c>
      <c r="H300" s="112">
        <f t="shared" ref="H300:H301" si="89">G300/E300</f>
        <v>3.7735849056603772E-2</v>
      </c>
      <c r="I300" s="106">
        <v>0</v>
      </c>
      <c r="J300" s="106">
        <v>0</v>
      </c>
      <c r="K300" s="106">
        <v>1</v>
      </c>
      <c r="L300" s="106">
        <v>1</v>
      </c>
      <c r="M300" s="106">
        <v>0</v>
      </c>
      <c r="N300" s="106">
        <v>0</v>
      </c>
      <c r="O300" s="106">
        <v>0</v>
      </c>
      <c r="P300" s="106">
        <v>0</v>
      </c>
      <c r="Q300" s="112">
        <v>0</v>
      </c>
      <c r="R300" s="106">
        <f t="shared" si="88"/>
        <v>2</v>
      </c>
      <c r="S300" s="90" t="s">
        <v>24</v>
      </c>
      <c r="T300" s="106">
        <v>2</v>
      </c>
      <c r="U300" s="116">
        <f>T300/E300</f>
        <v>3.7735849056603772E-2</v>
      </c>
      <c r="V300" s="106">
        <v>0</v>
      </c>
      <c r="W300" s="106">
        <v>0</v>
      </c>
      <c r="X300" s="106">
        <v>1</v>
      </c>
      <c r="Y300" s="106">
        <v>1</v>
      </c>
      <c r="Z300" s="123"/>
    </row>
    <row r="301" spans="1:26" s="20" customFormat="1" x14ac:dyDescent="0.3">
      <c r="A301" s="105">
        <v>16</v>
      </c>
      <c r="B301" s="110" t="s">
        <v>246</v>
      </c>
      <c r="C301" s="21">
        <v>1012.35</v>
      </c>
      <c r="D301" s="106">
        <v>337</v>
      </c>
      <c r="E301" s="106">
        <v>337</v>
      </c>
      <c r="F301" s="111">
        <f t="shared" si="86"/>
        <v>0.33288882303551143</v>
      </c>
      <c r="G301" s="106">
        <v>16</v>
      </c>
      <c r="H301" s="112">
        <f t="shared" si="89"/>
        <v>4.7477744807121663E-2</v>
      </c>
      <c r="I301" s="106">
        <v>16</v>
      </c>
      <c r="J301" s="106">
        <v>0</v>
      </c>
      <c r="K301" s="106">
        <v>12</v>
      </c>
      <c r="L301" s="106">
        <v>4</v>
      </c>
      <c r="M301" s="106">
        <v>0</v>
      </c>
      <c r="N301" s="106">
        <v>0</v>
      </c>
      <c r="O301" s="106">
        <v>0</v>
      </c>
      <c r="P301" s="106">
        <v>0</v>
      </c>
      <c r="Q301" s="112">
        <v>0</v>
      </c>
      <c r="R301" s="106">
        <f t="shared" si="88"/>
        <v>16</v>
      </c>
      <c r="S301" s="90" t="s">
        <v>24</v>
      </c>
      <c r="T301" s="106">
        <v>16</v>
      </c>
      <c r="U301" s="116">
        <f>T301/E301</f>
        <v>4.7477744807121663E-2</v>
      </c>
      <c r="V301" s="106">
        <v>0</v>
      </c>
      <c r="W301" s="106">
        <v>0</v>
      </c>
      <c r="X301" s="106">
        <v>12</v>
      </c>
      <c r="Y301" s="106">
        <v>4</v>
      </c>
      <c r="Z301" s="123"/>
    </row>
    <row r="302" spans="1:26" ht="69.75" customHeight="1" x14ac:dyDescent="0.3">
      <c r="A302" s="105">
        <v>17</v>
      </c>
      <c r="B302" s="110" t="s">
        <v>30</v>
      </c>
      <c r="C302" s="31"/>
      <c r="D302" s="106"/>
      <c r="E302" s="106"/>
      <c r="F302" s="106"/>
      <c r="G302" s="106"/>
      <c r="H302" s="112" t="s">
        <v>339</v>
      </c>
      <c r="I302" s="106"/>
      <c r="J302" s="106"/>
      <c r="K302" s="106"/>
      <c r="L302" s="106"/>
      <c r="M302" s="106"/>
      <c r="N302" s="106"/>
      <c r="O302" s="106"/>
      <c r="P302" s="106"/>
      <c r="Q302" s="112"/>
      <c r="R302" s="106"/>
      <c r="S302" s="90"/>
      <c r="T302" s="106"/>
      <c r="U302" s="112" t="s">
        <v>339</v>
      </c>
      <c r="V302" s="106"/>
      <c r="W302" s="106"/>
      <c r="X302" s="106"/>
      <c r="Y302" s="106"/>
      <c r="Z302" s="124"/>
    </row>
    <row r="303" spans="1:26" s="78" customFormat="1" ht="33" customHeight="1" x14ac:dyDescent="0.3">
      <c r="A303" s="272" t="s">
        <v>247</v>
      </c>
      <c r="B303" s="273"/>
      <c r="C303" s="37">
        <f>SUM(C267:C302)</f>
        <v>9029.3000000000011</v>
      </c>
      <c r="D303" s="115">
        <f>SUM(D267:D302)</f>
        <v>5132</v>
      </c>
      <c r="E303" s="115">
        <f>SUM(E267:E302)</f>
        <v>5132</v>
      </c>
      <c r="F303" s="119">
        <f>E303/C303</f>
        <v>0.56837185606857665</v>
      </c>
      <c r="G303" s="115">
        <f>SUM(G267:G302)</f>
        <v>225</v>
      </c>
      <c r="H303" s="112">
        <f>G303/E303</f>
        <v>4.3842556508183944E-2</v>
      </c>
      <c r="I303" s="115">
        <f>SUM(I267:I302)</f>
        <v>17</v>
      </c>
      <c r="J303" s="115">
        <f>SUM(J267:J302)</f>
        <v>0</v>
      </c>
      <c r="K303" s="115">
        <f>SUM(K267:K302)</f>
        <v>46</v>
      </c>
      <c r="L303" s="115">
        <f>SUM(L267:L302)</f>
        <v>15</v>
      </c>
      <c r="M303" s="115">
        <f t="shared" ref="M303:P303" si="90">SUM(M267:M302)</f>
        <v>62</v>
      </c>
      <c r="N303" s="115">
        <f t="shared" si="90"/>
        <v>0</v>
      </c>
      <c r="O303" s="115">
        <f t="shared" si="90"/>
        <v>48</v>
      </c>
      <c r="P303" s="115">
        <f t="shared" si="90"/>
        <v>14</v>
      </c>
      <c r="Q303" s="112">
        <f t="shared" si="71"/>
        <v>0.27555555555555555</v>
      </c>
      <c r="R303" s="115">
        <f>SUM(R267:R302)</f>
        <v>286</v>
      </c>
      <c r="S303" s="90"/>
      <c r="T303" s="115">
        <f>SUM(T267:T302)</f>
        <v>225</v>
      </c>
      <c r="U303" s="116">
        <f>T303/E303</f>
        <v>4.3842556508183944E-2</v>
      </c>
      <c r="V303" s="115">
        <f>SUM(V267:V302)</f>
        <v>0</v>
      </c>
      <c r="W303" s="115">
        <f>SUM(W267:W302)</f>
        <v>0</v>
      </c>
      <c r="X303" s="115">
        <f>SUM(X267:X302)</f>
        <v>46</v>
      </c>
      <c r="Y303" s="115">
        <f>SUM(Y267:Y302)</f>
        <v>15</v>
      </c>
      <c r="Z303" s="125"/>
    </row>
    <row r="304" spans="1:26" ht="18.75" customHeight="1" x14ac:dyDescent="0.3">
      <c r="A304" s="277" t="s">
        <v>248</v>
      </c>
      <c r="B304" s="278"/>
      <c r="C304" s="121"/>
      <c r="D304" s="106"/>
      <c r="E304" s="106"/>
      <c r="F304" s="106"/>
      <c r="G304" s="106"/>
      <c r="H304" s="112" t="s">
        <v>339</v>
      </c>
      <c r="I304" s="106"/>
      <c r="J304" s="106"/>
      <c r="K304" s="106"/>
      <c r="L304" s="106"/>
      <c r="M304" s="106"/>
      <c r="N304" s="106"/>
      <c r="O304" s="106"/>
      <c r="P304" s="106"/>
      <c r="Q304" s="112"/>
      <c r="R304" s="106"/>
      <c r="S304" s="90"/>
      <c r="T304" s="106"/>
      <c r="U304" s="112" t="s">
        <v>339</v>
      </c>
      <c r="V304" s="106"/>
      <c r="W304" s="106"/>
      <c r="X304" s="106"/>
      <c r="Y304" s="106"/>
      <c r="Z304" s="124"/>
    </row>
    <row r="305" spans="1:26" x14ac:dyDescent="0.3">
      <c r="A305" s="269">
        <v>1</v>
      </c>
      <c r="B305" s="110" t="s">
        <v>249</v>
      </c>
      <c r="C305" s="31"/>
      <c r="D305" s="106"/>
      <c r="E305" s="106"/>
      <c r="F305" s="106"/>
      <c r="G305" s="106"/>
      <c r="H305" s="112" t="s">
        <v>339</v>
      </c>
      <c r="I305" s="106"/>
      <c r="J305" s="106"/>
      <c r="K305" s="106"/>
      <c r="L305" s="106"/>
      <c r="M305" s="106"/>
      <c r="N305" s="106"/>
      <c r="O305" s="106"/>
      <c r="P305" s="106"/>
      <c r="Q305" s="112"/>
      <c r="R305" s="106"/>
      <c r="S305" s="90"/>
      <c r="T305" s="106"/>
      <c r="U305" s="112" t="s">
        <v>339</v>
      </c>
      <c r="V305" s="106"/>
      <c r="W305" s="106"/>
      <c r="X305" s="106"/>
      <c r="Y305" s="106"/>
      <c r="Z305" s="124"/>
    </row>
    <row r="306" spans="1:26" s="20" customFormat="1" x14ac:dyDescent="0.3">
      <c r="A306" s="271"/>
      <c r="B306" s="110" t="s">
        <v>319</v>
      </c>
      <c r="C306" s="21">
        <v>332.4</v>
      </c>
      <c r="D306" s="106">
        <v>449</v>
      </c>
      <c r="E306" s="106">
        <v>449</v>
      </c>
      <c r="F306" s="111">
        <f>E306/C306</f>
        <v>1.3507821901323707</v>
      </c>
      <c r="G306" s="106">
        <v>35</v>
      </c>
      <c r="H306" s="112">
        <f t="shared" ref="H306:H307" si="91">G306/E306</f>
        <v>7.7951002227171495E-2</v>
      </c>
      <c r="I306" s="106">
        <v>2</v>
      </c>
      <c r="J306" s="106"/>
      <c r="K306" s="106">
        <v>1</v>
      </c>
      <c r="L306" s="106">
        <v>1</v>
      </c>
      <c r="M306" s="106">
        <v>16</v>
      </c>
      <c r="N306" s="106">
        <v>0</v>
      </c>
      <c r="O306" s="106">
        <v>12</v>
      </c>
      <c r="P306" s="106">
        <v>4</v>
      </c>
      <c r="Q306" s="112">
        <f t="shared" si="71"/>
        <v>0.45714285714285713</v>
      </c>
      <c r="R306" s="106">
        <f>ROUNDDOWN(E306*S306,0)</f>
        <v>35</v>
      </c>
      <c r="S306" s="90" t="s">
        <v>48</v>
      </c>
      <c r="T306" s="106">
        <v>35</v>
      </c>
      <c r="U306" s="116">
        <f>T306/E306</f>
        <v>7.7951002227171495E-2</v>
      </c>
      <c r="V306" s="106">
        <v>0</v>
      </c>
      <c r="W306" s="106"/>
      <c r="X306" s="106"/>
      <c r="Y306" s="106"/>
      <c r="Z306" s="123"/>
    </row>
    <row r="307" spans="1:26" s="20" customFormat="1" x14ac:dyDescent="0.3">
      <c r="A307" s="270"/>
      <c r="B307" s="110" t="s">
        <v>147</v>
      </c>
      <c r="C307" s="21">
        <v>836.01</v>
      </c>
      <c r="D307" s="106">
        <v>898</v>
      </c>
      <c r="E307" s="106">
        <v>898</v>
      </c>
      <c r="F307" s="111">
        <f>E307/C307</f>
        <v>1.0741498307436514</v>
      </c>
      <c r="G307" s="106">
        <v>71</v>
      </c>
      <c r="H307" s="112">
        <f t="shared" si="91"/>
        <v>7.9064587973273939E-2</v>
      </c>
      <c r="I307" s="106">
        <v>2</v>
      </c>
      <c r="J307" s="106"/>
      <c r="K307" s="106">
        <v>1</v>
      </c>
      <c r="L307" s="106">
        <v>1</v>
      </c>
      <c r="M307" s="106">
        <v>35</v>
      </c>
      <c r="N307" s="106">
        <v>0</v>
      </c>
      <c r="O307" s="106">
        <v>31</v>
      </c>
      <c r="P307" s="106">
        <v>4</v>
      </c>
      <c r="Q307" s="112">
        <f t="shared" si="71"/>
        <v>0.49295774647887325</v>
      </c>
      <c r="R307" s="106">
        <f>ROUNDDOWN(E307*S307,0)</f>
        <v>71</v>
      </c>
      <c r="S307" s="90" t="s">
        <v>48</v>
      </c>
      <c r="T307" s="106">
        <v>71</v>
      </c>
      <c r="U307" s="116">
        <f>T307/E307</f>
        <v>7.9064587973273939E-2</v>
      </c>
      <c r="V307" s="106">
        <v>0</v>
      </c>
      <c r="W307" s="106"/>
      <c r="X307" s="106"/>
      <c r="Y307" s="106"/>
      <c r="Z307" s="123"/>
    </row>
    <row r="308" spans="1:26" x14ac:dyDescent="0.3">
      <c r="A308" s="269">
        <v>2</v>
      </c>
      <c r="B308" s="110" t="s">
        <v>251</v>
      </c>
      <c r="C308" s="31"/>
      <c r="D308" s="106"/>
      <c r="E308" s="106"/>
      <c r="F308" s="106"/>
      <c r="G308" s="106"/>
      <c r="H308" s="112" t="s">
        <v>339</v>
      </c>
      <c r="I308" s="106"/>
      <c r="J308" s="106"/>
      <c r="K308" s="106"/>
      <c r="L308" s="106"/>
      <c r="M308" s="106"/>
      <c r="N308" s="106"/>
      <c r="O308" s="106"/>
      <c r="P308" s="106"/>
      <c r="Q308" s="112"/>
      <c r="R308" s="106"/>
      <c r="S308" s="90"/>
      <c r="T308" s="106"/>
      <c r="U308" s="112" t="s">
        <v>339</v>
      </c>
      <c r="V308" s="106"/>
      <c r="W308" s="106"/>
      <c r="X308" s="106"/>
      <c r="Y308" s="106"/>
      <c r="Z308" s="124"/>
    </row>
    <row r="309" spans="1:26" s="20" customFormat="1" x14ac:dyDescent="0.3">
      <c r="A309" s="271"/>
      <c r="B309" s="110" t="s">
        <v>252</v>
      </c>
      <c r="C309" s="21">
        <v>36.26</v>
      </c>
      <c r="D309" s="106">
        <v>109</v>
      </c>
      <c r="E309" s="106">
        <v>109</v>
      </c>
      <c r="F309" s="111">
        <f>E309/C309</f>
        <v>3.0060672917815778</v>
      </c>
      <c r="G309" s="106">
        <v>0</v>
      </c>
      <c r="H309" s="112">
        <f t="shared" ref="H309:H313" si="92">G309/E309</f>
        <v>0</v>
      </c>
      <c r="I309" s="106">
        <v>0</v>
      </c>
      <c r="J309" s="106"/>
      <c r="K309" s="106"/>
      <c r="L309" s="106"/>
      <c r="M309" s="106">
        <v>0</v>
      </c>
      <c r="N309" s="106">
        <v>0</v>
      </c>
      <c r="O309" s="106">
        <v>0</v>
      </c>
      <c r="P309" s="106">
        <v>0</v>
      </c>
      <c r="Q309" s="112">
        <v>0</v>
      </c>
      <c r="R309" s="106">
        <f>ROUNDDOWN(E309*S309,0)</f>
        <v>13</v>
      </c>
      <c r="S309" s="90" t="s">
        <v>36</v>
      </c>
      <c r="T309" s="106">
        <v>0</v>
      </c>
      <c r="U309" s="116">
        <f>T309/E309</f>
        <v>0</v>
      </c>
      <c r="V309" s="106">
        <v>0</v>
      </c>
      <c r="W309" s="106"/>
      <c r="X309" s="106"/>
      <c r="Y309" s="106"/>
      <c r="Z309" s="123"/>
    </row>
    <row r="310" spans="1:26" s="20" customFormat="1" x14ac:dyDescent="0.3">
      <c r="A310" s="271"/>
      <c r="B310" s="110" t="s">
        <v>253</v>
      </c>
      <c r="C310" s="21">
        <v>39.700000000000003</v>
      </c>
      <c r="D310" s="106">
        <v>39</v>
      </c>
      <c r="E310" s="106">
        <v>39</v>
      </c>
      <c r="F310" s="111">
        <f>E310/C310</f>
        <v>0.98236775818639788</v>
      </c>
      <c r="G310" s="106">
        <v>1</v>
      </c>
      <c r="H310" s="112">
        <f t="shared" si="92"/>
        <v>2.564102564102564E-2</v>
      </c>
      <c r="I310" s="106">
        <v>0</v>
      </c>
      <c r="J310" s="106"/>
      <c r="K310" s="106"/>
      <c r="L310" s="106"/>
      <c r="M310" s="106">
        <v>1</v>
      </c>
      <c r="N310" s="106">
        <v>0</v>
      </c>
      <c r="O310" s="106">
        <v>0</v>
      </c>
      <c r="P310" s="106">
        <v>1</v>
      </c>
      <c r="Q310" s="112">
        <f t="shared" si="71"/>
        <v>1</v>
      </c>
      <c r="R310" s="106">
        <f>ROUNDDOWN(E310*S310,0)</f>
        <v>1</v>
      </c>
      <c r="S310" s="90" t="s">
        <v>24</v>
      </c>
      <c r="T310" s="106">
        <v>1</v>
      </c>
      <c r="U310" s="116">
        <f>T310/E310</f>
        <v>2.564102564102564E-2</v>
      </c>
      <c r="V310" s="106">
        <v>0</v>
      </c>
      <c r="W310" s="106"/>
      <c r="X310" s="106"/>
      <c r="Y310" s="106"/>
      <c r="Z310" s="123"/>
    </row>
    <row r="311" spans="1:26" s="20" customFormat="1" x14ac:dyDescent="0.3">
      <c r="A311" s="271"/>
      <c r="B311" s="110" t="s">
        <v>254</v>
      </c>
      <c r="C311" s="21">
        <v>33.53</v>
      </c>
      <c r="D311" s="106">
        <v>73</v>
      </c>
      <c r="E311" s="106">
        <v>73</v>
      </c>
      <c r="F311" s="111">
        <f>E311/C311</f>
        <v>2.1771547867581269</v>
      </c>
      <c r="G311" s="106">
        <v>1</v>
      </c>
      <c r="H311" s="112">
        <f t="shared" si="92"/>
        <v>1.3698630136986301E-2</v>
      </c>
      <c r="I311" s="106">
        <v>0</v>
      </c>
      <c r="J311" s="106"/>
      <c r="K311" s="106"/>
      <c r="L311" s="106"/>
      <c r="M311" s="106">
        <v>0</v>
      </c>
      <c r="N311" s="106">
        <v>0</v>
      </c>
      <c r="O311" s="106">
        <v>0</v>
      </c>
      <c r="P311" s="106">
        <v>0</v>
      </c>
      <c r="Q311" s="112">
        <f t="shared" si="71"/>
        <v>0</v>
      </c>
      <c r="R311" s="106">
        <f>ROUNDDOWN(E311*S311,0)</f>
        <v>5</v>
      </c>
      <c r="S311" s="90" t="s">
        <v>48</v>
      </c>
      <c r="T311" s="106">
        <v>1</v>
      </c>
      <c r="U311" s="116">
        <f>T311/E311</f>
        <v>1.3698630136986301E-2</v>
      </c>
      <c r="V311" s="106">
        <v>0</v>
      </c>
      <c r="W311" s="106"/>
      <c r="X311" s="106"/>
      <c r="Y311" s="106"/>
      <c r="Z311" s="123"/>
    </row>
    <row r="312" spans="1:26" s="20" customFormat="1" x14ac:dyDescent="0.3">
      <c r="A312" s="270"/>
      <c r="B312" s="110" t="s">
        <v>255</v>
      </c>
      <c r="C312" s="21">
        <v>46.23</v>
      </c>
      <c r="D312" s="106">
        <v>179</v>
      </c>
      <c r="E312" s="106">
        <v>179</v>
      </c>
      <c r="F312" s="111">
        <f>E312/C312</f>
        <v>3.8719446247025742</v>
      </c>
      <c r="G312" s="106">
        <v>0</v>
      </c>
      <c r="H312" s="112">
        <f t="shared" si="92"/>
        <v>0</v>
      </c>
      <c r="I312" s="106">
        <v>0</v>
      </c>
      <c r="J312" s="106"/>
      <c r="K312" s="106"/>
      <c r="L312" s="106"/>
      <c r="M312" s="106">
        <v>0</v>
      </c>
      <c r="N312" s="106">
        <v>0</v>
      </c>
      <c r="O312" s="106">
        <v>0</v>
      </c>
      <c r="P312" s="106">
        <v>0</v>
      </c>
      <c r="Q312" s="112">
        <v>0</v>
      </c>
      <c r="R312" s="106">
        <f>ROUNDDOWN(E312*S312,0)</f>
        <v>21</v>
      </c>
      <c r="S312" s="90" t="s">
        <v>36</v>
      </c>
      <c r="T312" s="106">
        <v>0</v>
      </c>
      <c r="U312" s="116">
        <f>T312/E312</f>
        <v>0</v>
      </c>
      <c r="V312" s="106">
        <v>0</v>
      </c>
      <c r="W312" s="106"/>
      <c r="X312" s="106"/>
      <c r="Y312" s="106"/>
      <c r="Z312" s="123"/>
    </row>
    <row r="313" spans="1:26" s="20" customFormat="1" x14ac:dyDescent="0.3">
      <c r="A313" s="105">
        <v>3</v>
      </c>
      <c r="B313" s="110" t="s">
        <v>256</v>
      </c>
      <c r="C313" s="21">
        <v>373.99</v>
      </c>
      <c r="D313" s="106">
        <v>612</v>
      </c>
      <c r="E313" s="106">
        <v>612</v>
      </c>
      <c r="F313" s="111">
        <f>E313/C313</f>
        <v>1.6364073905719403</v>
      </c>
      <c r="G313" s="106">
        <v>48</v>
      </c>
      <c r="H313" s="112">
        <f t="shared" si="92"/>
        <v>7.8431372549019607E-2</v>
      </c>
      <c r="I313" s="106">
        <v>6</v>
      </c>
      <c r="J313" s="106"/>
      <c r="K313" s="106">
        <v>4</v>
      </c>
      <c r="L313" s="106">
        <v>2</v>
      </c>
      <c r="M313" s="106">
        <v>21</v>
      </c>
      <c r="N313" s="106">
        <v>5</v>
      </c>
      <c r="O313" s="106">
        <v>15</v>
      </c>
      <c r="P313" s="106">
        <v>1</v>
      </c>
      <c r="Q313" s="112">
        <f t="shared" si="71"/>
        <v>0.4375</v>
      </c>
      <c r="R313" s="106">
        <f>ROUNDDOWN(E313*S313,0)</f>
        <v>48</v>
      </c>
      <c r="S313" s="90" t="s">
        <v>48</v>
      </c>
      <c r="T313" s="106">
        <v>48</v>
      </c>
      <c r="U313" s="116">
        <f>T313/E313</f>
        <v>7.8431372549019607E-2</v>
      </c>
      <c r="V313" s="106">
        <v>0</v>
      </c>
      <c r="W313" s="106"/>
      <c r="X313" s="106"/>
      <c r="Y313" s="106"/>
      <c r="Z313" s="123"/>
    </row>
    <row r="314" spans="1:26" x14ac:dyDescent="0.3">
      <c r="A314" s="269">
        <v>4</v>
      </c>
      <c r="B314" s="110" t="s">
        <v>257</v>
      </c>
      <c r="C314" s="21"/>
      <c r="D314" s="106"/>
      <c r="E314" s="106"/>
      <c r="F314" s="106"/>
      <c r="G314" s="106"/>
      <c r="H314" s="112" t="s">
        <v>339</v>
      </c>
      <c r="I314" s="106"/>
      <c r="J314" s="106"/>
      <c r="K314" s="106"/>
      <c r="L314" s="106"/>
      <c r="M314" s="106"/>
      <c r="N314" s="106"/>
      <c r="O314" s="106"/>
      <c r="P314" s="106"/>
      <c r="Q314" s="112"/>
      <c r="R314" s="106"/>
      <c r="S314" s="90"/>
      <c r="T314" s="106"/>
      <c r="U314" s="112" t="s">
        <v>339</v>
      </c>
      <c r="V314" s="106"/>
      <c r="W314" s="106"/>
      <c r="X314" s="106"/>
      <c r="Y314" s="106"/>
      <c r="Z314" s="124"/>
    </row>
    <row r="315" spans="1:26" s="20" customFormat="1" x14ac:dyDescent="0.3">
      <c r="A315" s="270"/>
      <c r="B315" s="110" t="s">
        <v>258</v>
      </c>
      <c r="C315" s="21">
        <v>385.8</v>
      </c>
      <c r="D315" s="106">
        <v>557</v>
      </c>
      <c r="E315" s="106">
        <v>557</v>
      </c>
      <c r="F315" s="111">
        <f>E315/C315</f>
        <v>1.443753240020736</v>
      </c>
      <c r="G315" s="106">
        <v>44</v>
      </c>
      <c r="H315" s="112">
        <f t="shared" ref="H315:H316" si="93">G315/E315</f>
        <v>7.899461400359066E-2</v>
      </c>
      <c r="I315" s="106">
        <v>6</v>
      </c>
      <c r="J315" s="106"/>
      <c r="K315" s="106">
        <v>4</v>
      </c>
      <c r="L315" s="106">
        <v>2</v>
      </c>
      <c r="M315" s="106">
        <v>12</v>
      </c>
      <c r="N315" s="106">
        <v>3</v>
      </c>
      <c r="O315" s="106">
        <v>6</v>
      </c>
      <c r="P315" s="106">
        <v>3</v>
      </c>
      <c r="Q315" s="112">
        <f t="shared" ref="Q315:Q361" si="94">M315/G315</f>
        <v>0.27272727272727271</v>
      </c>
      <c r="R315" s="106">
        <f>ROUNDDOWN(E315*S315,0)</f>
        <v>44</v>
      </c>
      <c r="S315" s="90" t="s">
        <v>48</v>
      </c>
      <c r="T315" s="106">
        <v>44</v>
      </c>
      <c r="U315" s="116">
        <f>T315/E315</f>
        <v>7.899461400359066E-2</v>
      </c>
      <c r="V315" s="106">
        <v>0</v>
      </c>
      <c r="W315" s="106"/>
      <c r="X315" s="106"/>
      <c r="Y315" s="106"/>
      <c r="Z315" s="123"/>
    </row>
    <row r="316" spans="1:26" s="20" customFormat="1" x14ac:dyDescent="0.3">
      <c r="A316" s="105">
        <v>5</v>
      </c>
      <c r="B316" s="110" t="s">
        <v>259</v>
      </c>
      <c r="C316" s="21">
        <v>119.27</v>
      </c>
      <c r="D316" s="106">
        <v>122</v>
      </c>
      <c r="E316" s="106">
        <v>122</v>
      </c>
      <c r="F316" s="111">
        <f>E316/C316</f>
        <v>1.0228892428942735</v>
      </c>
      <c r="G316" s="106">
        <v>3</v>
      </c>
      <c r="H316" s="112">
        <f t="shared" si="93"/>
        <v>2.4590163934426229E-2</v>
      </c>
      <c r="I316" s="106">
        <v>0</v>
      </c>
      <c r="J316" s="106"/>
      <c r="K316" s="106"/>
      <c r="L316" s="106"/>
      <c r="M316" s="106">
        <v>3</v>
      </c>
      <c r="N316" s="106">
        <v>0</v>
      </c>
      <c r="O316" s="106">
        <v>2</v>
      </c>
      <c r="P316" s="106">
        <v>1</v>
      </c>
      <c r="Q316" s="112">
        <f t="shared" si="94"/>
        <v>1</v>
      </c>
      <c r="R316" s="106">
        <f>ROUNDDOWN(E316*S316,0)</f>
        <v>9</v>
      </c>
      <c r="S316" s="90" t="s">
        <v>48</v>
      </c>
      <c r="T316" s="106">
        <v>3</v>
      </c>
      <c r="U316" s="116">
        <f>T316/E316</f>
        <v>2.4590163934426229E-2</v>
      </c>
      <c r="V316" s="106">
        <v>0</v>
      </c>
      <c r="W316" s="106"/>
      <c r="X316" s="106"/>
      <c r="Y316" s="106"/>
      <c r="Z316" s="123"/>
    </row>
    <row r="317" spans="1:26" x14ac:dyDescent="0.3">
      <c r="A317" s="269">
        <v>6</v>
      </c>
      <c r="B317" s="110" t="s">
        <v>260</v>
      </c>
      <c r="C317" s="21"/>
      <c r="D317" s="106"/>
      <c r="E317" s="106"/>
      <c r="F317" s="106"/>
      <c r="G317" s="106"/>
      <c r="H317" s="112" t="s">
        <v>339</v>
      </c>
      <c r="I317" s="106"/>
      <c r="J317" s="106"/>
      <c r="K317" s="106"/>
      <c r="L317" s="106"/>
      <c r="M317" s="106"/>
      <c r="N317" s="106"/>
      <c r="O317" s="106"/>
      <c r="P317" s="106"/>
      <c r="Q317" s="112"/>
      <c r="R317" s="106"/>
      <c r="S317" s="90"/>
      <c r="T317" s="106"/>
      <c r="U317" s="112" t="s">
        <v>339</v>
      </c>
      <c r="V317" s="106"/>
      <c r="W317" s="106"/>
      <c r="X317" s="106"/>
      <c r="Y317" s="106"/>
      <c r="Z317" s="124"/>
    </row>
    <row r="318" spans="1:26" s="20" customFormat="1" x14ac:dyDescent="0.3">
      <c r="A318" s="271"/>
      <c r="B318" s="110" t="s">
        <v>261</v>
      </c>
      <c r="C318" s="21">
        <v>105.37</v>
      </c>
      <c r="D318" s="106">
        <v>119</v>
      </c>
      <c r="E318" s="106">
        <v>119</v>
      </c>
      <c r="F318" s="111">
        <f t="shared" ref="F318:F323" si="95">E318/C318</f>
        <v>1.1293537059884218</v>
      </c>
      <c r="G318" s="106">
        <v>9</v>
      </c>
      <c r="H318" s="112">
        <f t="shared" ref="H318:H323" si="96">G318/E318</f>
        <v>7.5630252100840331E-2</v>
      </c>
      <c r="I318" s="106">
        <v>0</v>
      </c>
      <c r="J318" s="106"/>
      <c r="K318" s="106"/>
      <c r="L318" s="106"/>
      <c r="M318" s="106">
        <v>1</v>
      </c>
      <c r="N318" s="106">
        <v>0</v>
      </c>
      <c r="O318" s="106">
        <v>1</v>
      </c>
      <c r="P318" s="106">
        <v>0</v>
      </c>
      <c r="Q318" s="112">
        <f t="shared" si="94"/>
        <v>0.1111111111111111</v>
      </c>
      <c r="R318" s="106">
        <f t="shared" ref="R318:R323" si="97">ROUNDDOWN(E318*S318,0)</f>
        <v>9</v>
      </c>
      <c r="S318" s="90" t="s">
        <v>48</v>
      </c>
      <c r="T318" s="106">
        <v>9</v>
      </c>
      <c r="U318" s="116">
        <f t="shared" ref="U318:U323" si="98">T318/E318</f>
        <v>7.5630252100840331E-2</v>
      </c>
      <c r="V318" s="106">
        <v>0</v>
      </c>
      <c r="W318" s="106"/>
      <c r="X318" s="106"/>
      <c r="Y318" s="106"/>
      <c r="Z318" s="123"/>
    </row>
    <row r="319" spans="1:26" s="20" customFormat="1" x14ac:dyDescent="0.3">
      <c r="A319" s="271"/>
      <c r="B319" s="110" t="s">
        <v>262</v>
      </c>
      <c r="C319" s="21">
        <v>180.53</v>
      </c>
      <c r="D319" s="106">
        <v>197</v>
      </c>
      <c r="E319" s="106">
        <v>197</v>
      </c>
      <c r="F319" s="111">
        <f t="shared" si="95"/>
        <v>1.091231374286822</v>
      </c>
      <c r="G319" s="106">
        <v>15</v>
      </c>
      <c r="H319" s="112">
        <f t="shared" si="96"/>
        <v>7.6142131979695438E-2</v>
      </c>
      <c r="I319" s="106">
        <v>0</v>
      </c>
      <c r="J319" s="106"/>
      <c r="K319" s="106"/>
      <c r="L319" s="106"/>
      <c r="M319" s="106">
        <v>3</v>
      </c>
      <c r="N319" s="106">
        <v>0</v>
      </c>
      <c r="O319" s="106">
        <v>3</v>
      </c>
      <c r="P319" s="106">
        <v>0</v>
      </c>
      <c r="Q319" s="112">
        <f t="shared" si="94"/>
        <v>0.2</v>
      </c>
      <c r="R319" s="106">
        <f t="shared" si="97"/>
        <v>15</v>
      </c>
      <c r="S319" s="90" t="s">
        <v>48</v>
      </c>
      <c r="T319" s="106">
        <v>15</v>
      </c>
      <c r="U319" s="116">
        <f t="shared" si="98"/>
        <v>7.6142131979695438E-2</v>
      </c>
      <c r="V319" s="106">
        <v>0</v>
      </c>
      <c r="W319" s="106"/>
      <c r="X319" s="106"/>
      <c r="Y319" s="106"/>
      <c r="Z319" s="123"/>
    </row>
    <row r="320" spans="1:26" s="20" customFormat="1" x14ac:dyDescent="0.3">
      <c r="A320" s="270"/>
      <c r="B320" s="110" t="s">
        <v>263</v>
      </c>
      <c r="C320" s="21">
        <v>22.28</v>
      </c>
      <c r="D320" s="106">
        <v>39</v>
      </c>
      <c r="E320" s="106">
        <v>39</v>
      </c>
      <c r="F320" s="111">
        <f t="shared" si="95"/>
        <v>1.7504488330341113</v>
      </c>
      <c r="G320" s="106">
        <v>3</v>
      </c>
      <c r="H320" s="112">
        <f t="shared" si="96"/>
        <v>7.6923076923076927E-2</v>
      </c>
      <c r="I320" s="106">
        <v>0</v>
      </c>
      <c r="J320" s="106"/>
      <c r="K320" s="106"/>
      <c r="L320" s="106"/>
      <c r="M320" s="106">
        <v>0</v>
      </c>
      <c r="N320" s="106">
        <v>0</v>
      </c>
      <c r="O320" s="106">
        <v>0</v>
      </c>
      <c r="P320" s="106">
        <v>0</v>
      </c>
      <c r="Q320" s="112">
        <f t="shared" si="94"/>
        <v>0</v>
      </c>
      <c r="R320" s="106">
        <f t="shared" si="97"/>
        <v>3</v>
      </c>
      <c r="S320" s="90" t="s">
        <v>48</v>
      </c>
      <c r="T320" s="106">
        <v>3</v>
      </c>
      <c r="U320" s="116">
        <f t="shared" si="98"/>
        <v>7.6923076923076927E-2</v>
      </c>
      <c r="V320" s="106">
        <v>0</v>
      </c>
      <c r="W320" s="106"/>
      <c r="X320" s="106"/>
      <c r="Y320" s="106"/>
      <c r="Z320" s="123"/>
    </row>
    <row r="321" spans="1:26" s="20" customFormat="1" x14ac:dyDescent="0.3">
      <c r="A321" s="105">
        <v>7</v>
      </c>
      <c r="B321" s="110" t="s">
        <v>264</v>
      </c>
      <c r="C321" s="21">
        <v>526.46</v>
      </c>
      <c r="D321" s="106">
        <v>1212</v>
      </c>
      <c r="E321" s="106">
        <v>1212</v>
      </c>
      <c r="F321" s="111">
        <f t="shared" si="95"/>
        <v>2.302169205637655</v>
      </c>
      <c r="G321" s="106">
        <v>73</v>
      </c>
      <c r="H321" s="112">
        <f t="shared" si="96"/>
        <v>6.0231023102310231E-2</v>
      </c>
      <c r="I321" s="106">
        <v>8</v>
      </c>
      <c r="J321" s="106"/>
      <c r="K321" s="106">
        <v>6</v>
      </c>
      <c r="L321" s="106">
        <v>2</v>
      </c>
      <c r="M321" s="106">
        <v>10</v>
      </c>
      <c r="N321" s="106">
        <v>2</v>
      </c>
      <c r="O321" s="106">
        <v>8</v>
      </c>
      <c r="P321" s="106">
        <v>0</v>
      </c>
      <c r="Q321" s="112">
        <f t="shared" si="94"/>
        <v>0.13698630136986301</v>
      </c>
      <c r="R321" s="106">
        <f t="shared" si="97"/>
        <v>96</v>
      </c>
      <c r="S321" s="90" t="s">
        <v>48</v>
      </c>
      <c r="T321" s="106">
        <v>73</v>
      </c>
      <c r="U321" s="116">
        <f t="shared" si="98"/>
        <v>6.0231023102310231E-2</v>
      </c>
      <c r="V321" s="106">
        <v>0</v>
      </c>
      <c r="W321" s="106"/>
      <c r="X321" s="106"/>
      <c r="Y321" s="106"/>
      <c r="Z321" s="123"/>
    </row>
    <row r="322" spans="1:26" s="20" customFormat="1" x14ac:dyDescent="0.3">
      <c r="A322" s="105">
        <v>8</v>
      </c>
      <c r="B322" s="110" t="s">
        <v>265</v>
      </c>
      <c r="C322" s="21">
        <v>86.8</v>
      </c>
      <c r="D322" s="106">
        <v>113</v>
      </c>
      <c r="E322" s="106">
        <v>113</v>
      </c>
      <c r="F322" s="111">
        <f t="shared" si="95"/>
        <v>1.3018433179723503</v>
      </c>
      <c r="G322" s="106">
        <v>9</v>
      </c>
      <c r="H322" s="112">
        <f t="shared" si="96"/>
        <v>7.9646017699115043E-2</v>
      </c>
      <c r="I322" s="106">
        <v>2</v>
      </c>
      <c r="J322" s="106"/>
      <c r="K322" s="106">
        <v>1</v>
      </c>
      <c r="L322" s="106">
        <v>1</v>
      </c>
      <c r="M322" s="106">
        <v>2</v>
      </c>
      <c r="N322" s="106">
        <v>0</v>
      </c>
      <c r="O322" s="106">
        <v>2</v>
      </c>
      <c r="P322" s="106">
        <v>0</v>
      </c>
      <c r="Q322" s="112">
        <f t="shared" si="94"/>
        <v>0.22222222222222221</v>
      </c>
      <c r="R322" s="106">
        <f t="shared" si="97"/>
        <v>9</v>
      </c>
      <c r="S322" s="90" t="s">
        <v>48</v>
      </c>
      <c r="T322" s="106">
        <v>9</v>
      </c>
      <c r="U322" s="116">
        <f t="shared" si="98"/>
        <v>7.9646017699115043E-2</v>
      </c>
      <c r="V322" s="106">
        <v>0</v>
      </c>
      <c r="W322" s="106"/>
      <c r="X322" s="106"/>
      <c r="Y322" s="106"/>
      <c r="Z322" s="123"/>
    </row>
    <row r="323" spans="1:26" s="20" customFormat="1" x14ac:dyDescent="0.3">
      <c r="A323" s="105">
        <v>9</v>
      </c>
      <c r="B323" s="110" t="s">
        <v>266</v>
      </c>
      <c r="C323" s="21">
        <v>57.62</v>
      </c>
      <c r="D323" s="106">
        <v>81</v>
      </c>
      <c r="E323" s="106">
        <v>81</v>
      </c>
      <c r="F323" s="111">
        <f t="shared" si="95"/>
        <v>1.4057618882332523</v>
      </c>
      <c r="G323" s="106">
        <v>6</v>
      </c>
      <c r="H323" s="112">
        <f t="shared" si="96"/>
        <v>7.407407407407407E-2</v>
      </c>
      <c r="I323" s="106">
        <v>0</v>
      </c>
      <c r="J323" s="106"/>
      <c r="K323" s="106"/>
      <c r="L323" s="106"/>
      <c r="M323" s="106">
        <v>3</v>
      </c>
      <c r="N323" s="106">
        <v>0</v>
      </c>
      <c r="O323" s="106">
        <v>2</v>
      </c>
      <c r="P323" s="106">
        <v>1</v>
      </c>
      <c r="Q323" s="112">
        <f t="shared" si="94"/>
        <v>0.5</v>
      </c>
      <c r="R323" s="106">
        <f t="shared" si="97"/>
        <v>6</v>
      </c>
      <c r="S323" s="90" t="s">
        <v>48</v>
      </c>
      <c r="T323" s="106">
        <v>6</v>
      </c>
      <c r="U323" s="116">
        <f t="shared" si="98"/>
        <v>7.407407407407407E-2</v>
      </c>
      <c r="V323" s="106">
        <v>0</v>
      </c>
      <c r="W323" s="106"/>
      <c r="X323" s="106"/>
      <c r="Y323" s="106"/>
      <c r="Z323" s="123"/>
    </row>
    <row r="324" spans="1:26" x14ac:dyDescent="0.3">
      <c r="A324" s="269">
        <v>10</v>
      </c>
      <c r="B324" s="110" t="s">
        <v>320</v>
      </c>
      <c r="C324" s="21"/>
      <c r="D324" s="106"/>
      <c r="E324" s="106"/>
      <c r="F324" s="106"/>
      <c r="G324" s="106"/>
      <c r="H324" s="112" t="s">
        <v>339</v>
      </c>
      <c r="I324" s="106"/>
      <c r="J324" s="106"/>
      <c r="K324" s="106"/>
      <c r="L324" s="106"/>
      <c r="M324" s="106"/>
      <c r="N324" s="106"/>
      <c r="O324" s="106"/>
      <c r="P324" s="106"/>
      <c r="Q324" s="112"/>
      <c r="R324" s="106"/>
      <c r="S324" s="90"/>
      <c r="T324" s="106"/>
      <c r="U324" s="112" t="s">
        <v>339</v>
      </c>
      <c r="V324" s="106"/>
      <c r="W324" s="106"/>
      <c r="X324" s="106"/>
      <c r="Y324" s="106"/>
      <c r="Z324" s="124"/>
    </row>
    <row r="325" spans="1:26" s="20" customFormat="1" x14ac:dyDescent="0.3">
      <c r="A325" s="270"/>
      <c r="B325" s="110" t="s">
        <v>321</v>
      </c>
      <c r="C325" s="21">
        <v>71.709999999999994</v>
      </c>
      <c r="D325" s="106">
        <v>114</v>
      </c>
      <c r="E325" s="106">
        <v>114</v>
      </c>
      <c r="F325" s="111">
        <f>E325/C325</f>
        <v>1.5897364384325758</v>
      </c>
      <c r="G325" s="106">
        <v>9</v>
      </c>
      <c r="H325" s="112">
        <f t="shared" ref="H325:H327" si="99">G325/E325</f>
        <v>7.8947368421052627E-2</v>
      </c>
      <c r="I325" s="106">
        <v>4</v>
      </c>
      <c r="J325" s="106"/>
      <c r="K325" s="106">
        <v>3</v>
      </c>
      <c r="L325" s="106">
        <v>1</v>
      </c>
      <c r="M325" s="106">
        <v>3</v>
      </c>
      <c r="N325" s="106">
        <v>0</v>
      </c>
      <c r="O325" s="106">
        <v>2</v>
      </c>
      <c r="P325" s="106">
        <v>1</v>
      </c>
      <c r="Q325" s="112">
        <f t="shared" si="94"/>
        <v>0.33333333333333331</v>
      </c>
      <c r="R325" s="106">
        <f>ROUNDDOWN(E325*S325,0)</f>
        <v>9</v>
      </c>
      <c r="S325" s="90" t="s">
        <v>48</v>
      </c>
      <c r="T325" s="106">
        <v>9</v>
      </c>
      <c r="U325" s="116">
        <f>T325/E325</f>
        <v>7.8947368421052627E-2</v>
      </c>
      <c r="V325" s="106">
        <v>0</v>
      </c>
      <c r="W325" s="106"/>
      <c r="X325" s="106"/>
      <c r="Y325" s="106"/>
      <c r="Z325" s="123"/>
    </row>
    <row r="326" spans="1:26" ht="30" customHeight="1" x14ac:dyDescent="0.3">
      <c r="A326" s="105">
        <v>11</v>
      </c>
      <c r="B326" s="110" t="s">
        <v>268</v>
      </c>
      <c r="C326" s="21">
        <v>19.73</v>
      </c>
      <c r="D326" s="106">
        <v>6</v>
      </c>
      <c r="E326" s="106">
        <v>6</v>
      </c>
      <c r="F326" s="111">
        <f>E326/C326</f>
        <v>0.30410542321338063</v>
      </c>
      <c r="G326" s="106">
        <v>0</v>
      </c>
      <c r="H326" s="112">
        <f t="shared" si="99"/>
        <v>0</v>
      </c>
      <c r="I326" s="106">
        <v>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0</v>
      </c>
      <c r="Q326" s="112">
        <v>0</v>
      </c>
      <c r="R326" s="106">
        <f>ROUNDDOWN(E326*S326,0)</f>
        <v>0</v>
      </c>
      <c r="S326" s="90" t="s">
        <v>24</v>
      </c>
      <c r="T326" s="106">
        <v>0</v>
      </c>
      <c r="U326" s="112">
        <v>0</v>
      </c>
      <c r="V326" s="106">
        <v>0</v>
      </c>
      <c r="W326" s="106">
        <v>0</v>
      </c>
      <c r="X326" s="106">
        <v>0</v>
      </c>
      <c r="Y326" s="106">
        <v>0</v>
      </c>
      <c r="Z326" s="124"/>
    </row>
    <row r="327" spans="1:26" x14ac:dyDescent="0.3">
      <c r="A327" s="105">
        <v>12</v>
      </c>
      <c r="B327" s="110" t="s">
        <v>322</v>
      </c>
      <c r="C327" s="21">
        <v>335.46</v>
      </c>
      <c r="D327" s="106">
        <v>118</v>
      </c>
      <c r="E327" s="106">
        <v>118</v>
      </c>
      <c r="F327" s="111">
        <f>E327/C327</f>
        <v>0.35175579800870449</v>
      </c>
      <c r="G327" s="106">
        <v>5</v>
      </c>
      <c r="H327" s="112">
        <f t="shared" si="99"/>
        <v>4.2372881355932202E-2</v>
      </c>
      <c r="I327" s="106">
        <v>1</v>
      </c>
      <c r="J327" s="106">
        <v>0</v>
      </c>
      <c r="K327" s="106">
        <v>4</v>
      </c>
      <c r="L327" s="106">
        <v>1</v>
      </c>
      <c r="M327" s="106">
        <v>0</v>
      </c>
      <c r="N327" s="106">
        <v>0</v>
      </c>
      <c r="O327" s="106">
        <v>0</v>
      </c>
      <c r="P327" s="106">
        <v>0</v>
      </c>
      <c r="Q327" s="112">
        <f t="shared" si="94"/>
        <v>0</v>
      </c>
      <c r="R327" s="106">
        <f>ROUNDDOWN(E327*S327,0)</f>
        <v>5</v>
      </c>
      <c r="S327" s="90" t="s">
        <v>24</v>
      </c>
      <c r="T327" s="106">
        <v>5</v>
      </c>
      <c r="U327" s="116">
        <f>T327/E327</f>
        <v>4.2372881355932202E-2</v>
      </c>
      <c r="V327" s="106">
        <v>0</v>
      </c>
      <c r="W327" s="106">
        <v>0</v>
      </c>
      <c r="X327" s="106">
        <v>4</v>
      </c>
      <c r="Y327" s="106">
        <v>1</v>
      </c>
      <c r="Z327" s="124"/>
    </row>
    <row r="328" spans="1:26" ht="50.25" customHeight="1" x14ac:dyDescent="0.3">
      <c r="A328" s="105">
        <v>13</v>
      </c>
      <c r="B328" s="110" t="s">
        <v>30</v>
      </c>
      <c r="C328" s="31"/>
      <c r="D328" s="106"/>
      <c r="E328" s="106"/>
      <c r="F328" s="106"/>
      <c r="G328" s="106"/>
      <c r="H328" s="112" t="s">
        <v>339</v>
      </c>
      <c r="I328" s="106"/>
      <c r="J328" s="106"/>
      <c r="K328" s="106"/>
      <c r="L328" s="106"/>
      <c r="M328" s="106"/>
      <c r="N328" s="106"/>
      <c r="O328" s="106"/>
      <c r="P328" s="106"/>
      <c r="Q328" s="112"/>
      <c r="R328" s="106"/>
      <c r="S328" s="90"/>
      <c r="T328" s="106"/>
      <c r="U328" s="112" t="s">
        <v>339</v>
      </c>
      <c r="V328" s="106"/>
      <c r="W328" s="106"/>
      <c r="X328" s="106"/>
      <c r="Y328" s="106"/>
      <c r="Z328" s="124"/>
    </row>
    <row r="329" spans="1:26" s="78" customFormat="1" ht="17.25" customHeight="1" x14ac:dyDescent="0.3">
      <c r="A329" s="272" t="s">
        <v>270</v>
      </c>
      <c r="B329" s="273"/>
      <c r="C329" s="37">
        <f>SUM(C306:C328)</f>
        <v>3609.1500000000005</v>
      </c>
      <c r="D329" s="115">
        <f>SUM(D306:D328)</f>
        <v>5037</v>
      </c>
      <c r="E329" s="115">
        <f>SUM(E306:E328)</f>
        <v>5037</v>
      </c>
      <c r="F329" s="119">
        <f>E329/C329</f>
        <v>1.3956194671875648</v>
      </c>
      <c r="G329" s="115">
        <f>SUM(G306:G328)</f>
        <v>332</v>
      </c>
      <c r="H329" s="112">
        <f>G329/E329</f>
        <v>6.5912249354774674E-2</v>
      </c>
      <c r="I329" s="115">
        <f>SUM(I306:I328)</f>
        <v>31</v>
      </c>
      <c r="J329" s="115">
        <f>SUM(J306:J328)</f>
        <v>0</v>
      </c>
      <c r="K329" s="115">
        <f>SUM(K306:K328)</f>
        <v>24</v>
      </c>
      <c r="L329" s="115">
        <f>SUM(L306:L328)</f>
        <v>11</v>
      </c>
      <c r="M329" s="115">
        <f t="shared" ref="M329:P329" si="100">SUM(M306:M328)</f>
        <v>110</v>
      </c>
      <c r="N329" s="115">
        <f t="shared" si="100"/>
        <v>10</v>
      </c>
      <c r="O329" s="115">
        <f t="shared" si="100"/>
        <v>84</v>
      </c>
      <c r="P329" s="115">
        <f t="shared" si="100"/>
        <v>16</v>
      </c>
      <c r="Q329" s="112">
        <f t="shared" si="94"/>
        <v>0.33132530120481929</v>
      </c>
      <c r="R329" s="115">
        <f>SUM(R306:R328)</f>
        <v>399</v>
      </c>
      <c r="S329" s="90"/>
      <c r="T329" s="115">
        <f>SUM(T306:T328)</f>
        <v>332</v>
      </c>
      <c r="U329" s="116">
        <f>T329/E329</f>
        <v>6.5912249354774674E-2</v>
      </c>
      <c r="V329" s="115">
        <f>SUM(V306:V328)</f>
        <v>0</v>
      </c>
      <c r="W329" s="115">
        <f>SUM(W306:W328)</f>
        <v>0</v>
      </c>
      <c r="X329" s="115">
        <f>SUM(X306:X328)</f>
        <v>4</v>
      </c>
      <c r="Y329" s="115">
        <f>SUM(Y306:Y328)</f>
        <v>1</v>
      </c>
      <c r="Z329" s="125"/>
    </row>
    <row r="330" spans="1:26" ht="18.75" customHeight="1" x14ac:dyDescent="0.3">
      <c r="A330" s="277" t="s">
        <v>271</v>
      </c>
      <c r="B330" s="278"/>
      <c r="C330" s="121"/>
      <c r="D330" s="106"/>
      <c r="E330" s="106"/>
      <c r="F330" s="106"/>
      <c r="G330" s="106"/>
      <c r="H330" s="112" t="s">
        <v>339</v>
      </c>
      <c r="I330" s="106"/>
      <c r="J330" s="106"/>
      <c r="K330" s="106"/>
      <c r="L330" s="106"/>
      <c r="M330" s="106"/>
      <c r="N330" s="106"/>
      <c r="O330" s="106"/>
      <c r="P330" s="106"/>
      <c r="Q330" s="112"/>
      <c r="R330" s="106"/>
      <c r="S330" s="90"/>
      <c r="T330" s="106"/>
      <c r="U330" s="112" t="s">
        <v>339</v>
      </c>
      <c r="V330" s="106"/>
      <c r="W330" s="106"/>
      <c r="X330" s="106"/>
      <c r="Y330" s="106"/>
      <c r="Z330" s="124"/>
    </row>
    <row r="331" spans="1:26" s="20" customFormat="1" x14ac:dyDescent="0.3">
      <c r="A331" s="269">
        <v>1</v>
      </c>
      <c r="B331" s="110" t="s">
        <v>272</v>
      </c>
      <c r="C331" s="31"/>
      <c r="D331" s="106"/>
      <c r="E331" s="106"/>
      <c r="F331" s="106"/>
      <c r="G331" s="106"/>
      <c r="H331" s="112"/>
      <c r="I331" s="106"/>
      <c r="J331" s="106"/>
      <c r="K331" s="106"/>
      <c r="L331" s="106"/>
      <c r="M331" s="106"/>
      <c r="N331" s="106"/>
      <c r="O331" s="106"/>
      <c r="P331" s="106"/>
      <c r="Q331" s="112"/>
      <c r="R331" s="106"/>
      <c r="S331" s="90"/>
      <c r="T331" s="106"/>
      <c r="U331" s="112"/>
      <c r="V331" s="106"/>
      <c r="W331" s="106"/>
      <c r="X331" s="106"/>
      <c r="Y331" s="106"/>
      <c r="Z331" s="123"/>
    </row>
    <row r="332" spans="1:26" s="20" customFormat="1" x14ac:dyDescent="0.3">
      <c r="A332" s="271"/>
      <c r="B332" s="110" t="s">
        <v>273</v>
      </c>
      <c r="C332" s="21">
        <v>15.37</v>
      </c>
      <c r="D332" s="106">
        <v>0</v>
      </c>
      <c r="E332" s="106">
        <v>0</v>
      </c>
      <c r="F332" s="111">
        <f>E332/C332</f>
        <v>0</v>
      </c>
      <c r="G332" s="106">
        <v>0</v>
      </c>
      <c r="H332" s="112">
        <v>0</v>
      </c>
      <c r="I332" s="106">
        <v>0</v>
      </c>
      <c r="J332" s="106"/>
      <c r="K332" s="106"/>
      <c r="L332" s="106"/>
      <c r="M332" s="106">
        <v>0</v>
      </c>
      <c r="N332" s="106">
        <v>0</v>
      </c>
      <c r="O332" s="106">
        <v>0</v>
      </c>
      <c r="P332" s="106">
        <v>0</v>
      </c>
      <c r="Q332" s="112">
        <v>0</v>
      </c>
      <c r="R332" s="106">
        <f>ROUNDDOWN(E332*S332,0)</f>
        <v>0</v>
      </c>
      <c r="S332" s="90">
        <v>0</v>
      </c>
      <c r="T332" s="106">
        <v>0</v>
      </c>
      <c r="U332" s="112">
        <v>0</v>
      </c>
      <c r="V332" s="106">
        <v>0</v>
      </c>
      <c r="W332" s="106"/>
      <c r="X332" s="106"/>
      <c r="Y332" s="106"/>
      <c r="Z332" s="123"/>
    </row>
    <row r="333" spans="1:26" s="20" customFormat="1" x14ac:dyDescent="0.3">
      <c r="A333" s="270"/>
      <c r="B333" s="110" t="s">
        <v>274</v>
      </c>
      <c r="C333" s="21">
        <v>39.26</v>
      </c>
      <c r="D333" s="106">
        <v>0</v>
      </c>
      <c r="E333" s="106">
        <v>0</v>
      </c>
      <c r="F333" s="111">
        <f>E333/C333</f>
        <v>0</v>
      </c>
      <c r="G333" s="106">
        <v>0</v>
      </c>
      <c r="H333" s="112">
        <v>0</v>
      </c>
      <c r="I333" s="106">
        <v>0</v>
      </c>
      <c r="J333" s="106"/>
      <c r="K333" s="106"/>
      <c r="L333" s="106"/>
      <c r="M333" s="106">
        <v>0</v>
      </c>
      <c r="N333" s="106">
        <v>0</v>
      </c>
      <c r="O333" s="106">
        <v>0</v>
      </c>
      <c r="P333" s="106">
        <v>0</v>
      </c>
      <c r="Q333" s="112">
        <v>0</v>
      </c>
      <c r="R333" s="106">
        <f>ROUNDDOWN(E333*S333,0)</f>
        <v>0</v>
      </c>
      <c r="S333" s="90">
        <v>0</v>
      </c>
      <c r="T333" s="106">
        <v>0</v>
      </c>
      <c r="U333" s="112">
        <v>0</v>
      </c>
      <c r="V333" s="106">
        <v>0</v>
      </c>
      <c r="W333" s="106"/>
      <c r="X333" s="106"/>
      <c r="Y333" s="106"/>
      <c r="Z333" s="123"/>
    </row>
    <row r="334" spans="1:26" s="20" customFormat="1" x14ac:dyDescent="0.3">
      <c r="A334" s="105">
        <v>2</v>
      </c>
      <c r="B334" s="110" t="s">
        <v>323</v>
      </c>
      <c r="C334" s="21">
        <v>26.11</v>
      </c>
      <c r="D334" s="106">
        <v>32</v>
      </c>
      <c r="E334" s="106">
        <v>32</v>
      </c>
      <c r="F334" s="111">
        <f>E334/C334</f>
        <v>1.2255840674071237</v>
      </c>
      <c r="G334" s="106">
        <v>2</v>
      </c>
      <c r="H334" s="112">
        <f>G334/E334</f>
        <v>6.25E-2</v>
      </c>
      <c r="I334" s="106">
        <v>0</v>
      </c>
      <c r="J334" s="106"/>
      <c r="K334" s="106"/>
      <c r="L334" s="106"/>
      <c r="M334" s="106">
        <v>0</v>
      </c>
      <c r="N334" s="106">
        <v>0</v>
      </c>
      <c r="O334" s="106">
        <v>0</v>
      </c>
      <c r="P334" s="106">
        <v>0</v>
      </c>
      <c r="Q334" s="112">
        <f t="shared" si="94"/>
        <v>0</v>
      </c>
      <c r="R334" s="106">
        <f>ROUNDDOWN(E334*S334,0)</f>
        <v>2</v>
      </c>
      <c r="S334" s="90" t="s">
        <v>48</v>
      </c>
      <c r="T334" s="106">
        <v>2</v>
      </c>
      <c r="U334" s="116">
        <f>T334/E334</f>
        <v>6.25E-2</v>
      </c>
      <c r="V334" s="106">
        <v>0</v>
      </c>
      <c r="W334" s="106"/>
      <c r="X334" s="106"/>
      <c r="Y334" s="106"/>
      <c r="Z334" s="123"/>
    </row>
    <row r="335" spans="1:26" s="20" customFormat="1" x14ac:dyDescent="0.3">
      <c r="A335" s="269">
        <v>3</v>
      </c>
      <c r="B335" s="110" t="s">
        <v>276</v>
      </c>
      <c r="C335" s="31"/>
      <c r="D335" s="106"/>
      <c r="E335" s="106"/>
      <c r="F335" s="106"/>
      <c r="G335" s="106"/>
      <c r="H335" s="112"/>
      <c r="I335" s="106"/>
      <c r="J335" s="106"/>
      <c r="K335" s="106"/>
      <c r="L335" s="106"/>
      <c r="M335" s="106"/>
      <c r="N335" s="106"/>
      <c r="O335" s="106"/>
      <c r="P335" s="106"/>
      <c r="Q335" s="112"/>
      <c r="R335" s="106"/>
      <c r="S335" s="90"/>
      <c r="T335" s="106"/>
      <c r="U335" s="112"/>
      <c r="V335" s="106"/>
      <c r="W335" s="106"/>
      <c r="X335" s="106"/>
      <c r="Y335" s="106"/>
      <c r="Z335" s="123"/>
    </row>
    <row r="336" spans="1:26" s="20" customFormat="1" x14ac:dyDescent="0.3">
      <c r="A336" s="271"/>
      <c r="B336" s="110" t="s">
        <v>324</v>
      </c>
      <c r="C336" s="22">
        <v>37.22</v>
      </c>
      <c r="D336" s="106">
        <v>0</v>
      </c>
      <c r="E336" s="106">
        <v>0</v>
      </c>
      <c r="F336" s="111">
        <f>E336/C336</f>
        <v>0</v>
      </c>
      <c r="G336" s="106">
        <v>0</v>
      </c>
      <c r="H336" s="112">
        <v>0</v>
      </c>
      <c r="I336" s="106">
        <v>0</v>
      </c>
      <c r="J336" s="106"/>
      <c r="K336" s="106"/>
      <c r="L336" s="106"/>
      <c r="M336" s="106">
        <v>0</v>
      </c>
      <c r="N336" s="106">
        <v>0</v>
      </c>
      <c r="O336" s="106">
        <v>0</v>
      </c>
      <c r="P336" s="106">
        <v>0</v>
      </c>
      <c r="Q336" s="112">
        <v>0</v>
      </c>
      <c r="R336" s="106">
        <f>ROUNDDOWN(E336*S336,0)</f>
        <v>0</v>
      </c>
      <c r="S336" s="90" t="s">
        <v>24</v>
      </c>
      <c r="T336" s="106">
        <v>0</v>
      </c>
      <c r="U336" s="112">
        <v>0</v>
      </c>
      <c r="V336" s="106">
        <v>0</v>
      </c>
      <c r="W336" s="106"/>
      <c r="X336" s="106"/>
      <c r="Y336" s="106"/>
      <c r="Z336" s="123"/>
    </row>
    <row r="337" spans="1:26" s="20" customFormat="1" ht="25.5" customHeight="1" x14ac:dyDescent="0.3">
      <c r="A337" s="271"/>
      <c r="B337" s="110" t="s">
        <v>325</v>
      </c>
      <c r="C337" s="22">
        <v>31.33</v>
      </c>
      <c r="D337" s="106">
        <v>0</v>
      </c>
      <c r="E337" s="106">
        <v>0</v>
      </c>
      <c r="F337" s="111">
        <f>E337/C337</f>
        <v>0</v>
      </c>
      <c r="G337" s="106">
        <v>0</v>
      </c>
      <c r="H337" s="112">
        <v>0</v>
      </c>
      <c r="I337" s="106">
        <v>0</v>
      </c>
      <c r="J337" s="106"/>
      <c r="K337" s="106"/>
      <c r="L337" s="106"/>
      <c r="M337" s="106">
        <v>0</v>
      </c>
      <c r="N337" s="106">
        <v>0</v>
      </c>
      <c r="O337" s="106">
        <v>0</v>
      </c>
      <c r="P337" s="106">
        <v>0</v>
      </c>
      <c r="Q337" s="112">
        <v>0</v>
      </c>
      <c r="R337" s="106">
        <f>ROUNDDOWN(E337*S337,0)</f>
        <v>0</v>
      </c>
      <c r="S337" s="90" t="s">
        <v>24</v>
      </c>
      <c r="T337" s="106">
        <v>0</v>
      </c>
      <c r="U337" s="112">
        <v>0</v>
      </c>
      <c r="V337" s="106">
        <v>0</v>
      </c>
      <c r="W337" s="106"/>
      <c r="X337" s="106"/>
      <c r="Y337" s="106"/>
      <c r="Z337" s="123"/>
    </row>
    <row r="338" spans="1:26" s="20" customFormat="1" ht="27.75" customHeight="1" x14ac:dyDescent="0.3">
      <c r="A338" s="270"/>
      <c r="B338" s="110" t="s">
        <v>279</v>
      </c>
      <c r="C338" s="22">
        <v>42.38</v>
      </c>
      <c r="D338" s="106">
        <v>7</v>
      </c>
      <c r="E338" s="106">
        <v>7</v>
      </c>
      <c r="F338" s="111">
        <f>E338/C338</f>
        <v>0.1651722510618216</v>
      </c>
      <c r="G338" s="106">
        <v>0</v>
      </c>
      <c r="H338" s="112">
        <f>G338/E338</f>
        <v>0</v>
      </c>
      <c r="I338" s="106">
        <v>0</v>
      </c>
      <c r="J338" s="106"/>
      <c r="K338" s="106"/>
      <c r="L338" s="106"/>
      <c r="M338" s="106">
        <v>0</v>
      </c>
      <c r="N338" s="106">
        <v>0</v>
      </c>
      <c r="O338" s="106">
        <v>0</v>
      </c>
      <c r="P338" s="106">
        <v>0</v>
      </c>
      <c r="Q338" s="112">
        <v>0</v>
      </c>
      <c r="R338" s="106">
        <f>ROUNDDOWN(E338*S338,0)</f>
        <v>0</v>
      </c>
      <c r="S338" s="90" t="s">
        <v>24</v>
      </c>
      <c r="T338" s="106">
        <v>0</v>
      </c>
      <c r="U338" s="112">
        <v>0</v>
      </c>
      <c r="V338" s="106">
        <v>0</v>
      </c>
      <c r="W338" s="106"/>
      <c r="X338" s="106"/>
      <c r="Y338" s="106"/>
      <c r="Z338" s="123"/>
    </row>
    <row r="339" spans="1:26" s="20" customFormat="1" x14ac:dyDescent="0.3">
      <c r="A339" s="105">
        <v>4</v>
      </c>
      <c r="B339" s="110" t="s">
        <v>280</v>
      </c>
      <c r="C339" s="21">
        <v>12.3</v>
      </c>
      <c r="D339" s="106">
        <v>0</v>
      </c>
      <c r="E339" s="106">
        <v>0</v>
      </c>
      <c r="F339" s="111">
        <f>E339/C339</f>
        <v>0</v>
      </c>
      <c r="G339" s="106">
        <v>0</v>
      </c>
      <c r="H339" s="112">
        <v>0</v>
      </c>
      <c r="I339" s="106">
        <v>0</v>
      </c>
      <c r="J339" s="106"/>
      <c r="K339" s="106"/>
      <c r="L339" s="106"/>
      <c r="M339" s="106">
        <v>0</v>
      </c>
      <c r="N339" s="106">
        <v>0</v>
      </c>
      <c r="O339" s="106">
        <v>0</v>
      </c>
      <c r="P339" s="106">
        <v>0</v>
      </c>
      <c r="Q339" s="112">
        <v>0</v>
      </c>
      <c r="R339" s="106">
        <f>ROUNDDOWN(E339*S339,0)</f>
        <v>0</v>
      </c>
      <c r="S339" s="90" t="s">
        <v>24</v>
      </c>
      <c r="T339" s="106">
        <v>0</v>
      </c>
      <c r="U339" s="112">
        <v>0</v>
      </c>
      <c r="V339" s="106">
        <v>0</v>
      </c>
      <c r="W339" s="106"/>
      <c r="X339" s="106"/>
      <c r="Y339" s="106"/>
      <c r="Z339" s="123"/>
    </row>
    <row r="340" spans="1:26" x14ac:dyDescent="0.3">
      <c r="A340" s="269">
        <v>5</v>
      </c>
      <c r="B340" s="110" t="s">
        <v>281</v>
      </c>
      <c r="C340" s="31"/>
      <c r="D340" s="106"/>
      <c r="E340" s="106"/>
      <c r="F340" s="106"/>
      <c r="G340" s="106"/>
      <c r="H340" s="112" t="s">
        <v>339</v>
      </c>
      <c r="I340" s="106"/>
      <c r="J340" s="106"/>
      <c r="K340" s="106"/>
      <c r="L340" s="106"/>
      <c r="M340" s="106"/>
      <c r="N340" s="106"/>
      <c r="O340" s="106"/>
      <c r="P340" s="106"/>
      <c r="Q340" s="112"/>
      <c r="R340" s="106"/>
      <c r="S340" s="90"/>
      <c r="T340" s="106"/>
      <c r="U340" s="112" t="s">
        <v>339</v>
      </c>
      <c r="V340" s="106"/>
      <c r="W340" s="106"/>
      <c r="X340" s="106"/>
      <c r="Y340" s="106"/>
      <c r="Z340" s="124"/>
    </row>
    <row r="341" spans="1:26" s="20" customFormat="1" x14ac:dyDescent="0.3">
      <c r="A341" s="270"/>
      <c r="B341" s="110" t="s">
        <v>282</v>
      </c>
      <c r="C341" s="21">
        <v>225.75</v>
      </c>
      <c r="D341" s="106">
        <v>210</v>
      </c>
      <c r="E341" s="106">
        <v>210</v>
      </c>
      <c r="F341" s="111">
        <f>E341/C341</f>
        <v>0.93023255813953487</v>
      </c>
      <c r="G341" s="106">
        <v>10</v>
      </c>
      <c r="H341" s="112">
        <f>G341/E341</f>
        <v>4.7619047619047616E-2</v>
      </c>
      <c r="I341" s="106">
        <v>0</v>
      </c>
      <c r="J341" s="106"/>
      <c r="K341" s="106"/>
      <c r="L341" s="106"/>
      <c r="M341" s="106">
        <v>1</v>
      </c>
      <c r="N341" s="106">
        <v>0</v>
      </c>
      <c r="O341" s="106">
        <v>1</v>
      </c>
      <c r="P341" s="106">
        <v>0</v>
      </c>
      <c r="Q341" s="112">
        <f t="shared" si="94"/>
        <v>0.1</v>
      </c>
      <c r="R341" s="106">
        <f>ROUNDDOWN(E341*S341,0)</f>
        <v>10</v>
      </c>
      <c r="S341" s="90">
        <v>0.05</v>
      </c>
      <c r="T341" s="106">
        <v>10</v>
      </c>
      <c r="U341" s="116">
        <f>T341/E341</f>
        <v>4.7619047619047616E-2</v>
      </c>
      <c r="V341" s="106">
        <v>0</v>
      </c>
      <c r="W341" s="106"/>
      <c r="X341" s="106"/>
      <c r="Y341" s="106"/>
      <c r="Z341" s="123"/>
    </row>
    <row r="342" spans="1:26" x14ac:dyDescent="0.3">
      <c r="A342" s="269">
        <v>6</v>
      </c>
      <c r="B342" s="110" t="s">
        <v>283</v>
      </c>
      <c r="C342" s="21"/>
      <c r="D342" s="106"/>
      <c r="E342" s="106"/>
      <c r="F342" s="106"/>
      <c r="G342" s="106"/>
      <c r="H342" s="112"/>
      <c r="I342" s="106"/>
      <c r="J342" s="106"/>
      <c r="K342" s="106"/>
      <c r="L342" s="106"/>
      <c r="M342" s="106"/>
      <c r="N342" s="106"/>
      <c r="O342" s="106"/>
      <c r="P342" s="106"/>
      <c r="Q342" s="112"/>
      <c r="R342" s="106"/>
      <c r="S342" s="90"/>
      <c r="T342" s="106"/>
      <c r="U342" s="112" t="s">
        <v>339</v>
      </c>
      <c r="V342" s="106"/>
      <c r="W342" s="106"/>
      <c r="X342" s="106"/>
      <c r="Y342" s="106"/>
      <c r="Z342" s="124"/>
    </row>
    <row r="343" spans="1:26" s="20" customFormat="1" x14ac:dyDescent="0.3">
      <c r="A343" s="271"/>
      <c r="B343" s="110" t="s">
        <v>284</v>
      </c>
      <c r="C343" s="21">
        <v>25.28</v>
      </c>
      <c r="D343" s="106">
        <v>34</v>
      </c>
      <c r="E343" s="106">
        <v>34</v>
      </c>
      <c r="F343" s="111">
        <f>E343/C343</f>
        <v>1.3449367088607593</v>
      </c>
      <c r="G343" s="106">
        <v>2</v>
      </c>
      <c r="H343" s="112">
        <f t="shared" ref="H343:H346" si="101">G343/E343</f>
        <v>5.8823529411764705E-2</v>
      </c>
      <c r="I343" s="106">
        <v>0</v>
      </c>
      <c r="J343" s="106"/>
      <c r="K343" s="106"/>
      <c r="L343" s="106"/>
      <c r="M343" s="106">
        <v>1</v>
      </c>
      <c r="N343" s="106">
        <v>0</v>
      </c>
      <c r="O343" s="106">
        <v>0</v>
      </c>
      <c r="P343" s="106">
        <v>1</v>
      </c>
      <c r="Q343" s="112">
        <f t="shared" si="94"/>
        <v>0.5</v>
      </c>
      <c r="R343" s="106">
        <f>ROUNDDOWN(E343*S343,0)</f>
        <v>2</v>
      </c>
      <c r="S343" s="90" t="s">
        <v>48</v>
      </c>
      <c r="T343" s="106">
        <v>2</v>
      </c>
      <c r="U343" s="116">
        <f>T343/E343</f>
        <v>5.8823529411764705E-2</v>
      </c>
      <c r="V343" s="106">
        <v>0</v>
      </c>
      <c r="W343" s="106"/>
      <c r="X343" s="106"/>
      <c r="Y343" s="106"/>
      <c r="Z343" s="123"/>
    </row>
    <row r="344" spans="1:26" s="20" customFormat="1" x14ac:dyDescent="0.3">
      <c r="A344" s="271"/>
      <c r="B344" s="110" t="s">
        <v>285</v>
      </c>
      <c r="C344" s="21">
        <v>144.30000000000001</v>
      </c>
      <c r="D344" s="106">
        <v>11</v>
      </c>
      <c r="E344" s="106">
        <v>11</v>
      </c>
      <c r="F344" s="111">
        <f>E344/C344</f>
        <v>7.623007623007623E-2</v>
      </c>
      <c r="G344" s="106">
        <v>0</v>
      </c>
      <c r="H344" s="112">
        <f t="shared" si="101"/>
        <v>0</v>
      </c>
      <c r="I344" s="106">
        <v>0</v>
      </c>
      <c r="J344" s="106"/>
      <c r="K344" s="106"/>
      <c r="L344" s="106"/>
      <c r="M344" s="106">
        <v>0</v>
      </c>
      <c r="N344" s="106">
        <v>0</v>
      </c>
      <c r="O344" s="106">
        <v>0</v>
      </c>
      <c r="P344" s="106">
        <v>0</v>
      </c>
      <c r="Q344" s="112">
        <v>0</v>
      </c>
      <c r="R344" s="106">
        <f>ROUNDDOWN(E344*S344,0)</f>
        <v>0</v>
      </c>
      <c r="S344" s="90" t="s">
        <v>24</v>
      </c>
      <c r="T344" s="106">
        <v>0</v>
      </c>
      <c r="U344" s="112">
        <v>0</v>
      </c>
      <c r="V344" s="106">
        <v>0</v>
      </c>
      <c r="W344" s="106"/>
      <c r="X344" s="106"/>
      <c r="Y344" s="106"/>
      <c r="Z344" s="123"/>
    </row>
    <row r="345" spans="1:26" s="20" customFormat="1" x14ac:dyDescent="0.3">
      <c r="A345" s="271"/>
      <c r="B345" s="110" t="s">
        <v>286</v>
      </c>
      <c r="C345" s="21">
        <v>48.14</v>
      </c>
      <c r="D345" s="106">
        <v>46</v>
      </c>
      <c r="E345" s="106">
        <v>46</v>
      </c>
      <c r="F345" s="111">
        <f>E345/C345</f>
        <v>0.95554632322393018</v>
      </c>
      <c r="G345" s="106">
        <v>2</v>
      </c>
      <c r="H345" s="112">
        <f t="shared" si="101"/>
        <v>4.3478260869565216E-2</v>
      </c>
      <c r="I345" s="106">
        <v>0</v>
      </c>
      <c r="J345" s="106"/>
      <c r="K345" s="106"/>
      <c r="L345" s="106"/>
      <c r="M345" s="106">
        <v>1</v>
      </c>
      <c r="N345" s="106">
        <v>0</v>
      </c>
      <c r="O345" s="106">
        <v>0</v>
      </c>
      <c r="P345" s="106">
        <v>1</v>
      </c>
      <c r="Q345" s="112">
        <f t="shared" si="94"/>
        <v>0.5</v>
      </c>
      <c r="R345" s="106">
        <f>ROUNDDOWN(E345*S345,0)</f>
        <v>2</v>
      </c>
      <c r="S345" s="90" t="s">
        <v>24</v>
      </c>
      <c r="T345" s="106">
        <v>2</v>
      </c>
      <c r="U345" s="116">
        <f>T345/E345</f>
        <v>4.3478260869565216E-2</v>
      </c>
      <c r="V345" s="106">
        <v>0</v>
      </c>
      <c r="W345" s="106"/>
      <c r="X345" s="106"/>
      <c r="Y345" s="106"/>
      <c r="Z345" s="123"/>
    </row>
    <row r="346" spans="1:26" s="20" customFormat="1" x14ac:dyDescent="0.3">
      <c r="A346" s="270"/>
      <c r="B346" s="110" t="s">
        <v>287</v>
      </c>
      <c r="C346" s="21">
        <v>15.54</v>
      </c>
      <c r="D346" s="106">
        <v>33</v>
      </c>
      <c r="E346" s="106">
        <v>33</v>
      </c>
      <c r="F346" s="111">
        <f>E346/C346</f>
        <v>2.1235521235521237</v>
      </c>
      <c r="G346" s="106">
        <v>2</v>
      </c>
      <c r="H346" s="112">
        <f t="shared" si="101"/>
        <v>6.0606060606060608E-2</v>
      </c>
      <c r="I346" s="106">
        <v>0</v>
      </c>
      <c r="J346" s="106"/>
      <c r="K346" s="106"/>
      <c r="L346" s="106"/>
      <c r="M346" s="106">
        <v>1</v>
      </c>
      <c r="N346" s="106">
        <v>0</v>
      </c>
      <c r="O346" s="106">
        <v>0</v>
      </c>
      <c r="P346" s="106">
        <v>1</v>
      </c>
      <c r="Q346" s="112">
        <f t="shared" si="94"/>
        <v>0.5</v>
      </c>
      <c r="R346" s="106">
        <f>ROUNDDOWN(E346*S346,0)</f>
        <v>2</v>
      </c>
      <c r="S346" s="90" t="s">
        <v>48</v>
      </c>
      <c r="T346" s="106">
        <v>2</v>
      </c>
      <c r="U346" s="116">
        <f>T346/E346</f>
        <v>6.0606060606060608E-2</v>
      </c>
      <c r="V346" s="106">
        <v>0</v>
      </c>
      <c r="W346" s="106"/>
      <c r="X346" s="106"/>
      <c r="Y346" s="106"/>
      <c r="Z346" s="123"/>
    </row>
    <row r="347" spans="1:26" x14ac:dyDescent="0.3">
      <c r="A347" s="269">
        <v>7</v>
      </c>
      <c r="B347" s="110" t="s">
        <v>288</v>
      </c>
      <c r="C347" s="21"/>
      <c r="D347" s="106"/>
      <c r="E347" s="106"/>
      <c r="F347" s="106"/>
      <c r="G347" s="106"/>
      <c r="H347" s="112" t="s">
        <v>339</v>
      </c>
      <c r="I347" s="106"/>
      <c r="J347" s="106"/>
      <c r="K347" s="106"/>
      <c r="L347" s="106"/>
      <c r="M347" s="106"/>
      <c r="N347" s="106"/>
      <c r="O347" s="106"/>
      <c r="P347" s="106"/>
      <c r="Q347" s="112"/>
      <c r="R347" s="106"/>
      <c r="S347" s="90"/>
      <c r="T347" s="106"/>
      <c r="U347" s="112" t="s">
        <v>339</v>
      </c>
      <c r="V347" s="106"/>
      <c r="W347" s="106"/>
      <c r="X347" s="106"/>
      <c r="Y347" s="106"/>
      <c r="Z347" s="124"/>
    </row>
    <row r="348" spans="1:26" s="20" customFormat="1" x14ac:dyDescent="0.3">
      <c r="A348" s="271"/>
      <c r="B348" s="110" t="s">
        <v>146</v>
      </c>
      <c r="C348" s="21">
        <v>65.569999999999993</v>
      </c>
      <c r="D348" s="106">
        <v>68</v>
      </c>
      <c r="E348" s="106">
        <v>68</v>
      </c>
      <c r="F348" s="111">
        <f>E348/C348</f>
        <v>1.0370596309287785</v>
      </c>
      <c r="G348" s="106">
        <v>5</v>
      </c>
      <c r="H348" s="112">
        <f t="shared" ref="H348:H350" si="102">G348/E348</f>
        <v>7.3529411764705885E-2</v>
      </c>
      <c r="I348" s="106">
        <v>0</v>
      </c>
      <c r="J348" s="106"/>
      <c r="K348" s="106"/>
      <c r="L348" s="106"/>
      <c r="M348" s="106">
        <v>2</v>
      </c>
      <c r="N348" s="106">
        <v>0</v>
      </c>
      <c r="O348" s="106">
        <v>2</v>
      </c>
      <c r="P348" s="106">
        <v>0</v>
      </c>
      <c r="Q348" s="112">
        <f t="shared" si="94"/>
        <v>0.4</v>
      </c>
      <c r="R348" s="106">
        <f>ROUNDDOWN(E348*S348,0)</f>
        <v>5</v>
      </c>
      <c r="S348" s="90" t="s">
        <v>48</v>
      </c>
      <c r="T348" s="106">
        <v>5</v>
      </c>
      <c r="U348" s="116">
        <f>T348/E348</f>
        <v>7.3529411764705885E-2</v>
      </c>
      <c r="V348" s="106">
        <v>0</v>
      </c>
      <c r="W348" s="106"/>
      <c r="X348" s="106"/>
      <c r="Y348" s="106"/>
      <c r="Z348" s="123"/>
    </row>
    <row r="349" spans="1:26" s="20" customFormat="1" x14ac:dyDescent="0.3">
      <c r="A349" s="271"/>
      <c r="B349" s="110" t="s">
        <v>289</v>
      </c>
      <c r="C349" s="21">
        <v>212.69</v>
      </c>
      <c r="D349" s="106">
        <v>251</v>
      </c>
      <c r="E349" s="106">
        <v>251</v>
      </c>
      <c r="F349" s="111">
        <f>E349/C349</f>
        <v>1.18012130330528</v>
      </c>
      <c r="G349" s="106">
        <v>20</v>
      </c>
      <c r="H349" s="112">
        <f t="shared" si="102"/>
        <v>7.9681274900398405E-2</v>
      </c>
      <c r="I349" s="106">
        <v>0</v>
      </c>
      <c r="J349" s="106"/>
      <c r="K349" s="106"/>
      <c r="L349" s="106"/>
      <c r="M349" s="106">
        <v>5</v>
      </c>
      <c r="N349" s="106">
        <v>0</v>
      </c>
      <c r="O349" s="106">
        <v>4</v>
      </c>
      <c r="P349" s="106">
        <v>1</v>
      </c>
      <c r="Q349" s="112">
        <f t="shared" si="94"/>
        <v>0.25</v>
      </c>
      <c r="R349" s="106">
        <f>ROUNDDOWN(E349*S349,0)</f>
        <v>20</v>
      </c>
      <c r="S349" s="90" t="s">
        <v>48</v>
      </c>
      <c r="T349" s="106">
        <v>20</v>
      </c>
      <c r="U349" s="116">
        <f>T349/E349</f>
        <v>7.9681274900398405E-2</v>
      </c>
      <c r="V349" s="106">
        <v>0</v>
      </c>
      <c r="W349" s="106"/>
      <c r="X349" s="106"/>
      <c r="Y349" s="106"/>
      <c r="Z349" s="123"/>
    </row>
    <row r="350" spans="1:26" s="20" customFormat="1" x14ac:dyDescent="0.3">
      <c r="A350" s="270"/>
      <c r="B350" s="110" t="s">
        <v>290</v>
      </c>
      <c r="C350" s="21">
        <v>1019.38</v>
      </c>
      <c r="D350" s="106">
        <v>1084</v>
      </c>
      <c r="E350" s="106">
        <v>1084</v>
      </c>
      <c r="F350" s="111">
        <f>E350/C350</f>
        <v>1.0633914732484451</v>
      </c>
      <c r="G350" s="106">
        <v>86</v>
      </c>
      <c r="H350" s="112">
        <f t="shared" si="102"/>
        <v>7.9335793357933573E-2</v>
      </c>
      <c r="I350" s="106">
        <v>10</v>
      </c>
      <c r="J350" s="106"/>
      <c r="K350" s="106">
        <v>8</v>
      </c>
      <c r="L350" s="106">
        <v>2</v>
      </c>
      <c r="M350" s="106">
        <v>21</v>
      </c>
      <c r="N350" s="106">
        <v>0</v>
      </c>
      <c r="O350" s="106">
        <v>15</v>
      </c>
      <c r="P350" s="106">
        <v>6</v>
      </c>
      <c r="Q350" s="112">
        <f t="shared" si="94"/>
        <v>0.2441860465116279</v>
      </c>
      <c r="R350" s="106">
        <f>ROUNDDOWN(E350*S350,0)</f>
        <v>86</v>
      </c>
      <c r="S350" s="90" t="s">
        <v>48</v>
      </c>
      <c r="T350" s="106">
        <v>86</v>
      </c>
      <c r="U350" s="116">
        <f>T350/E350</f>
        <v>7.9335793357933573E-2</v>
      </c>
      <c r="V350" s="106">
        <v>0</v>
      </c>
      <c r="W350" s="106"/>
      <c r="X350" s="106"/>
      <c r="Y350" s="106"/>
      <c r="Z350" s="123"/>
    </row>
    <row r="351" spans="1:26" s="20" customFormat="1" x14ac:dyDescent="0.3">
      <c r="A351" s="105">
        <v>8</v>
      </c>
      <c r="B351" s="110" t="s">
        <v>291</v>
      </c>
      <c r="C351" s="21">
        <v>31.65</v>
      </c>
      <c r="D351" s="106">
        <v>0</v>
      </c>
      <c r="E351" s="106">
        <v>0</v>
      </c>
      <c r="F351" s="111">
        <f>E351/C351</f>
        <v>0</v>
      </c>
      <c r="G351" s="106">
        <v>0</v>
      </c>
      <c r="H351" s="112">
        <v>0</v>
      </c>
      <c r="I351" s="106">
        <v>0</v>
      </c>
      <c r="J351" s="106"/>
      <c r="K351" s="106"/>
      <c r="L351" s="106"/>
      <c r="M351" s="106">
        <v>0</v>
      </c>
      <c r="N351" s="106">
        <v>0</v>
      </c>
      <c r="O351" s="106">
        <v>0</v>
      </c>
      <c r="P351" s="106">
        <v>0</v>
      </c>
      <c r="Q351" s="112">
        <v>0</v>
      </c>
      <c r="R351" s="106">
        <f>ROUNDDOWN(E351*S351,0)</f>
        <v>0</v>
      </c>
      <c r="S351" s="90" t="s">
        <v>24</v>
      </c>
      <c r="T351" s="106">
        <v>0</v>
      </c>
      <c r="U351" s="112">
        <v>0</v>
      </c>
      <c r="V351" s="106">
        <v>0</v>
      </c>
      <c r="W351" s="106"/>
      <c r="X351" s="106"/>
      <c r="Y351" s="106"/>
      <c r="Z351" s="123"/>
    </row>
    <row r="352" spans="1:26" s="20" customFormat="1" x14ac:dyDescent="0.3">
      <c r="A352" s="105">
        <v>9</v>
      </c>
      <c r="B352" s="110" t="s">
        <v>292</v>
      </c>
      <c r="C352" s="21">
        <v>284.08</v>
      </c>
      <c r="D352" s="106">
        <v>255</v>
      </c>
      <c r="E352" s="106">
        <v>255</v>
      </c>
      <c r="F352" s="111">
        <f t="shared" ref="F352:F358" si="103">E352/C352</f>
        <v>0.89763446916361589</v>
      </c>
      <c r="G352" s="106">
        <v>12</v>
      </c>
      <c r="H352" s="112">
        <f t="shared" ref="H352:H355" si="104">G352/E352</f>
        <v>4.7058823529411764E-2</v>
      </c>
      <c r="I352" s="106">
        <v>0</v>
      </c>
      <c r="J352" s="106"/>
      <c r="K352" s="106"/>
      <c r="L352" s="106"/>
      <c r="M352" s="106">
        <v>5</v>
      </c>
      <c r="N352" s="106">
        <v>1</v>
      </c>
      <c r="O352" s="106">
        <v>2</v>
      </c>
      <c r="P352" s="106">
        <v>2</v>
      </c>
      <c r="Q352" s="112">
        <f t="shared" si="94"/>
        <v>0.41666666666666669</v>
      </c>
      <c r="R352" s="106">
        <f t="shared" ref="R352:R358" si="105">ROUNDDOWN(E352*S352,0)</f>
        <v>12</v>
      </c>
      <c r="S352" s="90">
        <v>0.05</v>
      </c>
      <c r="T352" s="106">
        <v>12</v>
      </c>
      <c r="U352" s="116">
        <f>T352/E352</f>
        <v>4.7058823529411764E-2</v>
      </c>
      <c r="V352" s="106">
        <v>0</v>
      </c>
      <c r="W352" s="106"/>
      <c r="X352" s="106"/>
      <c r="Y352" s="106"/>
      <c r="Z352" s="123"/>
    </row>
    <row r="353" spans="1:26" s="20" customFormat="1" x14ac:dyDescent="0.3">
      <c r="A353" s="105">
        <v>10</v>
      </c>
      <c r="B353" s="110" t="s">
        <v>293</v>
      </c>
      <c r="C353" s="21">
        <v>50.82</v>
      </c>
      <c r="D353" s="106">
        <v>39</v>
      </c>
      <c r="E353" s="106">
        <v>39</v>
      </c>
      <c r="F353" s="111">
        <f t="shared" si="103"/>
        <v>0.76741440377804016</v>
      </c>
      <c r="G353" s="106">
        <v>1</v>
      </c>
      <c r="H353" s="112">
        <f t="shared" si="104"/>
        <v>2.564102564102564E-2</v>
      </c>
      <c r="I353" s="106">
        <v>0</v>
      </c>
      <c r="J353" s="106"/>
      <c r="K353" s="106"/>
      <c r="L353" s="106"/>
      <c r="M353" s="106">
        <v>1</v>
      </c>
      <c r="N353" s="106">
        <v>0</v>
      </c>
      <c r="O353" s="106">
        <v>0</v>
      </c>
      <c r="P353" s="106">
        <v>1</v>
      </c>
      <c r="Q353" s="112">
        <f t="shared" si="94"/>
        <v>1</v>
      </c>
      <c r="R353" s="106">
        <f t="shared" si="105"/>
        <v>1</v>
      </c>
      <c r="S353" s="90" t="s">
        <v>24</v>
      </c>
      <c r="T353" s="106">
        <v>1</v>
      </c>
      <c r="U353" s="116">
        <f>T353/E353</f>
        <v>2.564102564102564E-2</v>
      </c>
      <c r="V353" s="106">
        <v>0</v>
      </c>
      <c r="W353" s="106"/>
      <c r="X353" s="106"/>
      <c r="Y353" s="106"/>
      <c r="Z353" s="123"/>
    </row>
    <row r="354" spans="1:26" s="20" customFormat="1" x14ac:dyDescent="0.3">
      <c r="A354" s="105">
        <v>11</v>
      </c>
      <c r="B354" s="110" t="s">
        <v>294</v>
      </c>
      <c r="C354" s="21">
        <v>105.93</v>
      </c>
      <c r="D354" s="106">
        <v>100</v>
      </c>
      <c r="E354" s="106">
        <v>100</v>
      </c>
      <c r="F354" s="111">
        <f t="shared" si="103"/>
        <v>0.94401963560842062</v>
      </c>
      <c r="G354" s="106">
        <v>5</v>
      </c>
      <c r="H354" s="112">
        <f t="shared" si="104"/>
        <v>0.05</v>
      </c>
      <c r="I354" s="106">
        <v>0</v>
      </c>
      <c r="J354" s="106"/>
      <c r="K354" s="106"/>
      <c r="L354" s="106"/>
      <c r="M354" s="106">
        <v>3</v>
      </c>
      <c r="N354" s="106">
        <v>0</v>
      </c>
      <c r="O354" s="106">
        <v>2</v>
      </c>
      <c r="P354" s="106">
        <v>1</v>
      </c>
      <c r="Q354" s="112">
        <f t="shared" si="94"/>
        <v>0.6</v>
      </c>
      <c r="R354" s="106">
        <f t="shared" si="105"/>
        <v>5</v>
      </c>
      <c r="S354" s="90" t="s">
        <v>24</v>
      </c>
      <c r="T354" s="106">
        <v>5</v>
      </c>
      <c r="U354" s="116">
        <f>T354/E354</f>
        <v>0.05</v>
      </c>
      <c r="V354" s="106">
        <v>0</v>
      </c>
      <c r="W354" s="106"/>
      <c r="X354" s="106"/>
      <c r="Y354" s="106"/>
      <c r="Z354" s="123"/>
    </row>
    <row r="355" spans="1:26" s="20" customFormat="1" x14ac:dyDescent="0.3">
      <c r="A355" s="105">
        <v>12</v>
      </c>
      <c r="B355" s="110" t="s">
        <v>295</v>
      </c>
      <c r="C355" s="21">
        <v>160.69999999999999</v>
      </c>
      <c r="D355" s="106">
        <v>94</v>
      </c>
      <c r="E355" s="106">
        <v>94</v>
      </c>
      <c r="F355" s="111">
        <f t="shared" si="103"/>
        <v>0.58494088363410091</v>
      </c>
      <c r="G355" s="106">
        <v>4</v>
      </c>
      <c r="H355" s="112">
        <f t="shared" si="104"/>
        <v>4.2553191489361701E-2</v>
      </c>
      <c r="I355" s="106">
        <v>0</v>
      </c>
      <c r="J355" s="106"/>
      <c r="K355" s="106"/>
      <c r="L355" s="106"/>
      <c r="M355" s="106">
        <v>2</v>
      </c>
      <c r="N355" s="106">
        <v>0</v>
      </c>
      <c r="O355" s="106">
        <v>1</v>
      </c>
      <c r="P355" s="106">
        <v>1</v>
      </c>
      <c r="Q355" s="112">
        <f t="shared" si="94"/>
        <v>0.5</v>
      </c>
      <c r="R355" s="106">
        <f t="shared" si="105"/>
        <v>4</v>
      </c>
      <c r="S355" s="90" t="s">
        <v>24</v>
      </c>
      <c r="T355" s="106">
        <v>4</v>
      </c>
      <c r="U355" s="116">
        <f>T355/E355</f>
        <v>4.2553191489361701E-2</v>
      </c>
      <c r="V355" s="106">
        <v>0</v>
      </c>
      <c r="W355" s="106"/>
      <c r="X355" s="106"/>
      <c r="Y355" s="106"/>
      <c r="Z355" s="123"/>
    </row>
    <row r="356" spans="1:26" s="20" customFormat="1" ht="29.25" customHeight="1" x14ac:dyDescent="0.3">
      <c r="A356" s="128">
        <v>13</v>
      </c>
      <c r="B356" s="110" t="s">
        <v>296</v>
      </c>
      <c r="C356" s="21">
        <v>38.04</v>
      </c>
      <c r="D356" s="106">
        <v>0</v>
      </c>
      <c r="E356" s="106">
        <v>0</v>
      </c>
      <c r="F356" s="111">
        <f t="shared" si="103"/>
        <v>0</v>
      </c>
      <c r="G356" s="106">
        <v>0</v>
      </c>
      <c r="H356" s="112">
        <v>0</v>
      </c>
      <c r="I356" s="106">
        <v>0</v>
      </c>
      <c r="J356" s="106"/>
      <c r="K356" s="106"/>
      <c r="L356" s="106"/>
      <c r="M356" s="106">
        <v>0</v>
      </c>
      <c r="N356" s="106">
        <v>0</v>
      </c>
      <c r="O356" s="106">
        <v>0</v>
      </c>
      <c r="P356" s="106">
        <v>0</v>
      </c>
      <c r="Q356" s="112">
        <v>0</v>
      </c>
      <c r="R356" s="106">
        <f t="shared" si="105"/>
        <v>0</v>
      </c>
      <c r="S356" s="90" t="s">
        <v>24</v>
      </c>
      <c r="T356" s="106">
        <v>0</v>
      </c>
      <c r="U356" s="112">
        <v>0</v>
      </c>
      <c r="V356" s="106">
        <v>0</v>
      </c>
      <c r="W356" s="106"/>
      <c r="X356" s="106"/>
      <c r="Y356" s="106"/>
      <c r="Z356" s="123"/>
    </row>
    <row r="357" spans="1:26" s="20" customFormat="1" x14ac:dyDescent="0.3">
      <c r="A357" s="105">
        <v>14</v>
      </c>
      <c r="B357" s="110" t="s">
        <v>297</v>
      </c>
      <c r="C357" s="21">
        <v>156.69999999999999</v>
      </c>
      <c r="D357" s="106">
        <v>0</v>
      </c>
      <c r="E357" s="106">
        <v>0</v>
      </c>
      <c r="F357" s="111">
        <f t="shared" si="103"/>
        <v>0</v>
      </c>
      <c r="G357" s="106">
        <v>0</v>
      </c>
      <c r="H357" s="112">
        <v>0</v>
      </c>
      <c r="I357" s="106">
        <v>0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0</v>
      </c>
      <c r="Q357" s="112">
        <v>0</v>
      </c>
      <c r="R357" s="106">
        <f t="shared" si="105"/>
        <v>0</v>
      </c>
      <c r="S357" s="90" t="s">
        <v>24</v>
      </c>
      <c r="T357" s="106">
        <v>0</v>
      </c>
      <c r="U357" s="112">
        <v>0</v>
      </c>
      <c r="V357" s="106">
        <v>0</v>
      </c>
      <c r="W357" s="106">
        <v>0</v>
      </c>
      <c r="X357" s="106">
        <v>0</v>
      </c>
      <c r="Y357" s="106">
        <v>0</v>
      </c>
      <c r="Z357" s="123"/>
    </row>
    <row r="358" spans="1:26" s="20" customFormat="1" x14ac:dyDescent="0.3">
      <c r="A358" s="105">
        <v>15</v>
      </c>
      <c r="B358" s="110" t="s">
        <v>298</v>
      </c>
      <c r="C358" s="21">
        <v>17.29</v>
      </c>
      <c r="D358" s="106">
        <v>0</v>
      </c>
      <c r="E358" s="106">
        <v>0</v>
      </c>
      <c r="F358" s="111">
        <f t="shared" si="103"/>
        <v>0</v>
      </c>
      <c r="G358" s="106">
        <v>0</v>
      </c>
      <c r="H358" s="112">
        <v>0</v>
      </c>
      <c r="I358" s="106">
        <v>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0</v>
      </c>
      <c r="Q358" s="112">
        <v>0</v>
      </c>
      <c r="R358" s="106">
        <f t="shared" si="105"/>
        <v>0</v>
      </c>
      <c r="S358" s="90" t="s">
        <v>24</v>
      </c>
      <c r="T358" s="106">
        <v>0</v>
      </c>
      <c r="U358" s="112">
        <v>0</v>
      </c>
      <c r="V358" s="106">
        <v>0</v>
      </c>
      <c r="W358" s="106">
        <v>0</v>
      </c>
      <c r="X358" s="106">
        <v>0</v>
      </c>
      <c r="Y358" s="106">
        <v>0</v>
      </c>
      <c r="Z358" s="123"/>
    </row>
    <row r="359" spans="1:26" ht="49.5" customHeight="1" x14ac:dyDescent="0.3">
      <c r="A359" s="105">
        <v>16</v>
      </c>
      <c r="B359" s="110" t="s">
        <v>30</v>
      </c>
      <c r="C359" s="31"/>
      <c r="D359" s="106"/>
      <c r="E359" s="106"/>
      <c r="F359" s="106"/>
      <c r="G359" s="106"/>
      <c r="H359" s="112" t="s">
        <v>339</v>
      </c>
      <c r="I359" s="106"/>
      <c r="J359" s="106"/>
      <c r="K359" s="106"/>
      <c r="L359" s="106"/>
      <c r="M359" s="106"/>
      <c r="N359" s="106"/>
      <c r="O359" s="106"/>
      <c r="P359" s="106"/>
      <c r="Q359" s="112"/>
      <c r="R359" s="106"/>
      <c r="S359" s="90"/>
      <c r="T359" s="106"/>
      <c r="U359" s="112" t="s">
        <v>339</v>
      </c>
      <c r="V359" s="106"/>
      <c r="W359" s="106"/>
      <c r="X359" s="106"/>
      <c r="Y359" s="106"/>
      <c r="Z359" s="124"/>
    </row>
    <row r="360" spans="1:26" s="78" customFormat="1" ht="27.75" customHeight="1" x14ac:dyDescent="0.3">
      <c r="A360" s="272" t="s">
        <v>299</v>
      </c>
      <c r="B360" s="273"/>
      <c r="C360" s="37">
        <f>SUM(C332:C359)</f>
        <v>2805.8299999999995</v>
      </c>
      <c r="D360" s="115">
        <f>SUM(D331:D359)</f>
        <v>2264</v>
      </c>
      <c r="E360" s="115">
        <f>SUM(E331:E359)</f>
        <v>2264</v>
      </c>
      <c r="F360" s="111">
        <f>E360/C360</f>
        <v>0.80689136547830786</v>
      </c>
      <c r="G360" s="115">
        <f>SUM(G331:G359)</f>
        <v>151</v>
      </c>
      <c r="H360" s="112">
        <f t="shared" ref="H360:H361" si="106">G360/E360</f>
        <v>6.6696113074204949E-2</v>
      </c>
      <c r="I360" s="115">
        <f t="shared" ref="I360:P360" si="107">SUM(I331:I359)</f>
        <v>10</v>
      </c>
      <c r="J360" s="115">
        <f t="shared" si="107"/>
        <v>0</v>
      </c>
      <c r="K360" s="115">
        <f t="shared" si="107"/>
        <v>8</v>
      </c>
      <c r="L360" s="115">
        <f t="shared" si="107"/>
        <v>2</v>
      </c>
      <c r="M360" s="115">
        <f t="shared" si="107"/>
        <v>43</v>
      </c>
      <c r="N360" s="115">
        <f t="shared" si="107"/>
        <v>1</v>
      </c>
      <c r="O360" s="115">
        <f t="shared" si="107"/>
        <v>27</v>
      </c>
      <c r="P360" s="115">
        <f t="shared" si="107"/>
        <v>15</v>
      </c>
      <c r="Q360" s="116">
        <f t="shared" si="94"/>
        <v>0.28476821192052981</v>
      </c>
      <c r="R360" s="115">
        <f>SUM(R331:R359)</f>
        <v>151</v>
      </c>
      <c r="S360" s="90"/>
      <c r="T360" s="115">
        <f>SUM(T331:T359)</f>
        <v>151</v>
      </c>
      <c r="U360" s="116">
        <f>T360/E360</f>
        <v>6.6696113074204949E-2</v>
      </c>
      <c r="V360" s="115">
        <f>SUM(V331:V359)</f>
        <v>0</v>
      </c>
      <c r="W360" s="115">
        <f>SUM(W331:W359)</f>
        <v>0</v>
      </c>
      <c r="X360" s="115">
        <f>SUM(X331:X359)</f>
        <v>0</v>
      </c>
      <c r="Y360" s="115">
        <f>SUM(Y331:Y359)</f>
        <v>0</v>
      </c>
      <c r="Z360" s="125"/>
    </row>
    <row r="361" spans="1:26" s="78" customFormat="1" ht="18.75" customHeight="1" x14ac:dyDescent="0.3">
      <c r="A361" s="274" t="s">
        <v>300</v>
      </c>
      <c r="B361" s="274"/>
      <c r="C361" s="39">
        <f>SUM(C360,C329,C303,C264,C251,C237,C206,C197,C175,C152,C113,C103,C73,C56,C22)</f>
        <v>72530.329999999987</v>
      </c>
      <c r="D361" s="115">
        <f>SUM(D360,D329,D303,D264,D251,D237,D206,D197,D175,D152,D113,D103,D73,D56,D22)</f>
        <v>59816</v>
      </c>
      <c r="E361" s="115">
        <f>SUM(E360,E329,E303,E264,E251,E237,E206,E197,E175,E152,E113,E103,E73,E56,E22)</f>
        <v>59816</v>
      </c>
      <c r="F361" s="111">
        <f>E361/C361</f>
        <v>0.82470326551664674</v>
      </c>
      <c r="G361" s="115">
        <f>SUM(G360,G329,G303,G264,G251,G237,G206,G197,G175,G152,G113,G103,G73,G56,G22)</f>
        <v>2630</v>
      </c>
      <c r="H361" s="112">
        <f t="shared" si="106"/>
        <v>4.3968169051758724E-2</v>
      </c>
      <c r="I361" s="115">
        <f t="shared" ref="I361:P361" si="108">SUM(I360,I329,I303,I264,I251,I237,I206,I197,I175,I152,I113,I103,I73,I56,I22)</f>
        <v>291</v>
      </c>
      <c r="J361" s="115">
        <f t="shared" si="108"/>
        <v>10</v>
      </c>
      <c r="K361" s="115">
        <f t="shared" si="108"/>
        <v>499</v>
      </c>
      <c r="L361" s="115">
        <f t="shared" si="108"/>
        <v>155</v>
      </c>
      <c r="M361" s="115">
        <f t="shared" si="108"/>
        <v>876</v>
      </c>
      <c r="N361" s="115">
        <f t="shared" si="108"/>
        <v>22</v>
      </c>
      <c r="O361" s="115">
        <f t="shared" si="108"/>
        <v>684</v>
      </c>
      <c r="P361" s="115">
        <f t="shared" si="108"/>
        <v>170</v>
      </c>
      <c r="Q361" s="116">
        <f t="shared" si="94"/>
        <v>0.33307984790874523</v>
      </c>
      <c r="R361" s="115">
        <f>SUM(R360,R329,R303,R264,R251,R237,R206,R197,R175,R152,R113,R103,R73,R56,R22)</f>
        <v>3713</v>
      </c>
      <c r="S361" s="90"/>
      <c r="T361" s="115">
        <f>SUM(T360,T329,T303,T264,T251,T237,T206,T197,T175,T152,T113,T103,T73,T56,T22)</f>
        <v>2614</v>
      </c>
      <c r="U361" s="116">
        <f>T361/E361</f>
        <v>4.370068209174803E-2</v>
      </c>
      <c r="V361" s="115">
        <f>SUM(V360,V329,V303,V264,V251,V237,V206,V197,V175,V152,V113,V103,V73,V56,V22)</f>
        <v>0</v>
      </c>
      <c r="W361" s="115">
        <f>SUM(W360,W329,W303,W264,W251,W237,W206,W197,W175,W152,W113,W103,W73,W56,W22)</f>
        <v>5</v>
      </c>
      <c r="X361" s="115">
        <f>SUM(X360,X329,X303,X264,X251,X237,X206,X197,X175,X152,X113,X103,X73,X56,X22)</f>
        <v>423</v>
      </c>
      <c r="Y361" s="115">
        <f>SUM(Y360,Y329,Y303,Y264,Y251,Y237,Y206,Y197,Y175,Y152,Y113,Y103,Y73,Y56,Y22)</f>
        <v>117</v>
      </c>
      <c r="Z361" s="125"/>
    </row>
    <row r="362" spans="1:26" s="131" customFormat="1" ht="15" customHeight="1" x14ac:dyDescent="0.2">
      <c r="A362" s="275" t="s">
        <v>326</v>
      </c>
      <c r="B362" s="276"/>
      <c r="C362" s="129"/>
      <c r="D362" s="129"/>
      <c r="E362" s="129"/>
      <c r="F362" s="129"/>
      <c r="G362" s="129">
        <v>561</v>
      </c>
      <c r="H362" s="129"/>
      <c r="I362" s="129">
        <v>188</v>
      </c>
      <c r="J362" s="129">
        <v>10</v>
      </c>
      <c r="K362" s="129">
        <v>430</v>
      </c>
      <c r="L362" s="129">
        <v>121</v>
      </c>
      <c r="M362" s="129"/>
      <c r="N362" s="129"/>
      <c r="O362" s="129"/>
      <c r="P362" s="129"/>
      <c r="Q362" s="129"/>
      <c r="R362" s="129"/>
      <c r="S362" s="130"/>
      <c r="T362" s="129">
        <v>545</v>
      </c>
      <c r="U362" s="129"/>
      <c r="V362" s="129">
        <v>0</v>
      </c>
      <c r="W362" s="129">
        <v>5</v>
      </c>
      <c r="X362" s="129">
        <v>423</v>
      </c>
      <c r="Y362" s="129">
        <v>117</v>
      </c>
    </row>
    <row r="363" spans="1:26" ht="30" customHeight="1" x14ac:dyDescent="0.3">
      <c r="A363" s="4"/>
      <c r="B363" s="268" t="s">
        <v>327</v>
      </c>
      <c r="C363" s="268"/>
      <c r="D363" s="268"/>
      <c r="E363" s="268"/>
      <c r="F363" s="268"/>
      <c r="G363" s="268"/>
      <c r="H363" s="268"/>
      <c r="I363" s="5"/>
      <c r="J363" s="5"/>
      <c r="K363" s="102"/>
      <c r="L363" s="102"/>
      <c r="M363" s="102"/>
      <c r="N363" s="102"/>
      <c r="O363" s="102"/>
      <c r="P363" s="102"/>
    </row>
    <row r="364" spans="1:26" x14ac:dyDescent="0.3">
      <c r="A364" s="4"/>
      <c r="B364" s="268"/>
      <c r="C364" s="268"/>
      <c r="D364" s="268"/>
      <c r="E364" s="268"/>
      <c r="F364" s="268"/>
      <c r="G364" s="268"/>
      <c r="H364" s="268"/>
      <c r="I364" s="5"/>
      <c r="J364" s="5"/>
      <c r="K364" s="5"/>
      <c r="L364" s="5"/>
      <c r="M364" s="103"/>
      <c r="N364" s="103"/>
      <c r="O364" s="103"/>
      <c r="P364" s="103"/>
      <c r="Q364" s="252" t="s">
        <v>303</v>
      </c>
      <c r="R364" s="252"/>
      <c r="S364" s="252"/>
      <c r="T364" s="133"/>
      <c r="U364" s="133"/>
      <c r="V364" s="251">
        <v>45331</v>
      </c>
      <c r="W364" s="251"/>
      <c r="X364" s="251"/>
      <c r="Y364" s="133"/>
    </row>
  </sheetData>
  <mergeCells count="127">
    <mergeCell ref="A1:Y1"/>
    <mergeCell ref="A2:Y2"/>
    <mergeCell ref="A3:Y3"/>
    <mergeCell ref="A4:Y4"/>
    <mergeCell ref="A6:A11"/>
    <mergeCell ref="B6:B11"/>
    <mergeCell ref="F6:F11"/>
    <mergeCell ref="G6:Q6"/>
    <mergeCell ref="R6:Y6"/>
    <mergeCell ref="C7:C11"/>
    <mergeCell ref="G7:L7"/>
    <mergeCell ref="M7:Q7"/>
    <mergeCell ref="R7:S7"/>
    <mergeCell ref="T7:Y7"/>
    <mergeCell ref="G8:G11"/>
    <mergeCell ref="H8:H11"/>
    <mergeCell ref="I8:I11"/>
    <mergeCell ref="T8:V10"/>
    <mergeCell ref="W8:Y8"/>
    <mergeCell ref="J9:K9"/>
    <mergeCell ref="L9:L11"/>
    <mergeCell ref="N9:O10"/>
    <mergeCell ref="P9:P11"/>
    <mergeCell ref="W9:X10"/>
    <mergeCell ref="Y9:Y11"/>
    <mergeCell ref="J10:K10"/>
    <mergeCell ref="J8:L8"/>
    <mergeCell ref="M8:M11"/>
    <mergeCell ref="N8:P8"/>
    <mergeCell ref="Q8:Q11"/>
    <mergeCell ref="R8:R11"/>
    <mergeCell ref="S8:S11"/>
    <mergeCell ref="A37:A40"/>
    <mergeCell ref="A41:A42"/>
    <mergeCell ref="A43:A53"/>
    <mergeCell ref="A56:B56"/>
    <mergeCell ref="A57:B57"/>
    <mergeCell ref="A58:A59"/>
    <mergeCell ref="A13:B13"/>
    <mergeCell ref="A14:A15"/>
    <mergeCell ref="A22:B22"/>
    <mergeCell ref="A23:B23"/>
    <mergeCell ref="A24:A27"/>
    <mergeCell ref="A28:A36"/>
    <mergeCell ref="A88:A89"/>
    <mergeCell ref="A90:A93"/>
    <mergeCell ref="A103:B103"/>
    <mergeCell ref="A104:B104"/>
    <mergeCell ref="A105:A107"/>
    <mergeCell ref="A109:A111"/>
    <mergeCell ref="A60:A61"/>
    <mergeCell ref="A62:A64"/>
    <mergeCell ref="A73:B73"/>
    <mergeCell ref="A74:B74"/>
    <mergeCell ref="A75:A77"/>
    <mergeCell ref="A78:A80"/>
    <mergeCell ref="A124:A126"/>
    <mergeCell ref="A127:A128"/>
    <mergeCell ref="A132:A134"/>
    <mergeCell ref="A135:A136"/>
    <mergeCell ref="A137:A139"/>
    <mergeCell ref="A141:A143"/>
    <mergeCell ref="A113:B113"/>
    <mergeCell ref="A114:B114"/>
    <mergeCell ref="A115:A116"/>
    <mergeCell ref="A117:A118"/>
    <mergeCell ref="A119:A120"/>
    <mergeCell ref="A121:A122"/>
    <mergeCell ref="A166:A168"/>
    <mergeCell ref="A169:A170"/>
    <mergeCell ref="A175:B175"/>
    <mergeCell ref="A176:B176"/>
    <mergeCell ref="A177:A182"/>
    <mergeCell ref="A183:A189"/>
    <mergeCell ref="A144:A145"/>
    <mergeCell ref="A152:B152"/>
    <mergeCell ref="A153:B153"/>
    <mergeCell ref="A155:A156"/>
    <mergeCell ref="A157:A158"/>
    <mergeCell ref="A160:A164"/>
    <mergeCell ref="A215:A219"/>
    <mergeCell ref="A220:A222"/>
    <mergeCell ref="A223:A226"/>
    <mergeCell ref="A227:A228"/>
    <mergeCell ref="A237:B237"/>
    <mergeCell ref="A238:B238"/>
    <mergeCell ref="A190:A193"/>
    <mergeCell ref="A197:B197"/>
    <mergeCell ref="A198:B198"/>
    <mergeCell ref="A200:A203"/>
    <mergeCell ref="A206:B206"/>
    <mergeCell ref="A207:B207"/>
    <mergeCell ref="A265:B265"/>
    <mergeCell ref="A266:A269"/>
    <mergeCell ref="A270:A276"/>
    <mergeCell ref="A277:A283"/>
    <mergeCell ref="A285:A287"/>
    <mergeCell ref="A240:A241"/>
    <mergeCell ref="A246:A247"/>
    <mergeCell ref="A251:B251"/>
    <mergeCell ref="A252:B252"/>
    <mergeCell ref="A253:A257"/>
    <mergeCell ref="A259:A261"/>
    <mergeCell ref="D6:D11"/>
    <mergeCell ref="E6:E11"/>
    <mergeCell ref="B363:H364"/>
    <mergeCell ref="Q364:S364"/>
    <mergeCell ref="V364:X364"/>
    <mergeCell ref="A340:A341"/>
    <mergeCell ref="A342:A346"/>
    <mergeCell ref="A347:A350"/>
    <mergeCell ref="A360:B360"/>
    <mergeCell ref="A361:B361"/>
    <mergeCell ref="A362:B362"/>
    <mergeCell ref="A317:A320"/>
    <mergeCell ref="A324:A325"/>
    <mergeCell ref="A329:B329"/>
    <mergeCell ref="A330:B330"/>
    <mergeCell ref="A331:A333"/>
    <mergeCell ref="A335:A338"/>
    <mergeCell ref="A290:A292"/>
    <mergeCell ref="A303:B303"/>
    <mergeCell ref="A304:B304"/>
    <mergeCell ref="A305:A307"/>
    <mergeCell ref="A308:A312"/>
    <mergeCell ref="A314:A315"/>
    <mergeCell ref="A264:B264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rowBreaks count="5" manualBreakCount="5">
    <brk id="75" max="24" man="1"/>
    <brk id="155" max="24" man="1"/>
    <brk id="219" max="24" man="1"/>
    <brk id="282" max="24" man="1"/>
    <brk id="35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1"/>
  <sheetViews>
    <sheetView zoomScale="110" zoomScaleNormal="110" zoomScaleSheetLayoutView="90" workbookViewId="0">
      <pane xSplit="8" ySplit="10" topLeftCell="L281" activePane="bottomRight" state="frozen"/>
      <selection pane="topRight" activeCell="I1" sqref="I1"/>
      <selection pane="bottomLeft" activeCell="A11" sqref="A11"/>
      <selection pane="bottomRight" activeCell="O291" sqref="O291:S291"/>
    </sheetView>
  </sheetViews>
  <sheetFormatPr defaultRowHeight="18.75" x14ac:dyDescent="0.3"/>
  <cols>
    <col min="1" max="1" width="4.28515625" style="104" customWidth="1"/>
    <col min="2" max="2" width="45.5703125" style="81" customWidth="1"/>
    <col min="3" max="3" width="12.85546875" style="135" customWidth="1"/>
    <col min="4" max="4" width="9.42578125" style="81" customWidth="1"/>
    <col min="5" max="5" width="9.85546875" style="81" customWidth="1"/>
    <col min="6" max="6" width="21.5703125" style="81" customWidth="1"/>
    <col min="7" max="7" width="6.7109375" style="81" customWidth="1"/>
    <col min="8" max="8" width="10" style="81" customWidth="1"/>
    <col min="9" max="9" width="7.140625" style="81" customWidth="1"/>
    <col min="10" max="10" width="8.42578125" style="81" customWidth="1"/>
    <col min="11" max="11" width="9.28515625" style="81" customWidth="1"/>
    <col min="12" max="12" width="6.140625" style="81" customWidth="1"/>
    <col min="13" max="13" width="7.85546875" style="81" customWidth="1"/>
    <col min="14" max="14" width="8.42578125" style="81" customWidth="1"/>
    <col min="15" max="15" width="12.5703125" style="81" customWidth="1"/>
    <col min="16" max="16" width="7.42578125" style="81" customWidth="1"/>
    <col min="17" max="17" width="10.42578125" style="81" customWidth="1"/>
    <col min="18" max="18" width="9.42578125" style="81" customWidth="1"/>
    <col min="19" max="19" width="10.28515625" style="81" customWidth="1"/>
    <col min="20" max="20" width="8.42578125" style="81" customWidth="1"/>
    <col min="21" max="21" width="10.42578125" style="81" customWidth="1"/>
    <col min="22" max="22" width="9.5703125" style="81" customWidth="1"/>
    <col min="23" max="23" width="8.85546875" style="81" customWidth="1"/>
    <col min="24" max="24" width="9.140625" style="81" customWidth="1"/>
    <col min="25" max="25" width="8" style="81" customWidth="1"/>
    <col min="26" max="26" width="9.140625" style="3"/>
    <col min="27" max="27" width="9.140625" style="149"/>
    <col min="28" max="16384" width="9.140625" style="3"/>
  </cols>
  <sheetData>
    <row r="1" spans="1:31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"/>
      <c r="AA1" s="134"/>
      <c r="AB1" s="2"/>
      <c r="AC1" s="2"/>
      <c r="AD1" s="2"/>
      <c r="AE1" s="2"/>
    </row>
    <row r="2" spans="1:31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"/>
      <c r="AA2" s="134"/>
      <c r="AB2" s="2"/>
      <c r="AC2" s="2"/>
      <c r="AD2" s="2"/>
      <c r="AE2" s="2"/>
    </row>
    <row r="3" spans="1:31" ht="21.75" customHeight="1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"/>
      <c r="AA3" s="134"/>
      <c r="AB3" s="2"/>
      <c r="AC3" s="2"/>
      <c r="AD3" s="2"/>
      <c r="AE3" s="2"/>
    </row>
    <row r="4" spans="1:31" ht="21" customHeight="1" x14ac:dyDescent="0.3">
      <c r="A4" s="246" t="s">
        <v>399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"/>
      <c r="AA4" s="134"/>
      <c r="AB4" s="2"/>
      <c r="AC4" s="2"/>
      <c r="AD4" s="2"/>
      <c r="AE4" s="2"/>
    </row>
    <row r="5" spans="1:31" ht="18.75" customHeight="1" x14ac:dyDescent="0.3">
      <c r="A5" s="4"/>
      <c r="B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"/>
      <c r="AA5" s="134"/>
      <c r="AB5" s="2"/>
      <c r="AC5" s="2"/>
      <c r="AD5" s="2"/>
      <c r="AE5" s="2"/>
    </row>
    <row r="6" spans="1:31" ht="15.6" customHeight="1" x14ac:dyDescent="0.3">
      <c r="A6" s="236" t="s">
        <v>3</v>
      </c>
      <c r="B6" s="236" t="s">
        <v>4</v>
      </c>
      <c r="C6" s="269" t="s">
        <v>400</v>
      </c>
      <c r="D6" s="237" t="s">
        <v>485</v>
      </c>
      <c r="E6" s="236" t="s">
        <v>486</v>
      </c>
      <c r="F6" s="236" t="s">
        <v>493</v>
      </c>
      <c r="G6" s="236" t="s">
        <v>6</v>
      </c>
      <c r="H6" s="236"/>
      <c r="I6" s="236"/>
      <c r="J6" s="236"/>
      <c r="K6" s="236"/>
      <c r="L6" s="236"/>
      <c r="M6" s="236"/>
      <c r="N6" s="236"/>
      <c r="O6" s="236"/>
      <c r="P6" s="301"/>
      <c r="Q6" s="306"/>
      <c r="R6" s="236" t="s">
        <v>487</v>
      </c>
      <c r="S6" s="236"/>
      <c r="T6" s="236"/>
      <c r="U6" s="236"/>
      <c r="V6" s="236"/>
      <c r="W6" s="236"/>
      <c r="X6" s="301"/>
      <c r="Y6" s="306"/>
      <c r="Z6" s="8"/>
      <c r="AA6" s="136"/>
      <c r="AB6" s="8"/>
      <c r="AC6" s="8"/>
      <c r="AD6" s="8"/>
      <c r="AE6" s="8"/>
    </row>
    <row r="7" spans="1:31" ht="53.25" customHeight="1" x14ac:dyDescent="0.3">
      <c r="A7" s="236"/>
      <c r="B7" s="236"/>
      <c r="C7" s="271"/>
      <c r="D7" s="238"/>
      <c r="E7" s="236"/>
      <c r="F7" s="236"/>
      <c r="G7" s="301" t="s">
        <v>488</v>
      </c>
      <c r="H7" s="307"/>
      <c r="I7" s="307"/>
      <c r="J7" s="307"/>
      <c r="K7" s="307"/>
      <c r="L7" s="306"/>
      <c r="M7" s="301" t="s">
        <v>489</v>
      </c>
      <c r="N7" s="302"/>
      <c r="O7" s="302"/>
      <c r="P7" s="302"/>
      <c r="Q7" s="303"/>
      <c r="R7" s="236" t="s">
        <v>490</v>
      </c>
      <c r="S7" s="236"/>
      <c r="T7" s="301" t="s">
        <v>491</v>
      </c>
      <c r="U7" s="302"/>
      <c r="V7" s="302"/>
      <c r="W7" s="302"/>
      <c r="X7" s="302"/>
      <c r="Y7" s="303"/>
      <c r="Z7" s="8"/>
      <c r="AA7" s="136"/>
      <c r="AB7" s="8"/>
      <c r="AC7" s="8"/>
      <c r="AD7" s="8"/>
      <c r="AE7" s="8"/>
    </row>
    <row r="8" spans="1:31" ht="27" customHeight="1" x14ac:dyDescent="0.3">
      <c r="A8" s="236"/>
      <c r="B8" s="236"/>
      <c r="C8" s="271"/>
      <c r="D8" s="238"/>
      <c r="E8" s="236"/>
      <c r="F8" s="236"/>
      <c r="G8" s="241" t="s">
        <v>7</v>
      </c>
      <c r="H8" s="241" t="s">
        <v>8</v>
      </c>
      <c r="I8" s="241" t="s">
        <v>492</v>
      </c>
      <c r="J8" s="301" t="s">
        <v>9</v>
      </c>
      <c r="K8" s="302"/>
      <c r="L8" s="303"/>
      <c r="M8" s="241" t="s">
        <v>7</v>
      </c>
      <c r="N8" s="301" t="s">
        <v>9</v>
      </c>
      <c r="O8" s="302"/>
      <c r="P8" s="303"/>
      <c r="Q8" s="241" t="s">
        <v>11</v>
      </c>
      <c r="R8" s="241" t="s">
        <v>7</v>
      </c>
      <c r="S8" s="241" t="s">
        <v>8</v>
      </c>
      <c r="T8" s="297" t="s">
        <v>7</v>
      </c>
      <c r="U8" s="308"/>
      <c r="V8" s="298"/>
      <c r="W8" s="301" t="s">
        <v>401</v>
      </c>
      <c r="X8" s="302"/>
      <c r="Y8" s="303"/>
      <c r="Z8" s="8"/>
      <c r="AA8" s="136"/>
      <c r="AB8" s="8"/>
      <c r="AC8" s="8"/>
      <c r="AD8" s="8"/>
      <c r="AE8" s="8"/>
    </row>
    <row r="9" spans="1:31" ht="22.5" customHeight="1" x14ac:dyDescent="0.3">
      <c r="A9" s="236"/>
      <c r="B9" s="236"/>
      <c r="C9" s="271"/>
      <c r="D9" s="238"/>
      <c r="E9" s="236"/>
      <c r="F9" s="236"/>
      <c r="G9" s="242"/>
      <c r="H9" s="242"/>
      <c r="I9" s="242"/>
      <c r="J9" s="297" t="s">
        <v>402</v>
      </c>
      <c r="K9" s="298"/>
      <c r="L9" s="241" t="s">
        <v>14</v>
      </c>
      <c r="M9" s="242"/>
      <c r="N9" s="297" t="s">
        <v>402</v>
      </c>
      <c r="O9" s="298"/>
      <c r="P9" s="241" t="s">
        <v>14</v>
      </c>
      <c r="Q9" s="242"/>
      <c r="R9" s="304"/>
      <c r="S9" s="242"/>
      <c r="T9" s="309"/>
      <c r="U9" s="310"/>
      <c r="V9" s="311"/>
      <c r="W9" s="297" t="s">
        <v>402</v>
      </c>
      <c r="X9" s="298"/>
      <c r="Y9" s="241" t="s">
        <v>14</v>
      </c>
      <c r="Z9" s="8"/>
      <c r="AA9" s="136"/>
      <c r="AB9" s="8"/>
      <c r="AC9" s="8"/>
      <c r="AD9" s="8"/>
      <c r="AE9" s="8"/>
    </row>
    <row r="10" spans="1:31" ht="21" customHeight="1" x14ac:dyDescent="0.3">
      <c r="A10" s="236"/>
      <c r="B10" s="236"/>
      <c r="C10" s="271"/>
      <c r="D10" s="238"/>
      <c r="E10" s="236"/>
      <c r="F10" s="236"/>
      <c r="G10" s="242"/>
      <c r="H10" s="242"/>
      <c r="I10" s="242"/>
      <c r="J10" s="299"/>
      <c r="K10" s="300"/>
      <c r="L10" s="242"/>
      <c r="M10" s="242"/>
      <c r="N10" s="299"/>
      <c r="O10" s="300"/>
      <c r="P10" s="242"/>
      <c r="Q10" s="242"/>
      <c r="R10" s="304"/>
      <c r="S10" s="242"/>
      <c r="T10" s="299"/>
      <c r="U10" s="312"/>
      <c r="V10" s="300"/>
      <c r="W10" s="299"/>
      <c r="X10" s="300"/>
      <c r="Y10" s="242"/>
      <c r="Z10" s="8"/>
      <c r="AA10" s="136"/>
      <c r="AB10" s="8"/>
      <c r="AC10" s="8"/>
      <c r="AD10" s="8"/>
      <c r="AE10" s="8"/>
    </row>
    <row r="11" spans="1:31" ht="123" customHeight="1" x14ac:dyDescent="0.3">
      <c r="A11" s="236"/>
      <c r="B11" s="236"/>
      <c r="C11" s="270"/>
      <c r="D11" s="239"/>
      <c r="E11" s="236"/>
      <c r="F11" s="236"/>
      <c r="G11" s="243"/>
      <c r="H11" s="243"/>
      <c r="I11" s="243"/>
      <c r="J11" s="137" t="s">
        <v>403</v>
      </c>
      <c r="K11" s="137" t="s">
        <v>20</v>
      </c>
      <c r="L11" s="243"/>
      <c r="M11" s="243"/>
      <c r="N11" s="137" t="s">
        <v>404</v>
      </c>
      <c r="O11" s="137" t="s">
        <v>20</v>
      </c>
      <c r="P11" s="243"/>
      <c r="Q11" s="243"/>
      <c r="R11" s="305"/>
      <c r="S11" s="243"/>
      <c r="T11" s="9" t="s">
        <v>16</v>
      </c>
      <c r="U11" s="9" t="s">
        <v>8</v>
      </c>
      <c r="V11" s="9" t="s">
        <v>492</v>
      </c>
      <c r="W11" s="137" t="s">
        <v>404</v>
      </c>
      <c r="X11" s="137" t="s">
        <v>20</v>
      </c>
      <c r="Y11" s="243"/>
      <c r="Z11" s="8"/>
      <c r="AA11" s="136"/>
      <c r="AB11" s="8"/>
      <c r="AC11" s="8"/>
      <c r="AD11" s="8"/>
      <c r="AE11" s="8"/>
    </row>
    <row r="12" spans="1:31" x14ac:dyDescent="0.3">
      <c r="A12" s="9">
        <v>1</v>
      </c>
      <c r="B12" s="9">
        <v>2</v>
      </c>
      <c r="C12" s="105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8"/>
      <c r="AA12" s="136"/>
      <c r="AB12" s="8"/>
      <c r="AC12" s="8"/>
      <c r="AD12" s="8"/>
      <c r="AE12" s="8"/>
    </row>
    <row r="13" spans="1:31" s="29" customFormat="1" ht="15.75" customHeight="1" x14ac:dyDescent="0.25">
      <c r="A13" s="277" t="s">
        <v>333</v>
      </c>
      <c r="B13" s="278"/>
      <c r="C13" s="138"/>
      <c r="D13" s="139"/>
      <c r="E13" s="22"/>
      <c r="F13" s="23"/>
      <c r="G13" s="22"/>
      <c r="H13" s="24"/>
      <c r="I13" s="21"/>
      <c r="J13" s="21"/>
      <c r="K13" s="22"/>
      <c r="L13" s="21"/>
      <c r="M13" s="22"/>
      <c r="N13" s="22"/>
      <c r="O13" s="22"/>
      <c r="P13" s="22"/>
      <c r="Q13" s="24"/>
      <c r="R13" s="22"/>
      <c r="S13" s="25"/>
      <c r="T13" s="22"/>
      <c r="U13" s="24"/>
      <c r="V13" s="21"/>
      <c r="W13" s="21"/>
      <c r="X13" s="21"/>
      <c r="Y13" s="21"/>
      <c r="AA13" s="140"/>
    </row>
    <row r="14" spans="1:31" s="29" customFormat="1" ht="15.75" x14ac:dyDescent="0.25">
      <c r="A14" s="269">
        <v>1</v>
      </c>
      <c r="B14" s="110" t="s">
        <v>334</v>
      </c>
      <c r="C14" s="110"/>
      <c r="D14" s="139"/>
      <c r="E14" s="22"/>
      <c r="F14" s="23"/>
      <c r="G14" s="22"/>
      <c r="H14" s="24"/>
      <c r="I14" s="21"/>
      <c r="J14" s="21"/>
      <c r="K14" s="22"/>
      <c r="L14" s="21"/>
      <c r="M14" s="22"/>
      <c r="N14" s="22"/>
      <c r="O14" s="22"/>
      <c r="P14" s="22"/>
      <c r="Q14" s="24"/>
      <c r="R14" s="22"/>
      <c r="S14" s="25"/>
      <c r="T14" s="22"/>
      <c r="U14" s="24"/>
      <c r="V14" s="21"/>
      <c r="W14" s="21"/>
      <c r="X14" s="21"/>
      <c r="Y14" s="21"/>
      <c r="AA14" s="140"/>
    </row>
    <row r="15" spans="1:31" s="29" customFormat="1" ht="13.9" customHeight="1" x14ac:dyDescent="0.25">
      <c r="A15" s="271"/>
      <c r="B15" s="110" t="s">
        <v>335</v>
      </c>
      <c r="C15" s="105">
        <v>514.21</v>
      </c>
      <c r="D15" s="106">
        <v>325</v>
      </c>
      <c r="E15" s="106">
        <v>325</v>
      </c>
      <c r="F15" s="111">
        <f>E15/C15</f>
        <v>0.632037494408899</v>
      </c>
      <c r="G15" s="106">
        <v>48</v>
      </c>
      <c r="H15" s="112">
        <f>(G15/D15)</f>
        <v>0.14769230769230771</v>
      </c>
      <c r="I15" s="105">
        <v>0</v>
      </c>
      <c r="J15" s="105"/>
      <c r="K15" s="106"/>
      <c r="L15" s="105"/>
      <c r="M15" s="106">
        <v>0</v>
      </c>
      <c r="N15" s="106">
        <v>0</v>
      </c>
      <c r="O15" s="106">
        <v>0</v>
      </c>
      <c r="P15" s="106">
        <v>0</v>
      </c>
      <c r="Q15" s="112">
        <v>0</v>
      </c>
      <c r="R15" s="106">
        <f>ROUNDDOWN(E15*S15,0)</f>
        <v>48</v>
      </c>
      <c r="S15" s="90">
        <v>0.15</v>
      </c>
      <c r="T15" s="106">
        <v>48</v>
      </c>
      <c r="U15" s="112">
        <f>T15/E15</f>
        <v>0.14769230769230771</v>
      </c>
      <c r="V15" s="105">
        <v>0</v>
      </c>
      <c r="W15" s="105"/>
      <c r="X15" s="105"/>
      <c r="Y15" s="105"/>
      <c r="Z15" s="141"/>
      <c r="AA15" s="140"/>
      <c r="AC15" s="114"/>
    </row>
    <row r="16" spans="1:31" s="29" customFormat="1" ht="15.75" x14ac:dyDescent="0.25">
      <c r="A16" s="271"/>
      <c r="B16" s="110" t="s">
        <v>336</v>
      </c>
      <c r="C16" s="105">
        <v>34.35</v>
      </c>
      <c r="D16" s="106">
        <v>0</v>
      </c>
      <c r="E16" s="106">
        <v>0</v>
      </c>
      <c r="F16" s="111">
        <f>E16/C16</f>
        <v>0</v>
      </c>
      <c r="G16" s="106">
        <v>0</v>
      </c>
      <c r="H16" s="112">
        <v>0</v>
      </c>
      <c r="I16" s="105">
        <v>0</v>
      </c>
      <c r="J16" s="105"/>
      <c r="K16" s="105"/>
      <c r="L16" s="105"/>
      <c r="M16" s="106">
        <v>0</v>
      </c>
      <c r="N16" s="106">
        <v>0</v>
      </c>
      <c r="O16" s="106">
        <v>0</v>
      </c>
      <c r="P16" s="106">
        <v>0</v>
      </c>
      <c r="Q16" s="112">
        <v>0</v>
      </c>
      <c r="R16" s="106">
        <f t="shared" ref="R16:R77" si="0">ROUNDDOWN(E16*S16,0)</f>
        <v>0</v>
      </c>
      <c r="S16" s="90">
        <v>0.15</v>
      </c>
      <c r="T16" s="106">
        <v>0</v>
      </c>
      <c r="U16" s="112">
        <v>0</v>
      </c>
      <c r="V16" s="105">
        <v>0</v>
      </c>
      <c r="W16" s="105"/>
      <c r="X16" s="105"/>
      <c r="Y16" s="105"/>
      <c r="Z16" s="141"/>
      <c r="AA16" s="140"/>
      <c r="AC16" s="114"/>
    </row>
    <row r="17" spans="1:29" s="29" customFormat="1" ht="15.75" x14ac:dyDescent="0.25">
      <c r="A17" s="270"/>
      <c r="B17" s="110" t="s">
        <v>337</v>
      </c>
      <c r="C17" s="105">
        <v>453.07</v>
      </c>
      <c r="D17" s="106">
        <v>251</v>
      </c>
      <c r="E17" s="106">
        <v>251</v>
      </c>
      <c r="F17" s="111">
        <f>E17/C17</f>
        <v>0.55399827841172444</v>
      </c>
      <c r="G17" s="106">
        <v>37</v>
      </c>
      <c r="H17" s="112">
        <f>(G17/D17)</f>
        <v>0.14741035856573706</v>
      </c>
      <c r="I17" s="105">
        <v>0</v>
      </c>
      <c r="J17" s="105"/>
      <c r="K17" s="105"/>
      <c r="L17" s="105"/>
      <c r="M17" s="106">
        <v>1</v>
      </c>
      <c r="N17" s="106">
        <v>0</v>
      </c>
      <c r="O17" s="106">
        <v>1</v>
      </c>
      <c r="P17" s="106">
        <v>0</v>
      </c>
      <c r="Q17" s="112">
        <f t="shared" ref="Q17" si="1">M17/G17</f>
        <v>2.7027027027027029E-2</v>
      </c>
      <c r="R17" s="106">
        <f t="shared" si="0"/>
        <v>37</v>
      </c>
      <c r="S17" s="90">
        <v>0.15</v>
      </c>
      <c r="T17" s="106">
        <v>37</v>
      </c>
      <c r="U17" s="112">
        <f t="shared" ref="U17:U76" si="2">T17/E17</f>
        <v>0.14741035856573706</v>
      </c>
      <c r="V17" s="105">
        <v>0</v>
      </c>
      <c r="W17" s="105"/>
      <c r="X17" s="105"/>
      <c r="Y17" s="105"/>
      <c r="Z17" s="141"/>
      <c r="AA17" s="140"/>
      <c r="AC17" s="114"/>
    </row>
    <row r="18" spans="1:29" s="29" customFormat="1" ht="15.75" x14ac:dyDescent="0.25">
      <c r="A18" s="269">
        <v>2</v>
      </c>
      <c r="B18" s="110" t="s">
        <v>338</v>
      </c>
      <c r="C18" s="105"/>
      <c r="D18" s="106"/>
      <c r="E18" s="106"/>
      <c r="F18" s="111"/>
      <c r="G18" s="106"/>
      <c r="H18" s="112"/>
      <c r="I18" s="105"/>
      <c r="J18" s="105"/>
      <c r="K18" s="105"/>
      <c r="L18" s="105"/>
      <c r="M18" s="106"/>
      <c r="N18" s="106"/>
      <c r="O18" s="106"/>
      <c r="P18" s="106"/>
      <c r="Q18" s="112"/>
      <c r="R18" s="106"/>
      <c r="S18" s="90"/>
      <c r="T18" s="106"/>
      <c r="U18" s="112"/>
      <c r="V18" s="105"/>
      <c r="W18" s="105"/>
      <c r="X18" s="105"/>
      <c r="Y18" s="105"/>
      <c r="Z18" s="141"/>
      <c r="AA18" s="140"/>
      <c r="AC18" s="114"/>
    </row>
    <row r="19" spans="1:29" s="29" customFormat="1" ht="16.149999999999999" customHeight="1" x14ac:dyDescent="0.25">
      <c r="A19" s="271"/>
      <c r="B19" s="110" t="s">
        <v>340</v>
      </c>
      <c r="C19" s="105">
        <v>188.87</v>
      </c>
      <c r="D19" s="106">
        <v>142</v>
      </c>
      <c r="E19" s="106">
        <v>142</v>
      </c>
      <c r="F19" s="111">
        <f t="shared" ref="F19:F26" si="3">E19/C19</f>
        <v>0.75183988987134009</v>
      </c>
      <c r="G19" s="106">
        <v>21</v>
      </c>
      <c r="H19" s="112">
        <f>(G19/D19)</f>
        <v>0.14788732394366197</v>
      </c>
      <c r="I19" s="105">
        <v>0</v>
      </c>
      <c r="J19" s="105"/>
      <c r="K19" s="105"/>
      <c r="L19" s="105"/>
      <c r="M19" s="106">
        <v>0</v>
      </c>
      <c r="N19" s="106">
        <v>0</v>
      </c>
      <c r="O19" s="106">
        <v>0</v>
      </c>
      <c r="P19" s="106">
        <v>0</v>
      </c>
      <c r="Q19" s="112">
        <v>0</v>
      </c>
      <c r="R19" s="106">
        <f t="shared" si="0"/>
        <v>21</v>
      </c>
      <c r="S19" s="90">
        <v>0.15</v>
      </c>
      <c r="T19" s="106">
        <v>21</v>
      </c>
      <c r="U19" s="112">
        <f t="shared" si="2"/>
        <v>0.14788732394366197</v>
      </c>
      <c r="V19" s="105">
        <v>0</v>
      </c>
      <c r="W19" s="105"/>
      <c r="X19" s="105"/>
      <c r="Y19" s="105"/>
      <c r="Z19" s="141"/>
      <c r="AA19" s="140"/>
      <c r="AC19" s="114"/>
    </row>
    <row r="20" spans="1:29" s="29" customFormat="1" ht="18" customHeight="1" x14ac:dyDescent="0.25">
      <c r="A20" s="271"/>
      <c r="B20" s="110" t="s">
        <v>341</v>
      </c>
      <c r="C20" s="105">
        <v>46.44</v>
      </c>
      <c r="D20" s="106">
        <v>24</v>
      </c>
      <c r="E20" s="106">
        <v>24</v>
      </c>
      <c r="F20" s="111">
        <f t="shared" si="3"/>
        <v>0.516795865633075</v>
      </c>
      <c r="G20" s="106">
        <v>3</v>
      </c>
      <c r="H20" s="112">
        <v>0</v>
      </c>
      <c r="I20" s="105">
        <v>0</v>
      </c>
      <c r="J20" s="105"/>
      <c r="K20" s="105"/>
      <c r="L20" s="105"/>
      <c r="M20" s="106">
        <v>0</v>
      </c>
      <c r="N20" s="106">
        <v>0</v>
      </c>
      <c r="O20" s="106">
        <v>0</v>
      </c>
      <c r="P20" s="106">
        <v>0</v>
      </c>
      <c r="Q20" s="112">
        <v>0</v>
      </c>
      <c r="R20" s="106">
        <f t="shared" si="0"/>
        <v>3</v>
      </c>
      <c r="S20" s="90">
        <v>0.15</v>
      </c>
      <c r="T20" s="106">
        <v>3</v>
      </c>
      <c r="U20" s="112">
        <f t="shared" si="2"/>
        <v>0.125</v>
      </c>
      <c r="V20" s="105">
        <v>0</v>
      </c>
      <c r="W20" s="105"/>
      <c r="X20" s="105"/>
      <c r="Y20" s="105"/>
      <c r="Z20" s="141"/>
      <c r="AA20" s="140"/>
      <c r="AC20" s="114"/>
    </row>
    <row r="21" spans="1:29" s="29" customFormat="1" ht="14.45" customHeight="1" x14ac:dyDescent="0.25">
      <c r="A21" s="271"/>
      <c r="B21" s="110" t="s">
        <v>342</v>
      </c>
      <c r="C21" s="105">
        <v>423.28</v>
      </c>
      <c r="D21" s="106">
        <v>228</v>
      </c>
      <c r="E21" s="106">
        <v>228</v>
      </c>
      <c r="F21" s="111">
        <f t="shared" si="3"/>
        <v>0.53865053865053869</v>
      </c>
      <c r="G21" s="106">
        <v>34</v>
      </c>
      <c r="H21" s="112">
        <f t="shared" ref="H21:H26" si="4">(G21/D21)</f>
        <v>0.14912280701754385</v>
      </c>
      <c r="I21" s="105">
        <v>0</v>
      </c>
      <c r="J21" s="105"/>
      <c r="K21" s="105"/>
      <c r="L21" s="105"/>
      <c r="M21" s="106">
        <v>2</v>
      </c>
      <c r="N21" s="106">
        <v>0</v>
      </c>
      <c r="O21" s="106">
        <v>2</v>
      </c>
      <c r="P21" s="106">
        <v>0</v>
      </c>
      <c r="Q21" s="112">
        <f t="shared" ref="Q21" si="5">M21/G21</f>
        <v>5.8823529411764705E-2</v>
      </c>
      <c r="R21" s="106">
        <f t="shared" si="0"/>
        <v>34</v>
      </c>
      <c r="S21" s="90">
        <v>0.15</v>
      </c>
      <c r="T21" s="106">
        <v>34</v>
      </c>
      <c r="U21" s="112">
        <f t="shared" si="2"/>
        <v>0.14912280701754385</v>
      </c>
      <c r="V21" s="105">
        <v>0</v>
      </c>
      <c r="W21" s="105"/>
      <c r="X21" s="105"/>
      <c r="Y21" s="105"/>
      <c r="Z21" s="141"/>
      <c r="AA21" s="140"/>
      <c r="AC21" s="114"/>
    </row>
    <row r="22" spans="1:29" s="29" customFormat="1" ht="15.75" x14ac:dyDescent="0.25">
      <c r="A22" s="271"/>
      <c r="B22" s="110" t="s">
        <v>343</v>
      </c>
      <c r="C22" s="105">
        <v>96.39</v>
      </c>
      <c r="D22" s="106">
        <v>42</v>
      </c>
      <c r="E22" s="106">
        <v>42</v>
      </c>
      <c r="F22" s="111">
        <f t="shared" si="3"/>
        <v>0.4357298474945534</v>
      </c>
      <c r="G22" s="106">
        <v>6</v>
      </c>
      <c r="H22" s="112">
        <f t="shared" si="4"/>
        <v>0.14285714285714285</v>
      </c>
      <c r="I22" s="105">
        <v>0</v>
      </c>
      <c r="J22" s="105"/>
      <c r="K22" s="105"/>
      <c r="L22" s="105"/>
      <c r="M22" s="106">
        <v>0</v>
      </c>
      <c r="N22" s="106">
        <v>0</v>
      </c>
      <c r="O22" s="106">
        <v>0</v>
      </c>
      <c r="P22" s="106">
        <v>0</v>
      </c>
      <c r="Q22" s="112">
        <v>0</v>
      </c>
      <c r="R22" s="106">
        <f t="shared" si="0"/>
        <v>6</v>
      </c>
      <c r="S22" s="90">
        <v>0.15</v>
      </c>
      <c r="T22" s="106">
        <v>6</v>
      </c>
      <c r="U22" s="112">
        <f t="shared" si="2"/>
        <v>0.14285714285714285</v>
      </c>
      <c r="V22" s="105">
        <v>0</v>
      </c>
      <c r="W22" s="105"/>
      <c r="X22" s="105"/>
      <c r="Y22" s="105"/>
      <c r="Z22" s="141"/>
      <c r="AA22" s="140"/>
      <c r="AC22" s="114"/>
    </row>
    <row r="23" spans="1:29" s="29" customFormat="1" ht="15.75" x14ac:dyDescent="0.25">
      <c r="A23" s="271"/>
      <c r="B23" s="110" t="s">
        <v>344</v>
      </c>
      <c r="C23" s="105">
        <v>204.58</v>
      </c>
      <c r="D23" s="106">
        <v>113</v>
      </c>
      <c r="E23" s="106">
        <v>113</v>
      </c>
      <c r="F23" s="111">
        <f t="shared" si="3"/>
        <v>0.55235115847101379</v>
      </c>
      <c r="G23" s="106">
        <v>16</v>
      </c>
      <c r="H23" s="112">
        <f t="shared" si="4"/>
        <v>0.1415929203539823</v>
      </c>
      <c r="I23" s="105">
        <v>0</v>
      </c>
      <c r="J23" s="105"/>
      <c r="K23" s="105"/>
      <c r="L23" s="106"/>
      <c r="M23" s="106">
        <v>0</v>
      </c>
      <c r="N23" s="106">
        <v>0</v>
      </c>
      <c r="O23" s="106">
        <v>0</v>
      </c>
      <c r="P23" s="106">
        <v>0</v>
      </c>
      <c r="Q23" s="112">
        <v>0</v>
      </c>
      <c r="R23" s="106">
        <f t="shared" si="0"/>
        <v>16</v>
      </c>
      <c r="S23" s="90">
        <v>0.15</v>
      </c>
      <c r="T23" s="106">
        <v>16</v>
      </c>
      <c r="U23" s="112">
        <f t="shared" si="2"/>
        <v>0.1415929203539823</v>
      </c>
      <c r="V23" s="105">
        <v>0</v>
      </c>
      <c r="W23" s="105"/>
      <c r="X23" s="105"/>
      <c r="Y23" s="105"/>
      <c r="Z23" s="141"/>
      <c r="AA23" s="140"/>
      <c r="AC23" s="114"/>
    </row>
    <row r="24" spans="1:29" s="29" customFormat="1" ht="13.9" customHeight="1" x14ac:dyDescent="0.25">
      <c r="A24" s="271"/>
      <c r="B24" s="110" t="s">
        <v>345</v>
      </c>
      <c r="C24" s="105">
        <v>38.96</v>
      </c>
      <c r="D24" s="106">
        <v>36</v>
      </c>
      <c r="E24" s="106">
        <v>36</v>
      </c>
      <c r="F24" s="111">
        <f t="shared" si="3"/>
        <v>0.92402464065708412</v>
      </c>
      <c r="G24" s="106">
        <v>5</v>
      </c>
      <c r="H24" s="112">
        <f t="shared" si="4"/>
        <v>0.1388888888888889</v>
      </c>
      <c r="I24" s="105">
        <v>0</v>
      </c>
      <c r="J24" s="105"/>
      <c r="K24" s="105"/>
      <c r="L24" s="105"/>
      <c r="M24" s="106">
        <v>1</v>
      </c>
      <c r="N24" s="106">
        <v>0</v>
      </c>
      <c r="O24" s="106">
        <v>1</v>
      </c>
      <c r="P24" s="106">
        <v>0</v>
      </c>
      <c r="Q24" s="112">
        <f t="shared" ref="Q24:Q25" si="6">M24/G24</f>
        <v>0.2</v>
      </c>
      <c r="R24" s="106">
        <f t="shared" si="0"/>
        <v>5</v>
      </c>
      <c r="S24" s="90">
        <v>0.15</v>
      </c>
      <c r="T24" s="106">
        <v>5</v>
      </c>
      <c r="U24" s="112">
        <f t="shared" si="2"/>
        <v>0.1388888888888889</v>
      </c>
      <c r="V24" s="105">
        <v>0</v>
      </c>
      <c r="W24" s="105"/>
      <c r="X24" s="105"/>
      <c r="Y24" s="105"/>
      <c r="Z24" s="141"/>
      <c r="AA24" s="140"/>
      <c r="AC24" s="114"/>
    </row>
    <row r="25" spans="1:29" s="29" customFormat="1" ht="20.25" customHeight="1" x14ac:dyDescent="0.25">
      <c r="A25" s="271"/>
      <c r="B25" s="110" t="s">
        <v>346</v>
      </c>
      <c r="C25" s="105">
        <v>97.03</v>
      </c>
      <c r="D25" s="106">
        <v>53</v>
      </c>
      <c r="E25" s="106">
        <v>53</v>
      </c>
      <c r="F25" s="111">
        <f t="shared" si="3"/>
        <v>0.54622281768525194</v>
      </c>
      <c r="G25" s="106">
        <v>7</v>
      </c>
      <c r="H25" s="112">
        <f t="shared" si="4"/>
        <v>0.13207547169811321</v>
      </c>
      <c r="I25" s="105">
        <v>0</v>
      </c>
      <c r="J25" s="105"/>
      <c r="K25" s="105"/>
      <c r="L25" s="105"/>
      <c r="M25" s="106">
        <v>1</v>
      </c>
      <c r="N25" s="106">
        <v>0</v>
      </c>
      <c r="O25" s="106">
        <v>1</v>
      </c>
      <c r="P25" s="106">
        <v>0</v>
      </c>
      <c r="Q25" s="112">
        <f t="shared" si="6"/>
        <v>0.14285714285714285</v>
      </c>
      <c r="R25" s="106">
        <f t="shared" si="0"/>
        <v>7</v>
      </c>
      <c r="S25" s="90">
        <v>0.15</v>
      </c>
      <c r="T25" s="106">
        <v>7</v>
      </c>
      <c r="U25" s="112">
        <f t="shared" si="2"/>
        <v>0.13207547169811321</v>
      </c>
      <c r="V25" s="105">
        <v>0</v>
      </c>
      <c r="W25" s="105"/>
      <c r="X25" s="105"/>
      <c r="Y25" s="105"/>
      <c r="Z25" s="141"/>
      <c r="AA25" s="140"/>
      <c r="AC25" s="114"/>
    </row>
    <row r="26" spans="1:29" s="93" customFormat="1" ht="15.6" customHeight="1" x14ac:dyDescent="0.25">
      <c r="A26" s="270"/>
      <c r="B26" s="110" t="s">
        <v>347</v>
      </c>
      <c r="C26" s="105">
        <v>40.97</v>
      </c>
      <c r="D26" s="106">
        <v>31</v>
      </c>
      <c r="E26" s="106">
        <v>31</v>
      </c>
      <c r="F26" s="111">
        <f t="shared" si="3"/>
        <v>0.75665120820112275</v>
      </c>
      <c r="G26" s="106">
        <v>4</v>
      </c>
      <c r="H26" s="112">
        <f t="shared" si="4"/>
        <v>0.12903225806451613</v>
      </c>
      <c r="I26" s="105">
        <v>0</v>
      </c>
      <c r="J26" s="105"/>
      <c r="K26" s="142"/>
      <c r="L26" s="106"/>
      <c r="M26" s="106">
        <v>0</v>
      </c>
      <c r="N26" s="106">
        <v>0</v>
      </c>
      <c r="O26" s="106">
        <v>0</v>
      </c>
      <c r="P26" s="106">
        <v>0</v>
      </c>
      <c r="Q26" s="112">
        <v>0</v>
      </c>
      <c r="R26" s="106">
        <f t="shared" si="0"/>
        <v>4</v>
      </c>
      <c r="S26" s="90">
        <v>0.15</v>
      </c>
      <c r="T26" s="106">
        <v>4</v>
      </c>
      <c r="U26" s="112">
        <f t="shared" si="2"/>
        <v>0.12903225806451613</v>
      </c>
      <c r="V26" s="105">
        <v>0</v>
      </c>
      <c r="W26" s="105"/>
      <c r="X26" s="106"/>
      <c r="Y26" s="106"/>
      <c r="Z26" s="141"/>
      <c r="AA26" s="143"/>
      <c r="AC26" s="117"/>
    </row>
    <row r="27" spans="1:29" s="2" customFormat="1" ht="12" customHeight="1" x14ac:dyDescent="0.25">
      <c r="A27" s="269">
        <v>3</v>
      </c>
      <c r="B27" s="110" t="s">
        <v>348</v>
      </c>
      <c r="C27" s="105"/>
      <c r="D27" s="106"/>
      <c r="E27" s="106"/>
      <c r="F27" s="111"/>
      <c r="G27" s="106"/>
      <c r="H27" s="112"/>
      <c r="I27" s="105"/>
      <c r="J27" s="105"/>
      <c r="K27" s="105"/>
      <c r="L27" s="106"/>
      <c r="M27" s="106"/>
      <c r="N27" s="106"/>
      <c r="O27" s="106"/>
      <c r="P27" s="106"/>
      <c r="Q27" s="112"/>
      <c r="R27" s="106"/>
      <c r="S27" s="90"/>
      <c r="T27" s="106"/>
      <c r="U27" s="112"/>
      <c r="V27" s="105"/>
      <c r="W27" s="105"/>
      <c r="X27" s="106"/>
      <c r="Y27" s="106"/>
      <c r="Z27" s="141"/>
      <c r="AA27" s="140"/>
      <c r="AC27" s="118"/>
    </row>
    <row r="28" spans="1:29" s="29" customFormat="1" ht="15" customHeight="1" x14ac:dyDescent="0.25">
      <c r="A28" s="271"/>
      <c r="B28" s="110" t="s">
        <v>349</v>
      </c>
      <c r="C28" s="105">
        <v>239.47</v>
      </c>
      <c r="D28" s="106">
        <v>155</v>
      </c>
      <c r="E28" s="106">
        <v>155</v>
      </c>
      <c r="F28" s="111">
        <f>E28/C28</f>
        <v>0.64726270514051865</v>
      </c>
      <c r="G28" s="106">
        <v>20</v>
      </c>
      <c r="H28" s="112">
        <f>(G28/D28)</f>
        <v>0.12903225806451613</v>
      </c>
      <c r="I28" s="105">
        <v>0</v>
      </c>
      <c r="J28" s="105"/>
      <c r="K28" s="105"/>
      <c r="L28" s="106"/>
      <c r="M28" s="106">
        <v>1</v>
      </c>
      <c r="N28" s="106">
        <v>0</v>
      </c>
      <c r="O28" s="106">
        <v>1</v>
      </c>
      <c r="P28" s="106">
        <v>0</v>
      </c>
      <c r="Q28" s="112">
        <f t="shared" ref="Q28" si="7">M28/G28</f>
        <v>0.05</v>
      </c>
      <c r="R28" s="106">
        <f t="shared" si="0"/>
        <v>23</v>
      </c>
      <c r="S28" s="90">
        <v>0.15</v>
      </c>
      <c r="T28" s="106">
        <v>20</v>
      </c>
      <c r="U28" s="112">
        <f t="shared" si="2"/>
        <v>0.12903225806451613</v>
      </c>
      <c r="V28" s="105">
        <v>0</v>
      </c>
      <c r="W28" s="105"/>
      <c r="X28" s="106"/>
      <c r="Y28" s="106"/>
      <c r="Z28" s="141"/>
      <c r="AA28" s="140"/>
      <c r="AC28" s="114"/>
    </row>
    <row r="29" spans="1:29" s="29" customFormat="1" ht="18.75" customHeight="1" x14ac:dyDescent="0.25">
      <c r="A29" s="271"/>
      <c r="B29" s="110" t="s">
        <v>350</v>
      </c>
      <c r="C29" s="105">
        <v>46.05</v>
      </c>
      <c r="D29" s="106">
        <v>32</v>
      </c>
      <c r="E29" s="106">
        <v>32</v>
      </c>
      <c r="F29" s="111">
        <f>E29/C29</f>
        <v>0.69489685124864287</v>
      </c>
      <c r="G29" s="106">
        <v>4</v>
      </c>
      <c r="H29" s="112">
        <v>0</v>
      </c>
      <c r="I29" s="105">
        <v>0</v>
      </c>
      <c r="J29" s="105"/>
      <c r="K29" s="105"/>
      <c r="L29" s="106"/>
      <c r="M29" s="106">
        <v>0</v>
      </c>
      <c r="N29" s="106">
        <v>0</v>
      </c>
      <c r="O29" s="106">
        <v>0</v>
      </c>
      <c r="P29" s="106">
        <v>0</v>
      </c>
      <c r="Q29" s="112">
        <v>0</v>
      </c>
      <c r="R29" s="106">
        <f t="shared" si="0"/>
        <v>4</v>
      </c>
      <c r="S29" s="90">
        <v>0.15</v>
      </c>
      <c r="T29" s="106">
        <v>4</v>
      </c>
      <c r="U29" s="112">
        <f t="shared" si="2"/>
        <v>0.125</v>
      </c>
      <c r="V29" s="105">
        <v>0</v>
      </c>
      <c r="W29" s="105"/>
      <c r="X29" s="106"/>
      <c r="Y29" s="106"/>
      <c r="Z29" s="141"/>
      <c r="AA29" s="140"/>
      <c r="AC29" s="114"/>
    </row>
    <row r="30" spans="1:29" s="29" customFormat="1" ht="20.25" customHeight="1" x14ac:dyDescent="0.25">
      <c r="A30" s="271"/>
      <c r="B30" s="110" t="s">
        <v>351</v>
      </c>
      <c r="C30" s="105">
        <v>69.010000000000005</v>
      </c>
      <c r="D30" s="106">
        <v>36</v>
      </c>
      <c r="E30" s="106">
        <v>36</v>
      </c>
      <c r="F30" s="111">
        <f>E30/C30</f>
        <v>0.5216635270250688</v>
      </c>
      <c r="G30" s="106">
        <v>5</v>
      </c>
      <c r="H30" s="112">
        <f t="shared" ref="H30:H32" si="8">(G30/D30)</f>
        <v>0.1388888888888889</v>
      </c>
      <c r="I30" s="105">
        <v>0</v>
      </c>
      <c r="J30" s="105"/>
      <c r="K30" s="105"/>
      <c r="L30" s="106"/>
      <c r="M30" s="106">
        <v>0</v>
      </c>
      <c r="N30" s="106">
        <v>0</v>
      </c>
      <c r="O30" s="106">
        <v>0</v>
      </c>
      <c r="P30" s="106">
        <v>0</v>
      </c>
      <c r="Q30" s="112">
        <v>0</v>
      </c>
      <c r="R30" s="106">
        <f t="shared" si="0"/>
        <v>5</v>
      </c>
      <c r="S30" s="90">
        <v>0.15</v>
      </c>
      <c r="T30" s="106">
        <v>5</v>
      </c>
      <c r="U30" s="112">
        <f t="shared" si="2"/>
        <v>0.1388888888888889</v>
      </c>
      <c r="V30" s="105">
        <v>0</v>
      </c>
      <c r="W30" s="105"/>
      <c r="X30" s="106"/>
      <c r="Y30" s="106"/>
      <c r="Z30" s="141"/>
      <c r="AA30" s="140"/>
      <c r="AC30" s="114"/>
    </row>
    <row r="31" spans="1:29" s="29" customFormat="1" ht="17.45" customHeight="1" x14ac:dyDescent="0.25">
      <c r="A31" s="271"/>
      <c r="B31" s="110" t="s">
        <v>352</v>
      </c>
      <c r="C31" s="105">
        <v>109.47</v>
      </c>
      <c r="D31" s="106">
        <v>72</v>
      </c>
      <c r="E31" s="106">
        <v>72</v>
      </c>
      <c r="F31" s="111">
        <f>E31/C31</f>
        <v>0.6577144423129625</v>
      </c>
      <c r="G31" s="106">
        <v>10</v>
      </c>
      <c r="H31" s="112">
        <f t="shared" si="8"/>
        <v>0.1388888888888889</v>
      </c>
      <c r="I31" s="105">
        <v>0</v>
      </c>
      <c r="J31" s="105"/>
      <c r="K31" s="105"/>
      <c r="L31" s="106"/>
      <c r="M31" s="106">
        <v>2</v>
      </c>
      <c r="N31" s="106">
        <v>0</v>
      </c>
      <c r="O31" s="106">
        <v>2</v>
      </c>
      <c r="P31" s="106">
        <v>0</v>
      </c>
      <c r="Q31" s="112">
        <f t="shared" ref="Q31:Q32" si="9">M31/G31</f>
        <v>0.2</v>
      </c>
      <c r="R31" s="106">
        <f t="shared" si="0"/>
        <v>10</v>
      </c>
      <c r="S31" s="90">
        <v>0.15</v>
      </c>
      <c r="T31" s="106">
        <v>10</v>
      </c>
      <c r="U31" s="112">
        <f t="shared" si="2"/>
        <v>0.1388888888888889</v>
      </c>
      <c r="V31" s="105">
        <v>0</v>
      </c>
      <c r="W31" s="105"/>
      <c r="X31" s="106"/>
      <c r="Y31" s="106"/>
      <c r="Z31" s="141"/>
      <c r="AA31" s="140"/>
      <c r="AC31" s="114"/>
    </row>
    <row r="32" spans="1:29" s="29" customFormat="1" ht="21" customHeight="1" x14ac:dyDescent="0.25">
      <c r="A32" s="270"/>
      <c r="B32" s="110" t="s">
        <v>353</v>
      </c>
      <c r="C32" s="105">
        <v>221.53</v>
      </c>
      <c r="D32" s="106">
        <v>147</v>
      </c>
      <c r="E32" s="106">
        <v>147</v>
      </c>
      <c r="F32" s="111">
        <f>E32/C32</f>
        <v>0.66356701124001261</v>
      </c>
      <c r="G32" s="106">
        <v>22</v>
      </c>
      <c r="H32" s="112">
        <f t="shared" si="8"/>
        <v>0.14965986394557823</v>
      </c>
      <c r="I32" s="105">
        <v>0</v>
      </c>
      <c r="J32" s="105"/>
      <c r="K32" s="105"/>
      <c r="L32" s="106"/>
      <c r="M32" s="106">
        <v>4</v>
      </c>
      <c r="N32" s="106">
        <v>0</v>
      </c>
      <c r="O32" s="106">
        <v>4</v>
      </c>
      <c r="P32" s="106">
        <v>0</v>
      </c>
      <c r="Q32" s="112">
        <f t="shared" si="9"/>
        <v>0.18181818181818182</v>
      </c>
      <c r="R32" s="106">
        <f t="shared" si="0"/>
        <v>22</v>
      </c>
      <c r="S32" s="90">
        <v>0.15</v>
      </c>
      <c r="T32" s="106">
        <v>22</v>
      </c>
      <c r="U32" s="112">
        <f t="shared" si="2"/>
        <v>0.14965986394557823</v>
      </c>
      <c r="V32" s="105">
        <v>0</v>
      </c>
      <c r="W32" s="105"/>
      <c r="X32" s="106"/>
      <c r="Y32" s="106"/>
      <c r="Z32" s="141"/>
      <c r="AA32" s="140"/>
      <c r="AC32" s="114"/>
    </row>
    <row r="33" spans="1:29" s="29" customFormat="1" ht="19.5" customHeight="1" x14ac:dyDescent="0.25">
      <c r="A33" s="269">
        <v>4</v>
      </c>
      <c r="B33" s="110" t="s">
        <v>354</v>
      </c>
      <c r="C33" s="105"/>
      <c r="D33" s="106"/>
      <c r="E33" s="106"/>
      <c r="F33" s="111"/>
      <c r="G33" s="106"/>
      <c r="H33" s="112"/>
      <c r="I33" s="105"/>
      <c r="J33" s="105"/>
      <c r="K33" s="105"/>
      <c r="L33" s="106"/>
      <c r="M33" s="106"/>
      <c r="N33" s="106"/>
      <c r="O33" s="106"/>
      <c r="P33" s="106"/>
      <c r="Q33" s="112"/>
      <c r="R33" s="106"/>
      <c r="S33" s="90"/>
      <c r="T33" s="106"/>
      <c r="U33" s="112"/>
      <c r="V33" s="105"/>
      <c r="W33" s="105"/>
      <c r="X33" s="106"/>
      <c r="Y33" s="106"/>
      <c r="Z33" s="141"/>
      <c r="AA33" s="140"/>
      <c r="AC33" s="114"/>
    </row>
    <row r="34" spans="1:29" s="29" customFormat="1" ht="13.5" customHeight="1" x14ac:dyDescent="0.25">
      <c r="A34" s="271"/>
      <c r="B34" s="110" t="s">
        <v>355</v>
      </c>
      <c r="C34" s="105">
        <v>268.17</v>
      </c>
      <c r="D34" s="106">
        <v>117</v>
      </c>
      <c r="E34" s="106">
        <v>117</v>
      </c>
      <c r="F34" s="111">
        <f t="shared" ref="F34:F44" si="10">E34/C34</f>
        <v>0.43629041279785208</v>
      </c>
      <c r="G34" s="106">
        <v>17</v>
      </c>
      <c r="H34" s="112">
        <f>(G34/D34)</f>
        <v>0.14529914529914531</v>
      </c>
      <c r="I34" s="105">
        <v>0</v>
      </c>
      <c r="J34" s="105"/>
      <c r="K34" s="105"/>
      <c r="L34" s="106"/>
      <c r="M34" s="106">
        <v>0</v>
      </c>
      <c r="N34" s="106">
        <v>0</v>
      </c>
      <c r="O34" s="106">
        <v>0</v>
      </c>
      <c r="P34" s="106">
        <v>0</v>
      </c>
      <c r="Q34" s="112">
        <f>M34/G34</f>
        <v>0</v>
      </c>
      <c r="R34" s="106">
        <f t="shared" si="0"/>
        <v>17</v>
      </c>
      <c r="S34" s="90">
        <v>0.15</v>
      </c>
      <c r="T34" s="106">
        <v>17</v>
      </c>
      <c r="U34" s="112">
        <f t="shared" si="2"/>
        <v>0.14529914529914531</v>
      </c>
      <c r="V34" s="105">
        <v>0</v>
      </c>
      <c r="W34" s="105"/>
      <c r="X34" s="106"/>
      <c r="Y34" s="106"/>
      <c r="Z34" s="141"/>
      <c r="AA34" s="140"/>
      <c r="AC34" s="114"/>
    </row>
    <row r="35" spans="1:29" s="29" customFormat="1" ht="21.75" customHeight="1" x14ac:dyDescent="0.25">
      <c r="A35" s="271"/>
      <c r="B35" s="110" t="s">
        <v>356</v>
      </c>
      <c r="C35" s="105">
        <v>30.33</v>
      </c>
      <c r="D35" s="106">
        <v>22</v>
      </c>
      <c r="E35" s="106">
        <v>22</v>
      </c>
      <c r="F35" s="111">
        <f t="shared" si="10"/>
        <v>0.72535443455324766</v>
      </c>
      <c r="G35" s="106">
        <v>3</v>
      </c>
      <c r="H35" s="112">
        <v>0</v>
      </c>
      <c r="I35" s="105">
        <v>0</v>
      </c>
      <c r="J35" s="105"/>
      <c r="K35" s="105"/>
      <c r="L35" s="106"/>
      <c r="M35" s="106">
        <v>0</v>
      </c>
      <c r="N35" s="106">
        <v>0</v>
      </c>
      <c r="O35" s="106">
        <v>0</v>
      </c>
      <c r="P35" s="106">
        <v>0</v>
      </c>
      <c r="Q35" s="112">
        <v>0</v>
      </c>
      <c r="R35" s="106">
        <f t="shared" si="0"/>
        <v>3</v>
      </c>
      <c r="S35" s="90">
        <v>0.15</v>
      </c>
      <c r="T35" s="106">
        <v>3</v>
      </c>
      <c r="U35" s="112">
        <f t="shared" si="2"/>
        <v>0.13636363636363635</v>
      </c>
      <c r="V35" s="105">
        <v>0</v>
      </c>
      <c r="W35" s="105"/>
      <c r="X35" s="106"/>
      <c r="Y35" s="106"/>
      <c r="Z35" s="141"/>
      <c r="AA35" s="140"/>
      <c r="AC35" s="114"/>
    </row>
    <row r="36" spans="1:29" s="29" customFormat="1" ht="18.75" customHeight="1" x14ac:dyDescent="0.25">
      <c r="A36" s="271"/>
      <c r="B36" s="110" t="s">
        <v>357</v>
      </c>
      <c r="C36" s="105">
        <v>146.69999999999999</v>
      </c>
      <c r="D36" s="106">
        <v>83</v>
      </c>
      <c r="E36" s="106">
        <v>83</v>
      </c>
      <c r="F36" s="111">
        <f t="shared" si="10"/>
        <v>0.56578050443081118</v>
      </c>
      <c r="G36" s="106">
        <v>11</v>
      </c>
      <c r="H36" s="112">
        <f>(G36/D36)</f>
        <v>0.13253012048192772</v>
      </c>
      <c r="I36" s="105">
        <v>0</v>
      </c>
      <c r="J36" s="105"/>
      <c r="K36" s="105"/>
      <c r="L36" s="106"/>
      <c r="M36" s="106">
        <v>0</v>
      </c>
      <c r="N36" s="106">
        <v>0</v>
      </c>
      <c r="O36" s="106">
        <v>0</v>
      </c>
      <c r="P36" s="106">
        <v>0</v>
      </c>
      <c r="Q36" s="112">
        <f t="shared" ref="Q36:Q44" si="11">M36/G36</f>
        <v>0</v>
      </c>
      <c r="R36" s="106">
        <f t="shared" si="0"/>
        <v>12</v>
      </c>
      <c r="S36" s="90">
        <v>0.15</v>
      </c>
      <c r="T36" s="106">
        <v>11</v>
      </c>
      <c r="U36" s="112">
        <f t="shared" si="2"/>
        <v>0.13253012048192772</v>
      </c>
      <c r="V36" s="105">
        <v>0</v>
      </c>
      <c r="W36" s="105"/>
      <c r="X36" s="106"/>
      <c r="Y36" s="106"/>
      <c r="Z36" s="141"/>
      <c r="AA36" s="140"/>
      <c r="AC36" s="114"/>
    </row>
    <row r="37" spans="1:29" s="29" customFormat="1" ht="15.75" x14ac:dyDescent="0.25">
      <c r="A37" s="271"/>
      <c r="B37" s="110" t="s">
        <v>358</v>
      </c>
      <c r="C37" s="105">
        <v>39.99</v>
      </c>
      <c r="D37" s="106">
        <v>26</v>
      </c>
      <c r="E37" s="106">
        <v>26</v>
      </c>
      <c r="F37" s="111">
        <f t="shared" si="10"/>
        <v>0.65016254063515877</v>
      </c>
      <c r="G37" s="106">
        <v>3</v>
      </c>
      <c r="H37" s="112">
        <v>0</v>
      </c>
      <c r="I37" s="105">
        <v>0</v>
      </c>
      <c r="J37" s="105"/>
      <c r="K37" s="105"/>
      <c r="L37" s="106"/>
      <c r="M37" s="106">
        <v>0</v>
      </c>
      <c r="N37" s="106">
        <v>0</v>
      </c>
      <c r="O37" s="106">
        <v>0</v>
      </c>
      <c r="P37" s="106">
        <v>0</v>
      </c>
      <c r="Q37" s="112">
        <v>0</v>
      </c>
      <c r="R37" s="106">
        <f t="shared" si="0"/>
        <v>3</v>
      </c>
      <c r="S37" s="90">
        <v>0.15</v>
      </c>
      <c r="T37" s="106">
        <v>3</v>
      </c>
      <c r="U37" s="112">
        <f t="shared" si="2"/>
        <v>0.11538461538461539</v>
      </c>
      <c r="V37" s="105">
        <v>0</v>
      </c>
      <c r="W37" s="105"/>
      <c r="X37" s="106"/>
      <c r="Y37" s="106"/>
      <c r="Z37" s="141"/>
      <c r="AA37" s="140"/>
      <c r="AC37" s="114"/>
    </row>
    <row r="38" spans="1:29" s="29" customFormat="1" ht="15.75" x14ac:dyDescent="0.25">
      <c r="A38" s="271"/>
      <c r="B38" s="110" t="s">
        <v>359</v>
      </c>
      <c r="C38" s="105">
        <v>371.29</v>
      </c>
      <c r="D38" s="106">
        <v>188</v>
      </c>
      <c r="E38" s="106">
        <v>188</v>
      </c>
      <c r="F38" s="111">
        <f t="shared" si="10"/>
        <v>0.50634275094939263</v>
      </c>
      <c r="G38" s="106">
        <v>28</v>
      </c>
      <c r="H38" s="112">
        <f>(G38/D38)</f>
        <v>0.14893617021276595</v>
      </c>
      <c r="I38" s="105">
        <v>0</v>
      </c>
      <c r="J38" s="105"/>
      <c r="K38" s="105"/>
      <c r="L38" s="106"/>
      <c r="M38" s="106">
        <v>0</v>
      </c>
      <c r="N38" s="106">
        <v>0</v>
      </c>
      <c r="O38" s="106">
        <v>0</v>
      </c>
      <c r="P38" s="106">
        <v>0</v>
      </c>
      <c r="Q38" s="112">
        <f t="shared" si="11"/>
        <v>0</v>
      </c>
      <c r="R38" s="106">
        <f t="shared" si="0"/>
        <v>28</v>
      </c>
      <c r="S38" s="90">
        <v>0.15</v>
      </c>
      <c r="T38" s="106">
        <v>28</v>
      </c>
      <c r="U38" s="112">
        <f t="shared" si="2"/>
        <v>0.14893617021276595</v>
      </c>
      <c r="V38" s="105">
        <v>0</v>
      </c>
      <c r="W38" s="105"/>
      <c r="X38" s="106"/>
      <c r="Y38" s="106"/>
      <c r="Z38" s="141"/>
      <c r="AA38" s="140"/>
      <c r="AC38" s="114"/>
    </row>
    <row r="39" spans="1:29" s="29" customFormat="1" ht="15.6" customHeight="1" x14ac:dyDescent="0.25">
      <c r="A39" s="271"/>
      <c r="B39" s="110" t="s">
        <v>360</v>
      </c>
      <c r="C39" s="105">
        <v>17.04</v>
      </c>
      <c r="D39" s="106">
        <v>0</v>
      </c>
      <c r="E39" s="106">
        <v>0</v>
      </c>
      <c r="F39" s="111">
        <f t="shared" si="10"/>
        <v>0</v>
      </c>
      <c r="G39" s="106">
        <v>0</v>
      </c>
      <c r="H39" s="112">
        <v>0</v>
      </c>
      <c r="I39" s="105">
        <v>0</v>
      </c>
      <c r="J39" s="105"/>
      <c r="K39" s="105"/>
      <c r="L39" s="106"/>
      <c r="M39" s="106">
        <v>0</v>
      </c>
      <c r="N39" s="106">
        <v>0</v>
      </c>
      <c r="O39" s="106">
        <v>0</v>
      </c>
      <c r="P39" s="106">
        <v>0</v>
      </c>
      <c r="Q39" s="112">
        <v>0</v>
      </c>
      <c r="R39" s="106">
        <f t="shared" si="0"/>
        <v>0</v>
      </c>
      <c r="S39" s="90">
        <v>0.15</v>
      </c>
      <c r="T39" s="106">
        <v>0</v>
      </c>
      <c r="U39" s="112">
        <v>0</v>
      </c>
      <c r="V39" s="105">
        <v>0</v>
      </c>
      <c r="W39" s="105"/>
      <c r="X39" s="106"/>
      <c r="Y39" s="106"/>
      <c r="Z39" s="141"/>
      <c r="AA39" s="140"/>
      <c r="AC39" s="114"/>
    </row>
    <row r="40" spans="1:29" s="93" customFormat="1" ht="15.75" x14ac:dyDescent="0.25">
      <c r="A40" s="271"/>
      <c r="B40" s="110" t="s">
        <v>361</v>
      </c>
      <c r="C40" s="105">
        <v>21.24</v>
      </c>
      <c r="D40" s="106">
        <v>18</v>
      </c>
      <c r="E40" s="106">
        <v>18</v>
      </c>
      <c r="F40" s="111">
        <f t="shared" si="10"/>
        <v>0.84745762711864414</v>
      </c>
      <c r="G40" s="106">
        <v>2</v>
      </c>
      <c r="H40" s="112">
        <v>0</v>
      </c>
      <c r="I40" s="105">
        <v>0</v>
      </c>
      <c r="J40" s="105"/>
      <c r="K40" s="142"/>
      <c r="L40" s="106"/>
      <c r="M40" s="106">
        <v>0</v>
      </c>
      <c r="N40" s="106">
        <v>0</v>
      </c>
      <c r="O40" s="106">
        <v>0</v>
      </c>
      <c r="P40" s="106">
        <v>0</v>
      </c>
      <c r="Q40" s="112">
        <v>0</v>
      </c>
      <c r="R40" s="106">
        <f t="shared" si="0"/>
        <v>2</v>
      </c>
      <c r="S40" s="90">
        <v>0.15</v>
      </c>
      <c r="T40" s="106">
        <v>2</v>
      </c>
      <c r="U40" s="112">
        <f t="shared" si="2"/>
        <v>0.1111111111111111</v>
      </c>
      <c r="V40" s="105">
        <v>0</v>
      </c>
      <c r="W40" s="105"/>
      <c r="X40" s="106"/>
      <c r="Y40" s="106"/>
      <c r="Z40" s="141"/>
      <c r="AA40" s="143"/>
      <c r="AC40" s="117"/>
    </row>
    <row r="41" spans="1:29" s="29" customFormat="1" ht="18.75" customHeight="1" x14ac:dyDescent="0.25">
      <c r="A41" s="271"/>
      <c r="B41" s="110" t="s">
        <v>362</v>
      </c>
      <c r="C41" s="105">
        <v>257.32</v>
      </c>
      <c r="D41" s="106">
        <v>129</v>
      </c>
      <c r="E41" s="106">
        <v>129</v>
      </c>
      <c r="F41" s="111">
        <f t="shared" si="10"/>
        <v>0.50132131198507701</v>
      </c>
      <c r="G41" s="106">
        <v>19</v>
      </c>
      <c r="H41" s="112">
        <f t="shared" ref="H41:H44" si="12">(G41/D41)</f>
        <v>0.14728682170542637</v>
      </c>
      <c r="I41" s="105">
        <v>0</v>
      </c>
      <c r="J41" s="105"/>
      <c r="K41" s="105"/>
      <c r="L41" s="106"/>
      <c r="M41" s="106">
        <v>0</v>
      </c>
      <c r="N41" s="106">
        <v>0</v>
      </c>
      <c r="O41" s="106">
        <v>0</v>
      </c>
      <c r="P41" s="106">
        <v>0</v>
      </c>
      <c r="Q41" s="112">
        <f t="shared" si="11"/>
        <v>0</v>
      </c>
      <c r="R41" s="106">
        <f t="shared" si="0"/>
        <v>19</v>
      </c>
      <c r="S41" s="90">
        <v>0.15</v>
      </c>
      <c r="T41" s="106">
        <v>19</v>
      </c>
      <c r="U41" s="112">
        <f t="shared" si="2"/>
        <v>0.14728682170542637</v>
      </c>
      <c r="V41" s="105">
        <v>0</v>
      </c>
      <c r="W41" s="105"/>
      <c r="X41" s="106"/>
      <c r="Y41" s="106"/>
      <c r="Z41" s="141"/>
      <c r="AA41" s="140"/>
      <c r="AC41" s="114"/>
    </row>
    <row r="42" spans="1:29" s="29" customFormat="1" ht="14.25" customHeight="1" x14ac:dyDescent="0.25">
      <c r="A42" s="271"/>
      <c r="B42" s="110" t="s">
        <v>363</v>
      </c>
      <c r="C42" s="105">
        <v>143.61000000000001</v>
      </c>
      <c r="D42" s="106">
        <v>75</v>
      </c>
      <c r="E42" s="106">
        <v>75</v>
      </c>
      <c r="F42" s="111">
        <f t="shared" si="10"/>
        <v>0.52224775433465631</v>
      </c>
      <c r="G42" s="106">
        <v>11</v>
      </c>
      <c r="H42" s="112">
        <f t="shared" si="12"/>
        <v>0.14666666666666667</v>
      </c>
      <c r="I42" s="105">
        <v>0</v>
      </c>
      <c r="J42" s="105"/>
      <c r="K42" s="105"/>
      <c r="L42" s="106"/>
      <c r="M42" s="106">
        <v>5</v>
      </c>
      <c r="N42" s="106">
        <v>0</v>
      </c>
      <c r="O42" s="106">
        <v>5</v>
      </c>
      <c r="P42" s="106">
        <v>0</v>
      </c>
      <c r="Q42" s="112">
        <f t="shared" si="11"/>
        <v>0.45454545454545453</v>
      </c>
      <c r="R42" s="106">
        <f t="shared" si="0"/>
        <v>11</v>
      </c>
      <c r="S42" s="90">
        <v>0.15</v>
      </c>
      <c r="T42" s="106">
        <v>11</v>
      </c>
      <c r="U42" s="112">
        <f t="shared" si="2"/>
        <v>0.14666666666666667</v>
      </c>
      <c r="V42" s="105">
        <v>0</v>
      </c>
      <c r="W42" s="105"/>
      <c r="X42" s="106"/>
      <c r="Y42" s="106"/>
      <c r="Z42" s="141"/>
      <c r="AA42" s="140"/>
      <c r="AC42" s="114"/>
    </row>
    <row r="43" spans="1:29" s="29" customFormat="1" ht="21.75" customHeight="1" x14ac:dyDescent="0.25">
      <c r="A43" s="270"/>
      <c r="B43" s="110" t="s">
        <v>364</v>
      </c>
      <c r="C43" s="105">
        <v>82.12</v>
      </c>
      <c r="D43" s="106">
        <v>43</v>
      </c>
      <c r="E43" s="106">
        <v>43</v>
      </c>
      <c r="F43" s="111">
        <f t="shared" si="10"/>
        <v>0.52362396492937158</v>
      </c>
      <c r="G43" s="106">
        <v>6</v>
      </c>
      <c r="H43" s="112">
        <f t="shared" si="12"/>
        <v>0.13953488372093023</v>
      </c>
      <c r="I43" s="105">
        <v>0</v>
      </c>
      <c r="J43" s="105"/>
      <c r="K43" s="105"/>
      <c r="L43" s="106"/>
      <c r="M43" s="106">
        <v>0</v>
      </c>
      <c r="N43" s="106">
        <v>0</v>
      </c>
      <c r="O43" s="106">
        <v>0</v>
      </c>
      <c r="P43" s="106">
        <v>0</v>
      </c>
      <c r="Q43" s="112">
        <f t="shared" si="11"/>
        <v>0</v>
      </c>
      <c r="R43" s="106">
        <f t="shared" si="0"/>
        <v>6</v>
      </c>
      <c r="S43" s="90">
        <v>0.15</v>
      </c>
      <c r="T43" s="106">
        <v>6</v>
      </c>
      <c r="U43" s="112">
        <f t="shared" si="2"/>
        <v>0.13953488372093023</v>
      </c>
      <c r="V43" s="105">
        <v>0</v>
      </c>
      <c r="W43" s="105"/>
      <c r="X43" s="106"/>
      <c r="Y43" s="106"/>
      <c r="Z43" s="141"/>
      <c r="AA43" s="140"/>
      <c r="AC43" s="114"/>
    </row>
    <row r="44" spans="1:29" s="29" customFormat="1" ht="15.75" x14ac:dyDescent="0.25">
      <c r="A44" s="105">
        <v>5</v>
      </c>
      <c r="B44" s="110" t="s">
        <v>365</v>
      </c>
      <c r="C44" s="105">
        <v>11718.76</v>
      </c>
      <c r="D44" s="106">
        <v>3688</v>
      </c>
      <c r="E44" s="106">
        <v>3688</v>
      </c>
      <c r="F44" s="111">
        <f t="shared" si="10"/>
        <v>0.31470906478159805</v>
      </c>
      <c r="G44" s="106">
        <v>200</v>
      </c>
      <c r="H44" s="112">
        <f t="shared" si="12"/>
        <v>5.4229934924078092E-2</v>
      </c>
      <c r="I44" s="106">
        <v>100</v>
      </c>
      <c r="J44" s="105">
        <v>0</v>
      </c>
      <c r="K44" s="105">
        <v>160</v>
      </c>
      <c r="L44" s="106">
        <v>40</v>
      </c>
      <c r="M44" s="106">
        <v>20</v>
      </c>
      <c r="N44" s="106">
        <v>0</v>
      </c>
      <c r="O44" s="106">
        <v>20</v>
      </c>
      <c r="P44" s="106">
        <v>0</v>
      </c>
      <c r="Q44" s="112">
        <f t="shared" si="11"/>
        <v>0.1</v>
      </c>
      <c r="R44" s="106">
        <f t="shared" si="0"/>
        <v>553</v>
      </c>
      <c r="S44" s="90">
        <v>0.15</v>
      </c>
      <c r="T44" s="106">
        <v>160</v>
      </c>
      <c r="U44" s="112">
        <f t="shared" si="2"/>
        <v>4.3383947939262472E-2</v>
      </c>
      <c r="V44" s="106">
        <v>0</v>
      </c>
      <c r="W44" s="105">
        <v>0</v>
      </c>
      <c r="X44" s="106">
        <v>128</v>
      </c>
      <c r="Y44" s="106">
        <v>32</v>
      </c>
      <c r="Z44" s="141"/>
      <c r="AA44" s="140"/>
      <c r="AC44" s="114"/>
    </row>
    <row r="45" spans="1:29" s="2" customFormat="1" ht="62.25" customHeight="1" x14ac:dyDescent="0.25">
      <c r="A45" s="105">
        <v>6</v>
      </c>
      <c r="B45" s="110" t="s">
        <v>30</v>
      </c>
      <c r="C45" s="110"/>
      <c r="D45" s="106"/>
      <c r="E45" s="106"/>
      <c r="F45" s="111"/>
      <c r="G45" s="106"/>
      <c r="H45" s="112"/>
      <c r="I45" s="106"/>
      <c r="J45" s="105"/>
      <c r="K45" s="105"/>
      <c r="L45" s="106"/>
      <c r="M45" s="106"/>
      <c r="N45" s="106"/>
      <c r="O45" s="106"/>
      <c r="P45" s="106"/>
      <c r="Q45" s="112"/>
      <c r="R45" s="106"/>
      <c r="S45" s="90"/>
      <c r="T45" s="106"/>
      <c r="U45" s="112"/>
      <c r="V45" s="106"/>
      <c r="W45" s="105"/>
      <c r="X45" s="106"/>
      <c r="Y45" s="106"/>
      <c r="Z45" s="141"/>
      <c r="AA45" s="140"/>
      <c r="AC45" s="118"/>
    </row>
    <row r="46" spans="1:29" s="51" customFormat="1" ht="21.75" customHeight="1" x14ac:dyDescent="0.25">
      <c r="A46" s="272" t="s">
        <v>366</v>
      </c>
      <c r="B46" s="273"/>
      <c r="C46" s="144">
        <f>SUM(C15:C45)</f>
        <v>15920.25</v>
      </c>
      <c r="D46" s="145">
        <f>SUM(D15:D45)</f>
        <v>6076</v>
      </c>
      <c r="E46" s="145">
        <f>SUM(E15:E45)</f>
        <v>6076</v>
      </c>
      <c r="F46" s="119">
        <f>E46/C46</f>
        <v>0.3816522981737096</v>
      </c>
      <c r="G46" s="145">
        <f>SUM(G15:G45)</f>
        <v>542</v>
      </c>
      <c r="H46" s="116">
        <f>(G46/D46)</f>
        <v>8.9203423304805796E-2</v>
      </c>
      <c r="I46" s="145">
        <f>SUM(I15:I44)</f>
        <v>100</v>
      </c>
      <c r="J46" s="145">
        <f>SUM(J15:J44)</f>
        <v>0</v>
      </c>
      <c r="K46" s="145">
        <f>SUM(K15:K44)</f>
        <v>160</v>
      </c>
      <c r="L46" s="145">
        <f>SUM(L15:L44)</f>
        <v>40</v>
      </c>
      <c r="M46" s="145">
        <f t="shared" ref="M46" si="13">SUM(M15:M45)</f>
        <v>37</v>
      </c>
      <c r="N46" s="115">
        <v>0</v>
      </c>
      <c r="O46" s="145">
        <f>SUM(O15:O45)</f>
        <v>37</v>
      </c>
      <c r="P46" s="145">
        <f>SUM(P15:P45)</f>
        <v>0</v>
      </c>
      <c r="Q46" s="116">
        <f t="shared" ref="Q46" si="14">M46/G46</f>
        <v>6.8265682656826573E-2</v>
      </c>
      <c r="R46" s="115">
        <f>SUM(R15:R45)</f>
        <v>899</v>
      </c>
      <c r="S46" s="95">
        <v>0.15</v>
      </c>
      <c r="T46" s="145">
        <f>SUM(T15:T45)</f>
        <v>502</v>
      </c>
      <c r="U46" s="116">
        <f t="shared" si="2"/>
        <v>8.2620144832126402E-2</v>
      </c>
      <c r="V46" s="145">
        <f>SUM(V15:V45)</f>
        <v>0</v>
      </c>
      <c r="W46" s="145">
        <f>SUM(W15:W45)</f>
        <v>0</v>
      </c>
      <c r="X46" s="145">
        <f>SUM(X15:X45)</f>
        <v>128</v>
      </c>
      <c r="Y46" s="145">
        <f>SUM(Y15:Y45)</f>
        <v>32</v>
      </c>
      <c r="Z46" s="146"/>
      <c r="AA46" s="143"/>
      <c r="AC46" s="120"/>
    </row>
    <row r="47" spans="1:29" s="2" customFormat="1" ht="15.75" customHeight="1" x14ac:dyDescent="0.25">
      <c r="A47" s="277" t="s">
        <v>38</v>
      </c>
      <c r="B47" s="278"/>
      <c r="C47" s="138"/>
      <c r="D47" s="106"/>
      <c r="E47" s="106"/>
      <c r="F47" s="111"/>
      <c r="G47" s="106"/>
      <c r="H47" s="112"/>
      <c r="I47" s="106"/>
      <c r="J47" s="105"/>
      <c r="K47" s="105"/>
      <c r="L47" s="106"/>
      <c r="M47" s="106"/>
      <c r="N47" s="106"/>
      <c r="O47" s="106"/>
      <c r="P47" s="106"/>
      <c r="Q47" s="112"/>
      <c r="R47" s="106"/>
      <c r="S47" s="90"/>
      <c r="T47" s="106"/>
      <c r="U47" s="112"/>
      <c r="V47" s="106"/>
      <c r="W47" s="105"/>
      <c r="X47" s="106"/>
      <c r="Y47" s="106"/>
      <c r="Z47" s="141"/>
      <c r="AA47" s="140"/>
      <c r="AC47" s="118"/>
    </row>
    <row r="48" spans="1:29" s="2" customFormat="1" ht="15.75" x14ac:dyDescent="0.25">
      <c r="A48" s="269">
        <v>1</v>
      </c>
      <c r="B48" s="110" t="s">
        <v>39</v>
      </c>
      <c r="C48" s="110"/>
      <c r="D48" s="106"/>
      <c r="E48" s="106"/>
      <c r="F48" s="111"/>
      <c r="G48" s="106"/>
      <c r="H48" s="112"/>
      <c r="I48" s="106"/>
      <c r="J48" s="105"/>
      <c r="K48" s="105"/>
      <c r="L48" s="106"/>
      <c r="M48" s="106"/>
      <c r="N48" s="106"/>
      <c r="O48" s="106"/>
      <c r="P48" s="106"/>
      <c r="Q48" s="112"/>
      <c r="R48" s="106"/>
      <c r="S48" s="90"/>
      <c r="T48" s="106"/>
      <c r="U48" s="112"/>
      <c r="V48" s="106"/>
      <c r="W48" s="105"/>
      <c r="X48" s="106"/>
      <c r="Y48" s="106"/>
      <c r="Z48" s="141"/>
      <c r="AA48" s="140"/>
      <c r="AC48" s="118"/>
    </row>
    <row r="49" spans="1:29" s="29" customFormat="1" ht="18" customHeight="1" x14ac:dyDescent="0.25">
      <c r="A49" s="270"/>
      <c r="B49" s="110" t="s">
        <v>40</v>
      </c>
      <c r="C49" s="105">
        <v>566.28</v>
      </c>
      <c r="D49" s="106">
        <v>291</v>
      </c>
      <c r="E49" s="106">
        <v>291</v>
      </c>
      <c r="F49" s="111">
        <f>E49/C49</f>
        <v>0.51388005933460479</v>
      </c>
      <c r="G49" s="106">
        <v>14</v>
      </c>
      <c r="H49" s="112">
        <f>(G49/D49)</f>
        <v>4.8109965635738834E-2</v>
      </c>
      <c r="I49" s="106">
        <v>4</v>
      </c>
      <c r="J49" s="105"/>
      <c r="K49" s="105">
        <v>2</v>
      </c>
      <c r="L49" s="106">
        <v>2</v>
      </c>
      <c r="M49" s="106">
        <v>7</v>
      </c>
      <c r="N49" s="106">
        <v>0</v>
      </c>
      <c r="O49" s="106">
        <v>5</v>
      </c>
      <c r="P49" s="106">
        <v>2</v>
      </c>
      <c r="Q49" s="112">
        <f>M49/G49</f>
        <v>0.5</v>
      </c>
      <c r="R49" s="106">
        <f t="shared" si="0"/>
        <v>43</v>
      </c>
      <c r="S49" s="90">
        <v>0.15</v>
      </c>
      <c r="T49" s="106">
        <v>14</v>
      </c>
      <c r="U49" s="112">
        <f t="shared" si="2"/>
        <v>4.8109965635738834E-2</v>
      </c>
      <c r="V49" s="106">
        <v>0</v>
      </c>
      <c r="W49" s="105"/>
      <c r="X49" s="106"/>
      <c r="Y49" s="106"/>
      <c r="Z49" s="141"/>
      <c r="AA49" s="140"/>
      <c r="AC49" s="114"/>
    </row>
    <row r="50" spans="1:29" s="2" customFormat="1" ht="15.75" x14ac:dyDescent="0.25">
      <c r="A50" s="269">
        <v>2</v>
      </c>
      <c r="B50" s="110" t="s">
        <v>41</v>
      </c>
      <c r="C50" s="105"/>
      <c r="D50" s="106"/>
      <c r="E50" s="106"/>
      <c r="F50" s="111"/>
      <c r="G50" s="106"/>
      <c r="H50" s="112"/>
      <c r="I50" s="106"/>
      <c r="J50" s="105"/>
      <c r="K50" s="105"/>
      <c r="L50" s="106"/>
      <c r="M50" s="106"/>
      <c r="N50" s="106"/>
      <c r="O50" s="106"/>
      <c r="P50" s="106"/>
      <c r="Q50" s="112"/>
      <c r="R50" s="106"/>
      <c r="S50" s="90"/>
      <c r="T50" s="106"/>
      <c r="U50" s="112"/>
      <c r="V50" s="106"/>
      <c r="W50" s="105"/>
      <c r="X50" s="106"/>
      <c r="Y50" s="106"/>
      <c r="Z50" s="141"/>
      <c r="AA50" s="140"/>
      <c r="AC50" s="118"/>
    </row>
    <row r="51" spans="1:29" s="29" customFormat="1" ht="20.25" customHeight="1" x14ac:dyDescent="0.25">
      <c r="A51" s="270"/>
      <c r="B51" s="110" t="s">
        <v>42</v>
      </c>
      <c r="C51" s="105">
        <v>30.25</v>
      </c>
      <c r="D51" s="106">
        <v>0</v>
      </c>
      <c r="E51" s="106">
        <v>0</v>
      </c>
      <c r="F51" s="111">
        <f>E51/C51</f>
        <v>0</v>
      </c>
      <c r="G51" s="106">
        <v>0</v>
      </c>
      <c r="H51" s="112">
        <v>0</v>
      </c>
      <c r="I51" s="106">
        <v>0</v>
      </c>
      <c r="J51" s="105"/>
      <c r="K51" s="105"/>
      <c r="L51" s="106"/>
      <c r="M51" s="106">
        <v>0</v>
      </c>
      <c r="N51" s="106">
        <v>0</v>
      </c>
      <c r="O51" s="106">
        <v>0</v>
      </c>
      <c r="P51" s="106">
        <v>0</v>
      </c>
      <c r="Q51" s="112">
        <v>0</v>
      </c>
      <c r="R51" s="106">
        <f t="shared" si="0"/>
        <v>0</v>
      </c>
      <c r="S51" s="90">
        <v>0.15</v>
      </c>
      <c r="T51" s="106">
        <v>0</v>
      </c>
      <c r="U51" s="112">
        <v>0</v>
      </c>
      <c r="V51" s="106">
        <v>0</v>
      </c>
      <c r="W51" s="105"/>
      <c r="X51" s="106"/>
      <c r="Y51" s="106"/>
      <c r="Z51" s="141"/>
      <c r="AA51" s="140"/>
      <c r="AC51" s="114"/>
    </row>
    <row r="52" spans="1:29" s="29" customFormat="1" ht="15.75" x14ac:dyDescent="0.25">
      <c r="A52" s="269">
        <v>3</v>
      </c>
      <c r="B52" s="110" t="s">
        <v>43</v>
      </c>
      <c r="C52" s="105"/>
      <c r="D52" s="106"/>
      <c r="E52" s="106"/>
      <c r="F52" s="111"/>
      <c r="G52" s="106"/>
      <c r="H52" s="112"/>
      <c r="I52" s="106"/>
      <c r="J52" s="105"/>
      <c r="K52" s="105"/>
      <c r="L52" s="106"/>
      <c r="M52" s="106"/>
      <c r="N52" s="106"/>
      <c r="O52" s="106"/>
      <c r="P52" s="106"/>
      <c r="Q52" s="112"/>
      <c r="R52" s="106"/>
      <c r="S52" s="90"/>
      <c r="T52" s="106"/>
      <c r="U52" s="112"/>
      <c r="V52" s="106"/>
      <c r="W52" s="105"/>
      <c r="X52" s="106"/>
      <c r="Y52" s="106"/>
      <c r="Z52" s="141"/>
      <c r="AA52" s="140"/>
      <c r="AC52" s="114"/>
    </row>
    <row r="53" spans="1:29" s="29" customFormat="1" ht="15.75" x14ac:dyDescent="0.25">
      <c r="A53" s="271"/>
      <c r="B53" s="110" t="s">
        <v>44</v>
      </c>
      <c r="C53" s="105">
        <v>136.30000000000001</v>
      </c>
      <c r="D53" s="106">
        <v>129</v>
      </c>
      <c r="E53" s="106">
        <v>129</v>
      </c>
      <c r="F53" s="111">
        <f t="shared" ref="F53:F61" si="15">E53/C53</f>
        <v>0.94644167278063085</v>
      </c>
      <c r="G53" s="106">
        <v>2</v>
      </c>
      <c r="H53" s="112">
        <f>(G53/D53)</f>
        <v>1.5503875968992248E-2</v>
      </c>
      <c r="I53" s="106">
        <v>0</v>
      </c>
      <c r="J53" s="105"/>
      <c r="K53" s="105"/>
      <c r="L53" s="106"/>
      <c r="M53" s="106">
        <v>2</v>
      </c>
      <c r="N53" s="106">
        <v>0</v>
      </c>
      <c r="O53" s="106">
        <v>1</v>
      </c>
      <c r="P53" s="106">
        <v>1</v>
      </c>
      <c r="Q53" s="112">
        <f t="shared" ref="Q53" si="16">M53/G53</f>
        <v>1</v>
      </c>
      <c r="R53" s="106">
        <f t="shared" si="0"/>
        <v>19</v>
      </c>
      <c r="S53" s="90">
        <v>0.15</v>
      </c>
      <c r="T53" s="106">
        <v>2</v>
      </c>
      <c r="U53" s="112">
        <f t="shared" si="2"/>
        <v>1.5503875968992248E-2</v>
      </c>
      <c r="V53" s="106">
        <v>0</v>
      </c>
      <c r="W53" s="105"/>
      <c r="X53" s="106"/>
      <c r="Y53" s="106"/>
      <c r="Z53" s="141"/>
      <c r="AA53" s="140"/>
      <c r="AC53" s="114"/>
    </row>
    <row r="54" spans="1:29" s="29" customFormat="1" ht="16.5" customHeight="1" x14ac:dyDescent="0.25">
      <c r="A54" s="270"/>
      <c r="B54" s="110" t="s">
        <v>45</v>
      </c>
      <c r="C54" s="105">
        <v>70.430000000000007</v>
      </c>
      <c r="D54" s="106">
        <v>0</v>
      </c>
      <c r="E54" s="106">
        <v>0</v>
      </c>
      <c r="F54" s="111">
        <f t="shared" si="15"/>
        <v>0</v>
      </c>
      <c r="G54" s="106">
        <v>0</v>
      </c>
      <c r="H54" s="112">
        <v>0</v>
      </c>
      <c r="I54" s="106">
        <v>0</v>
      </c>
      <c r="J54" s="105"/>
      <c r="K54" s="105"/>
      <c r="L54" s="106"/>
      <c r="M54" s="106">
        <v>0</v>
      </c>
      <c r="N54" s="106">
        <v>0</v>
      </c>
      <c r="O54" s="106">
        <v>0</v>
      </c>
      <c r="P54" s="106">
        <v>0</v>
      </c>
      <c r="Q54" s="112">
        <v>0</v>
      </c>
      <c r="R54" s="106">
        <f t="shared" si="0"/>
        <v>0</v>
      </c>
      <c r="S54" s="90">
        <v>0.15</v>
      </c>
      <c r="T54" s="106">
        <v>0</v>
      </c>
      <c r="U54" s="112">
        <v>0</v>
      </c>
      <c r="V54" s="106">
        <v>0</v>
      </c>
      <c r="W54" s="105"/>
      <c r="X54" s="106"/>
      <c r="Y54" s="106"/>
      <c r="Z54" s="141"/>
      <c r="AA54" s="140"/>
      <c r="AC54" s="114"/>
    </row>
    <row r="55" spans="1:29" s="29" customFormat="1" ht="19.5" customHeight="1" x14ac:dyDescent="0.25">
      <c r="A55" s="105">
        <v>4</v>
      </c>
      <c r="B55" s="110" t="s">
        <v>46</v>
      </c>
      <c r="C55" s="105">
        <v>95.84</v>
      </c>
      <c r="D55" s="106">
        <v>213</v>
      </c>
      <c r="E55" s="106">
        <v>213</v>
      </c>
      <c r="F55" s="111">
        <f t="shared" si="15"/>
        <v>2.2224540901502503</v>
      </c>
      <c r="G55" s="106">
        <v>10</v>
      </c>
      <c r="H55" s="112">
        <f t="shared" ref="H55:H56" si="17">(G55/D55)</f>
        <v>4.6948356807511735E-2</v>
      </c>
      <c r="I55" s="106">
        <v>0</v>
      </c>
      <c r="J55" s="105"/>
      <c r="K55" s="105"/>
      <c r="L55" s="106"/>
      <c r="M55" s="106">
        <v>10</v>
      </c>
      <c r="N55" s="106">
        <v>0</v>
      </c>
      <c r="O55" s="106">
        <v>8</v>
      </c>
      <c r="P55" s="106">
        <v>2</v>
      </c>
      <c r="Q55" s="112">
        <f t="shared" ref="Q55:Q56" si="18">M55/G55</f>
        <v>1</v>
      </c>
      <c r="R55" s="106">
        <f t="shared" si="0"/>
        <v>31</v>
      </c>
      <c r="S55" s="90">
        <v>0.15</v>
      </c>
      <c r="T55" s="106">
        <v>10</v>
      </c>
      <c r="U55" s="112">
        <f t="shared" si="2"/>
        <v>4.6948356807511735E-2</v>
      </c>
      <c r="V55" s="106">
        <v>0</v>
      </c>
      <c r="W55" s="105"/>
      <c r="X55" s="106"/>
      <c r="Y55" s="106"/>
      <c r="Z55" s="141"/>
      <c r="AA55" s="140"/>
      <c r="AC55" s="114"/>
    </row>
    <row r="56" spans="1:29" s="29" customFormat="1" ht="15.75" x14ac:dyDescent="0.25">
      <c r="A56" s="105">
        <v>5</v>
      </c>
      <c r="B56" s="110" t="s">
        <v>47</v>
      </c>
      <c r="C56" s="105">
        <v>629.95000000000005</v>
      </c>
      <c r="D56" s="106">
        <v>399</v>
      </c>
      <c r="E56" s="106">
        <v>399</v>
      </c>
      <c r="F56" s="111">
        <f t="shared" si="15"/>
        <v>0.63338360187316445</v>
      </c>
      <c r="G56" s="106">
        <v>45</v>
      </c>
      <c r="H56" s="112">
        <f t="shared" si="17"/>
        <v>0.11278195488721804</v>
      </c>
      <c r="I56" s="106">
        <v>2</v>
      </c>
      <c r="J56" s="105">
        <v>0</v>
      </c>
      <c r="K56" s="105">
        <v>2</v>
      </c>
      <c r="L56" s="106">
        <v>0</v>
      </c>
      <c r="M56" s="106">
        <v>30</v>
      </c>
      <c r="N56" s="106">
        <v>0</v>
      </c>
      <c r="O56" s="106">
        <v>23</v>
      </c>
      <c r="P56" s="106">
        <v>7</v>
      </c>
      <c r="Q56" s="112">
        <f t="shared" si="18"/>
        <v>0.66666666666666663</v>
      </c>
      <c r="R56" s="106">
        <f t="shared" si="0"/>
        <v>59</v>
      </c>
      <c r="S56" s="90">
        <v>0.15</v>
      </c>
      <c r="T56" s="106">
        <v>45</v>
      </c>
      <c r="U56" s="112">
        <f t="shared" si="2"/>
        <v>0.11278195488721804</v>
      </c>
      <c r="V56" s="106">
        <v>0</v>
      </c>
      <c r="W56" s="105"/>
      <c r="X56" s="106"/>
      <c r="Y56" s="106"/>
      <c r="Z56" s="141"/>
      <c r="AA56" s="140"/>
      <c r="AC56" s="114"/>
    </row>
    <row r="57" spans="1:29" s="29" customFormat="1" ht="32.25" customHeight="1" x14ac:dyDescent="0.25">
      <c r="A57" s="105">
        <v>6</v>
      </c>
      <c r="B57" s="110" t="s">
        <v>49</v>
      </c>
      <c r="C57" s="105">
        <v>58.68</v>
      </c>
      <c r="D57" s="106">
        <v>0</v>
      </c>
      <c r="E57" s="106">
        <v>0</v>
      </c>
      <c r="F57" s="111">
        <f t="shared" si="15"/>
        <v>0</v>
      </c>
      <c r="G57" s="106">
        <v>0</v>
      </c>
      <c r="H57" s="112">
        <v>0</v>
      </c>
      <c r="I57" s="106">
        <v>0</v>
      </c>
      <c r="J57" s="105"/>
      <c r="K57" s="105"/>
      <c r="L57" s="106"/>
      <c r="M57" s="106">
        <v>0</v>
      </c>
      <c r="N57" s="106">
        <v>0</v>
      </c>
      <c r="O57" s="106">
        <v>0</v>
      </c>
      <c r="P57" s="106">
        <v>0</v>
      </c>
      <c r="Q57" s="112">
        <v>0</v>
      </c>
      <c r="R57" s="106">
        <f t="shared" si="0"/>
        <v>0</v>
      </c>
      <c r="S57" s="90">
        <v>0.15</v>
      </c>
      <c r="T57" s="106">
        <v>0</v>
      </c>
      <c r="U57" s="112">
        <v>0</v>
      </c>
      <c r="V57" s="106">
        <v>0</v>
      </c>
      <c r="W57" s="105"/>
      <c r="X57" s="106"/>
      <c r="Y57" s="106"/>
      <c r="Z57" s="141"/>
      <c r="AA57" s="140"/>
      <c r="AC57" s="114"/>
    </row>
    <row r="58" spans="1:29" s="29" customFormat="1" ht="30" customHeight="1" x14ac:dyDescent="0.25">
      <c r="A58" s="105">
        <v>7</v>
      </c>
      <c r="B58" s="110" t="s">
        <v>50</v>
      </c>
      <c r="C58" s="105">
        <v>53.5</v>
      </c>
      <c r="D58" s="106">
        <v>0</v>
      </c>
      <c r="E58" s="106">
        <v>0</v>
      </c>
      <c r="F58" s="111">
        <f t="shared" si="15"/>
        <v>0</v>
      </c>
      <c r="G58" s="106">
        <v>0</v>
      </c>
      <c r="H58" s="112">
        <v>0</v>
      </c>
      <c r="I58" s="106">
        <v>0</v>
      </c>
      <c r="J58" s="105"/>
      <c r="K58" s="105"/>
      <c r="L58" s="106"/>
      <c r="M58" s="106">
        <v>0</v>
      </c>
      <c r="N58" s="106">
        <v>0</v>
      </c>
      <c r="O58" s="106">
        <v>0</v>
      </c>
      <c r="P58" s="106">
        <v>0</v>
      </c>
      <c r="Q58" s="112">
        <v>0</v>
      </c>
      <c r="R58" s="106">
        <f t="shared" si="0"/>
        <v>0</v>
      </c>
      <c r="S58" s="90">
        <v>0.15</v>
      </c>
      <c r="T58" s="106">
        <v>0</v>
      </c>
      <c r="U58" s="112">
        <v>0</v>
      </c>
      <c r="V58" s="106">
        <v>0</v>
      </c>
      <c r="W58" s="105"/>
      <c r="X58" s="106"/>
      <c r="Y58" s="106"/>
      <c r="Z58" s="141"/>
      <c r="AA58" s="140"/>
      <c r="AC58" s="114"/>
    </row>
    <row r="59" spans="1:29" s="29" customFormat="1" ht="15.75" x14ac:dyDescent="0.25">
      <c r="A59" s="105">
        <v>8</v>
      </c>
      <c r="B59" s="110" t="s">
        <v>51</v>
      </c>
      <c r="C59" s="105">
        <v>559.37</v>
      </c>
      <c r="D59" s="106">
        <v>168</v>
      </c>
      <c r="E59" s="106">
        <v>168</v>
      </c>
      <c r="F59" s="111">
        <f t="shared" si="15"/>
        <v>0.30033788011512952</v>
      </c>
      <c r="G59" s="106">
        <v>19</v>
      </c>
      <c r="H59" s="112">
        <f>(G59/D59)</f>
        <v>0.1130952380952381</v>
      </c>
      <c r="I59" s="106">
        <v>0</v>
      </c>
      <c r="J59" s="105"/>
      <c r="K59" s="105"/>
      <c r="L59" s="106"/>
      <c r="M59" s="106">
        <v>12</v>
      </c>
      <c r="N59" s="106">
        <v>0</v>
      </c>
      <c r="O59" s="106">
        <v>10</v>
      </c>
      <c r="P59" s="106">
        <v>2</v>
      </c>
      <c r="Q59" s="112">
        <f t="shared" ref="Q59" si="19">M59/G59</f>
        <v>0.63157894736842102</v>
      </c>
      <c r="R59" s="106">
        <f t="shared" si="0"/>
        <v>25</v>
      </c>
      <c r="S59" s="90">
        <v>0.15</v>
      </c>
      <c r="T59" s="106">
        <v>19</v>
      </c>
      <c r="U59" s="112">
        <f t="shared" si="2"/>
        <v>0.1130952380952381</v>
      </c>
      <c r="V59" s="106">
        <v>0</v>
      </c>
      <c r="W59" s="105"/>
      <c r="X59" s="106"/>
      <c r="Y59" s="106"/>
      <c r="Z59" s="141"/>
      <c r="AA59" s="140"/>
      <c r="AC59" s="114"/>
    </row>
    <row r="60" spans="1:29" s="29" customFormat="1" ht="21" customHeight="1" x14ac:dyDescent="0.25">
      <c r="A60" s="105">
        <v>9</v>
      </c>
      <c r="B60" s="110" t="s">
        <v>52</v>
      </c>
      <c r="C60" s="105">
        <v>24.63</v>
      </c>
      <c r="D60" s="106">
        <v>0</v>
      </c>
      <c r="E60" s="106">
        <v>0</v>
      </c>
      <c r="F60" s="111">
        <f t="shared" si="15"/>
        <v>0</v>
      </c>
      <c r="G60" s="106">
        <v>0</v>
      </c>
      <c r="H60" s="112">
        <v>0</v>
      </c>
      <c r="I60" s="106">
        <v>0</v>
      </c>
      <c r="J60" s="105"/>
      <c r="K60" s="105"/>
      <c r="L60" s="106"/>
      <c r="M60" s="106">
        <v>0</v>
      </c>
      <c r="N60" s="106">
        <v>0</v>
      </c>
      <c r="O60" s="106">
        <v>0</v>
      </c>
      <c r="P60" s="106">
        <v>0</v>
      </c>
      <c r="Q60" s="112">
        <v>0</v>
      </c>
      <c r="R60" s="106">
        <f t="shared" si="0"/>
        <v>0</v>
      </c>
      <c r="S60" s="90">
        <v>0.15</v>
      </c>
      <c r="T60" s="106">
        <v>0</v>
      </c>
      <c r="U60" s="112">
        <v>0</v>
      </c>
      <c r="V60" s="106">
        <v>0</v>
      </c>
      <c r="W60" s="105"/>
      <c r="X60" s="106"/>
      <c r="Y60" s="106"/>
      <c r="Z60" s="141"/>
      <c r="AA60" s="140"/>
      <c r="AC60" s="114"/>
    </row>
    <row r="61" spans="1:29" s="93" customFormat="1" ht="20.25" customHeight="1" x14ac:dyDescent="0.25">
      <c r="A61" s="105">
        <v>10</v>
      </c>
      <c r="B61" s="110" t="s">
        <v>53</v>
      </c>
      <c r="C61" s="105">
        <v>124.89</v>
      </c>
      <c r="D61" s="106">
        <v>0</v>
      </c>
      <c r="E61" s="106">
        <v>0</v>
      </c>
      <c r="F61" s="111">
        <f t="shared" si="15"/>
        <v>0</v>
      </c>
      <c r="G61" s="106">
        <v>0</v>
      </c>
      <c r="H61" s="112">
        <v>0</v>
      </c>
      <c r="I61" s="106">
        <v>0</v>
      </c>
      <c r="J61" s="105">
        <v>0</v>
      </c>
      <c r="K61" s="142">
        <v>0</v>
      </c>
      <c r="L61" s="106">
        <v>0</v>
      </c>
      <c r="M61" s="105">
        <v>0</v>
      </c>
      <c r="N61" s="106">
        <v>0</v>
      </c>
      <c r="O61" s="142">
        <v>0</v>
      </c>
      <c r="P61" s="142">
        <v>0</v>
      </c>
      <c r="Q61" s="112">
        <v>0</v>
      </c>
      <c r="R61" s="106">
        <f t="shared" si="0"/>
        <v>0</v>
      </c>
      <c r="S61" s="90">
        <v>0.15</v>
      </c>
      <c r="T61" s="106">
        <v>0</v>
      </c>
      <c r="U61" s="112">
        <v>0</v>
      </c>
      <c r="V61" s="106">
        <v>0</v>
      </c>
      <c r="W61" s="105">
        <v>0</v>
      </c>
      <c r="X61" s="142">
        <v>0</v>
      </c>
      <c r="Y61" s="142">
        <v>0</v>
      </c>
      <c r="Z61" s="141"/>
      <c r="AA61" s="143"/>
      <c r="AC61" s="117"/>
    </row>
    <row r="62" spans="1:29" s="2" customFormat="1" ht="56.25" customHeight="1" x14ac:dyDescent="0.25">
      <c r="A62" s="105">
        <v>11</v>
      </c>
      <c r="B62" s="110" t="s">
        <v>30</v>
      </c>
      <c r="C62" s="110"/>
      <c r="D62" s="106"/>
      <c r="E62" s="106"/>
      <c r="F62" s="111"/>
      <c r="G62" s="106"/>
      <c r="H62" s="112"/>
      <c r="I62" s="106"/>
      <c r="J62" s="105"/>
      <c r="K62" s="105"/>
      <c r="L62" s="106"/>
      <c r="M62" s="106"/>
      <c r="N62" s="106"/>
      <c r="O62" s="106"/>
      <c r="P62" s="106"/>
      <c r="Q62" s="112"/>
      <c r="R62" s="106"/>
      <c r="S62" s="90"/>
      <c r="T62" s="106"/>
      <c r="U62" s="112"/>
      <c r="V62" s="106"/>
      <c r="W62" s="105"/>
      <c r="X62" s="106"/>
      <c r="Y62" s="106"/>
      <c r="Z62" s="141"/>
      <c r="AA62" s="140"/>
      <c r="AC62" s="118"/>
    </row>
    <row r="63" spans="1:29" s="51" customFormat="1" ht="22.5" customHeight="1" x14ac:dyDescent="0.25">
      <c r="A63" s="272" t="s">
        <v>54</v>
      </c>
      <c r="B63" s="273"/>
      <c r="C63" s="144">
        <f>SUM(C49:C62)</f>
        <v>2350.1200000000003</v>
      </c>
      <c r="D63" s="115">
        <f>SUM(D48:D62)</f>
        <v>1200</v>
      </c>
      <c r="E63" s="115">
        <f>SUM(E48:E62)</f>
        <v>1200</v>
      </c>
      <c r="F63" s="119">
        <f>E63/C63</f>
        <v>0.51061222405664386</v>
      </c>
      <c r="G63" s="115">
        <f>SUM(G48:G62)</f>
        <v>90</v>
      </c>
      <c r="H63" s="116">
        <f>(G63/D63)</f>
        <v>7.4999999999999997E-2</v>
      </c>
      <c r="I63" s="115">
        <f>SUM(I48:I61)</f>
        <v>6</v>
      </c>
      <c r="J63" s="115">
        <f>SUM(J48:J61)</f>
        <v>0</v>
      </c>
      <c r="K63" s="115">
        <f>SUM(K48:K61)</f>
        <v>4</v>
      </c>
      <c r="L63" s="115">
        <f>SUM(L48:L61)</f>
        <v>2</v>
      </c>
      <c r="M63" s="115">
        <f>SUM(M48:M62)</f>
        <v>61</v>
      </c>
      <c r="N63" s="115">
        <v>0</v>
      </c>
      <c r="O63" s="115">
        <f>SUM(O48:O62)</f>
        <v>47</v>
      </c>
      <c r="P63" s="115">
        <f>SUM(P48:P62)</f>
        <v>14</v>
      </c>
      <c r="Q63" s="116">
        <f t="shared" ref="Q63" si="20">M63/G63</f>
        <v>0.67777777777777781</v>
      </c>
      <c r="R63" s="115">
        <f>SUM(R48:R62)</f>
        <v>177</v>
      </c>
      <c r="S63" s="95">
        <v>0.15</v>
      </c>
      <c r="T63" s="115">
        <f>SUM(T48:T62)</f>
        <v>90</v>
      </c>
      <c r="U63" s="116">
        <f t="shared" si="2"/>
        <v>7.4999999999999997E-2</v>
      </c>
      <c r="V63" s="115">
        <f>SUM(V48:V62)</f>
        <v>0</v>
      </c>
      <c r="W63" s="147">
        <v>0</v>
      </c>
      <c r="X63" s="115">
        <f>SUM(X48:X62)</f>
        <v>0</v>
      </c>
      <c r="Y63" s="115">
        <f>SUM(Y48:Y62)</f>
        <v>0</v>
      </c>
      <c r="Z63" s="146"/>
      <c r="AA63" s="143"/>
      <c r="AC63" s="120"/>
    </row>
    <row r="64" spans="1:29" s="29" customFormat="1" ht="18.75" customHeight="1" x14ac:dyDescent="0.25">
      <c r="A64" s="277" t="s">
        <v>55</v>
      </c>
      <c r="B64" s="278"/>
      <c r="C64" s="138"/>
      <c r="D64" s="106"/>
      <c r="E64" s="106"/>
      <c r="F64" s="111"/>
      <c r="G64" s="106"/>
      <c r="H64" s="112"/>
      <c r="I64" s="106"/>
      <c r="J64" s="105"/>
      <c r="K64" s="105"/>
      <c r="L64" s="106"/>
      <c r="M64" s="106"/>
      <c r="N64" s="106"/>
      <c r="O64" s="106"/>
      <c r="P64" s="106"/>
      <c r="Q64" s="112"/>
      <c r="R64" s="106"/>
      <c r="S64" s="90"/>
      <c r="T64" s="106"/>
      <c r="U64" s="112"/>
      <c r="V64" s="106"/>
      <c r="W64" s="105"/>
      <c r="X64" s="106"/>
      <c r="Y64" s="106"/>
      <c r="Z64" s="141"/>
      <c r="AA64" s="140"/>
      <c r="AC64" s="114"/>
    </row>
    <row r="65" spans="1:29" s="2" customFormat="1" ht="15.75" x14ac:dyDescent="0.25">
      <c r="A65" s="269">
        <v>1</v>
      </c>
      <c r="B65" s="110" t="s">
        <v>56</v>
      </c>
      <c r="C65" s="110"/>
      <c r="D65" s="106"/>
      <c r="E65" s="106"/>
      <c r="F65" s="111"/>
      <c r="G65" s="106"/>
      <c r="H65" s="112"/>
      <c r="I65" s="106"/>
      <c r="J65" s="105"/>
      <c r="K65" s="105"/>
      <c r="L65" s="106"/>
      <c r="M65" s="106"/>
      <c r="N65" s="106"/>
      <c r="O65" s="106"/>
      <c r="P65" s="106"/>
      <c r="Q65" s="112"/>
      <c r="R65" s="106"/>
      <c r="S65" s="90"/>
      <c r="T65" s="106"/>
      <c r="U65" s="112"/>
      <c r="V65" s="106"/>
      <c r="W65" s="105"/>
      <c r="X65" s="106"/>
      <c r="Y65" s="106"/>
      <c r="Z65" s="141"/>
      <c r="AA65" s="140"/>
      <c r="AC65" s="118"/>
    </row>
    <row r="66" spans="1:29" s="29" customFormat="1" ht="24" customHeight="1" x14ac:dyDescent="0.25">
      <c r="A66" s="271"/>
      <c r="B66" s="110" t="s">
        <v>57</v>
      </c>
      <c r="C66" s="105">
        <v>575.29</v>
      </c>
      <c r="D66" s="106">
        <v>216</v>
      </c>
      <c r="E66" s="106">
        <v>216</v>
      </c>
      <c r="F66" s="111">
        <f>E66/C66</f>
        <v>0.37546281006101273</v>
      </c>
      <c r="G66" s="106">
        <v>17</v>
      </c>
      <c r="H66" s="112">
        <f t="shared" ref="H66:H67" si="21">(G66/D66)</f>
        <v>7.8703703703703706E-2</v>
      </c>
      <c r="I66" s="106">
        <v>0</v>
      </c>
      <c r="J66" s="105"/>
      <c r="K66" s="105"/>
      <c r="L66" s="106"/>
      <c r="M66" s="106">
        <v>5</v>
      </c>
      <c r="N66" s="106">
        <v>0</v>
      </c>
      <c r="O66" s="106">
        <v>4</v>
      </c>
      <c r="P66" s="106">
        <v>1</v>
      </c>
      <c r="Q66" s="112">
        <f t="shared" ref="Q66:Q67" si="22">M66/G66</f>
        <v>0.29411764705882354</v>
      </c>
      <c r="R66" s="106">
        <f t="shared" si="0"/>
        <v>32</v>
      </c>
      <c r="S66" s="90">
        <v>0.15</v>
      </c>
      <c r="T66" s="106">
        <v>17</v>
      </c>
      <c r="U66" s="112">
        <f t="shared" si="2"/>
        <v>7.8703703703703706E-2</v>
      </c>
      <c r="V66" s="106">
        <v>0</v>
      </c>
      <c r="W66" s="105"/>
      <c r="X66" s="106"/>
      <c r="Y66" s="106"/>
      <c r="Z66" s="141"/>
      <c r="AA66" s="140"/>
      <c r="AC66" s="114"/>
    </row>
    <row r="67" spans="1:29" s="29" customFormat="1" ht="15.75" x14ac:dyDescent="0.25">
      <c r="A67" s="270"/>
      <c r="B67" s="110" t="s">
        <v>58</v>
      </c>
      <c r="C67" s="105">
        <v>2066.52</v>
      </c>
      <c r="D67" s="106">
        <v>513</v>
      </c>
      <c r="E67" s="106">
        <v>513</v>
      </c>
      <c r="F67" s="111">
        <f>E67/C67</f>
        <v>0.24824342372684513</v>
      </c>
      <c r="G67" s="106">
        <v>27</v>
      </c>
      <c r="H67" s="112">
        <f t="shared" si="21"/>
        <v>5.2631578947368418E-2</v>
      </c>
      <c r="I67" s="106">
        <v>0</v>
      </c>
      <c r="J67" s="105"/>
      <c r="K67" s="105"/>
      <c r="L67" s="106"/>
      <c r="M67" s="106">
        <v>20</v>
      </c>
      <c r="N67" s="106">
        <v>0</v>
      </c>
      <c r="O67" s="106">
        <v>16</v>
      </c>
      <c r="P67" s="106">
        <v>4</v>
      </c>
      <c r="Q67" s="112">
        <f t="shared" si="22"/>
        <v>0.7407407407407407</v>
      </c>
      <c r="R67" s="106">
        <f t="shared" si="0"/>
        <v>76</v>
      </c>
      <c r="S67" s="90">
        <v>0.15</v>
      </c>
      <c r="T67" s="106">
        <v>27</v>
      </c>
      <c r="U67" s="112">
        <f t="shared" si="2"/>
        <v>5.2631578947368418E-2</v>
      </c>
      <c r="V67" s="106">
        <v>0</v>
      </c>
      <c r="W67" s="105"/>
      <c r="X67" s="106"/>
      <c r="Y67" s="106"/>
      <c r="Z67" s="141"/>
      <c r="AA67" s="140"/>
      <c r="AC67" s="114"/>
    </row>
    <row r="68" spans="1:29" s="2" customFormat="1" ht="18" customHeight="1" x14ac:dyDescent="0.25">
      <c r="A68" s="269">
        <v>2</v>
      </c>
      <c r="B68" s="110" t="s">
        <v>59</v>
      </c>
      <c r="C68" s="105"/>
      <c r="D68" s="106"/>
      <c r="E68" s="106"/>
      <c r="F68" s="111"/>
      <c r="G68" s="106"/>
      <c r="H68" s="112"/>
      <c r="I68" s="106"/>
      <c r="J68" s="105"/>
      <c r="K68" s="105"/>
      <c r="L68" s="106"/>
      <c r="M68" s="106"/>
      <c r="N68" s="106"/>
      <c r="O68" s="106"/>
      <c r="P68" s="106"/>
      <c r="Q68" s="112"/>
      <c r="R68" s="106"/>
      <c r="S68" s="90"/>
      <c r="T68" s="106"/>
      <c r="U68" s="112"/>
      <c r="V68" s="106"/>
      <c r="W68" s="105"/>
      <c r="X68" s="106"/>
      <c r="Y68" s="106"/>
      <c r="Z68" s="141"/>
      <c r="AA68" s="140"/>
      <c r="AC68" s="118"/>
    </row>
    <row r="69" spans="1:29" s="93" customFormat="1" ht="19.5" customHeight="1" x14ac:dyDescent="0.25">
      <c r="A69" s="271"/>
      <c r="B69" s="110" t="s">
        <v>60</v>
      </c>
      <c r="C69" s="105">
        <v>1209.28</v>
      </c>
      <c r="D69" s="106">
        <v>605</v>
      </c>
      <c r="E69" s="106">
        <v>605</v>
      </c>
      <c r="F69" s="111">
        <f>E69/C69</f>
        <v>0.50029769780365174</v>
      </c>
      <c r="G69" s="106">
        <v>42</v>
      </c>
      <c r="H69" s="112">
        <f t="shared" ref="H69:H70" si="23">(G69/D69)</f>
        <v>6.9421487603305784E-2</v>
      </c>
      <c r="I69" s="106">
        <v>2</v>
      </c>
      <c r="J69" s="105">
        <v>0</v>
      </c>
      <c r="K69" s="142">
        <v>2</v>
      </c>
      <c r="L69" s="106">
        <v>0</v>
      </c>
      <c r="M69" s="105">
        <v>12</v>
      </c>
      <c r="N69" s="106">
        <v>0</v>
      </c>
      <c r="O69" s="106">
        <v>11</v>
      </c>
      <c r="P69" s="106">
        <v>1</v>
      </c>
      <c r="Q69" s="112">
        <f t="shared" ref="Q69:Q70" si="24">M69/G69</f>
        <v>0.2857142857142857</v>
      </c>
      <c r="R69" s="106">
        <f t="shared" si="0"/>
        <v>90</v>
      </c>
      <c r="S69" s="90">
        <v>0.15</v>
      </c>
      <c r="T69" s="106">
        <v>42</v>
      </c>
      <c r="U69" s="112">
        <f t="shared" si="2"/>
        <v>6.9421487603305784E-2</v>
      </c>
      <c r="V69" s="106">
        <v>0</v>
      </c>
      <c r="W69" s="105"/>
      <c r="X69" s="106"/>
      <c r="Y69" s="106"/>
      <c r="Z69" s="141"/>
      <c r="AA69" s="143"/>
      <c r="AC69" s="117"/>
    </row>
    <row r="70" spans="1:29" s="29" customFormat="1" ht="17.25" customHeight="1" x14ac:dyDescent="0.25">
      <c r="A70" s="270"/>
      <c r="B70" s="110" t="s">
        <v>61</v>
      </c>
      <c r="C70" s="105">
        <v>251.53</v>
      </c>
      <c r="D70" s="106">
        <v>50</v>
      </c>
      <c r="E70" s="106">
        <v>50</v>
      </c>
      <c r="F70" s="111">
        <f>E70/C70</f>
        <v>0.19878344531467421</v>
      </c>
      <c r="G70" s="106">
        <v>5</v>
      </c>
      <c r="H70" s="112">
        <f t="shared" si="23"/>
        <v>0.1</v>
      </c>
      <c r="I70" s="106">
        <v>0</v>
      </c>
      <c r="J70" s="105"/>
      <c r="K70" s="105"/>
      <c r="L70" s="106"/>
      <c r="M70" s="106">
        <v>1</v>
      </c>
      <c r="N70" s="106">
        <v>0</v>
      </c>
      <c r="O70" s="106">
        <v>1</v>
      </c>
      <c r="P70" s="106">
        <v>0</v>
      </c>
      <c r="Q70" s="112">
        <f t="shared" si="24"/>
        <v>0.2</v>
      </c>
      <c r="R70" s="106">
        <f t="shared" si="0"/>
        <v>7</v>
      </c>
      <c r="S70" s="90">
        <v>0.15</v>
      </c>
      <c r="T70" s="106">
        <v>5</v>
      </c>
      <c r="U70" s="112">
        <f t="shared" si="2"/>
        <v>0.1</v>
      </c>
      <c r="V70" s="106">
        <v>0</v>
      </c>
      <c r="W70" s="105"/>
      <c r="X70" s="106"/>
      <c r="Y70" s="106"/>
      <c r="Z70" s="141"/>
      <c r="AA70" s="140"/>
      <c r="AC70" s="114"/>
    </row>
    <row r="71" spans="1:29" s="29" customFormat="1" ht="30" customHeight="1" x14ac:dyDescent="0.25">
      <c r="A71" s="105">
        <v>3</v>
      </c>
      <c r="B71" s="110" t="s">
        <v>62</v>
      </c>
      <c r="C71" s="105">
        <v>424.92</v>
      </c>
      <c r="D71" s="106">
        <v>133</v>
      </c>
      <c r="E71" s="106">
        <v>133</v>
      </c>
      <c r="F71" s="111">
        <f t="shared" ref="F71:F77" si="25">E71/C71</f>
        <v>0.31300009413536667</v>
      </c>
      <c r="G71" s="106">
        <v>10</v>
      </c>
      <c r="H71" s="112">
        <f>(G71/D71)</f>
        <v>7.5187969924812026E-2</v>
      </c>
      <c r="I71" s="106">
        <v>0</v>
      </c>
      <c r="J71" s="105"/>
      <c r="K71" s="105"/>
      <c r="L71" s="106"/>
      <c r="M71" s="106">
        <v>4</v>
      </c>
      <c r="N71" s="106">
        <v>0</v>
      </c>
      <c r="O71" s="106">
        <v>3</v>
      </c>
      <c r="P71" s="106">
        <v>1</v>
      </c>
      <c r="Q71" s="112">
        <f>M71/G71</f>
        <v>0.4</v>
      </c>
      <c r="R71" s="106">
        <f t="shared" si="0"/>
        <v>19</v>
      </c>
      <c r="S71" s="90">
        <v>0.15</v>
      </c>
      <c r="T71" s="106">
        <v>10</v>
      </c>
      <c r="U71" s="112">
        <f t="shared" si="2"/>
        <v>7.5187969924812026E-2</v>
      </c>
      <c r="V71" s="106">
        <v>0</v>
      </c>
      <c r="W71" s="105"/>
      <c r="X71" s="106"/>
      <c r="Y71" s="106"/>
      <c r="Z71" s="141"/>
      <c r="AA71" s="140"/>
      <c r="AC71" s="114"/>
    </row>
    <row r="72" spans="1:29" s="29" customFormat="1" ht="25.5" x14ac:dyDescent="0.25">
      <c r="A72" s="105">
        <v>4</v>
      </c>
      <c r="B72" s="110" t="s">
        <v>63</v>
      </c>
      <c r="C72" s="105">
        <v>94.64</v>
      </c>
      <c r="D72" s="106">
        <v>0</v>
      </c>
      <c r="E72" s="106">
        <v>0</v>
      </c>
      <c r="F72" s="111">
        <f t="shared" si="25"/>
        <v>0</v>
      </c>
      <c r="G72" s="106">
        <v>0</v>
      </c>
      <c r="H72" s="112">
        <v>0</v>
      </c>
      <c r="I72" s="106">
        <v>0</v>
      </c>
      <c r="J72" s="105"/>
      <c r="K72" s="105"/>
      <c r="L72" s="106"/>
      <c r="M72" s="106">
        <v>0</v>
      </c>
      <c r="N72" s="106">
        <v>0</v>
      </c>
      <c r="O72" s="106">
        <v>0</v>
      </c>
      <c r="P72" s="106">
        <v>0</v>
      </c>
      <c r="Q72" s="112">
        <v>0</v>
      </c>
      <c r="R72" s="106">
        <f t="shared" si="0"/>
        <v>0</v>
      </c>
      <c r="S72" s="90">
        <v>0.15</v>
      </c>
      <c r="T72" s="106">
        <v>0</v>
      </c>
      <c r="U72" s="112">
        <v>0</v>
      </c>
      <c r="V72" s="106">
        <v>0</v>
      </c>
      <c r="W72" s="105"/>
      <c r="X72" s="106"/>
      <c r="Y72" s="106"/>
      <c r="Z72" s="141"/>
      <c r="AA72" s="140"/>
      <c r="AC72" s="114"/>
    </row>
    <row r="73" spans="1:29" s="29" customFormat="1" ht="25.5" x14ac:dyDescent="0.25">
      <c r="A73" s="105">
        <v>5</v>
      </c>
      <c r="B73" s="110" t="s">
        <v>64</v>
      </c>
      <c r="C73" s="105">
        <v>30.46</v>
      </c>
      <c r="D73" s="106">
        <v>20</v>
      </c>
      <c r="E73" s="106">
        <v>20</v>
      </c>
      <c r="F73" s="111">
        <f t="shared" si="25"/>
        <v>0.65659881812212739</v>
      </c>
      <c r="G73" s="106">
        <v>0</v>
      </c>
      <c r="H73" s="112">
        <v>0</v>
      </c>
      <c r="I73" s="106">
        <v>0</v>
      </c>
      <c r="J73" s="105"/>
      <c r="K73" s="105"/>
      <c r="L73" s="106"/>
      <c r="M73" s="106">
        <v>0</v>
      </c>
      <c r="N73" s="106">
        <v>0</v>
      </c>
      <c r="O73" s="106">
        <v>0</v>
      </c>
      <c r="P73" s="106">
        <v>0</v>
      </c>
      <c r="Q73" s="112">
        <v>0</v>
      </c>
      <c r="R73" s="106">
        <f t="shared" si="0"/>
        <v>3</v>
      </c>
      <c r="S73" s="90">
        <v>0.15</v>
      </c>
      <c r="T73" s="106">
        <v>0</v>
      </c>
      <c r="U73" s="112">
        <f t="shared" si="2"/>
        <v>0</v>
      </c>
      <c r="V73" s="106">
        <v>0</v>
      </c>
      <c r="W73" s="105"/>
      <c r="X73" s="106"/>
      <c r="Y73" s="106"/>
      <c r="Z73" s="141"/>
      <c r="AA73" s="140"/>
      <c r="AC73" s="114"/>
    </row>
    <row r="74" spans="1:29" s="29" customFormat="1" ht="15.75" x14ac:dyDescent="0.25">
      <c r="A74" s="105">
        <v>6</v>
      </c>
      <c r="B74" s="110" t="s">
        <v>65</v>
      </c>
      <c r="C74" s="105">
        <v>55.84</v>
      </c>
      <c r="D74" s="106">
        <v>19</v>
      </c>
      <c r="E74" s="106">
        <v>19</v>
      </c>
      <c r="F74" s="111">
        <f t="shared" si="25"/>
        <v>0.34025787965616044</v>
      </c>
      <c r="G74" s="106">
        <v>2</v>
      </c>
      <c r="H74" s="112">
        <v>0</v>
      </c>
      <c r="I74" s="106">
        <v>0</v>
      </c>
      <c r="J74" s="105"/>
      <c r="K74" s="105"/>
      <c r="L74" s="106"/>
      <c r="M74" s="106">
        <v>0</v>
      </c>
      <c r="N74" s="106">
        <v>0</v>
      </c>
      <c r="O74" s="106">
        <v>0</v>
      </c>
      <c r="P74" s="106">
        <v>0</v>
      </c>
      <c r="Q74" s="112">
        <v>0</v>
      </c>
      <c r="R74" s="106">
        <f t="shared" si="0"/>
        <v>2</v>
      </c>
      <c r="S74" s="90">
        <v>0.15</v>
      </c>
      <c r="T74" s="106">
        <v>2</v>
      </c>
      <c r="U74" s="112">
        <f t="shared" si="2"/>
        <v>0.10526315789473684</v>
      </c>
      <c r="V74" s="106">
        <v>0</v>
      </c>
      <c r="W74" s="105"/>
      <c r="X74" s="106"/>
      <c r="Y74" s="106"/>
      <c r="Z74" s="141"/>
      <c r="AA74" s="140"/>
      <c r="AC74" s="114"/>
    </row>
    <row r="75" spans="1:29" s="29" customFormat="1" ht="27.75" customHeight="1" x14ac:dyDescent="0.25">
      <c r="A75" s="105">
        <v>7</v>
      </c>
      <c r="B75" s="110" t="s">
        <v>66</v>
      </c>
      <c r="C75" s="105">
        <v>70.680000000000007</v>
      </c>
      <c r="D75" s="106">
        <v>0</v>
      </c>
      <c r="E75" s="106">
        <v>0</v>
      </c>
      <c r="F75" s="111">
        <f t="shared" si="25"/>
        <v>0</v>
      </c>
      <c r="G75" s="106">
        <v>0</v>
      </c>
      <c r="H75" s="112">
        <v>0</v>
      </c>
      <c r="I75" s="106">
        <v>0</v>
      </c>
      <c r="J75" s="105"/>
      <c r="K75" s="105"/>
      <c r="L75" s="106"/>
      <c r="M75" s="106">
        <v>0</v>
      </c>
      <c r="N75" s="106">
        <v>0</v>
      </c>
      <c r="O75" s="106">
        <v>0</v>
      </c>
      <c r="P75" s="106">
        <v>0</v>
      </c>
      <c r="Q75" s="112">
        <v>0</v>
      </c>
      <c r="R75" s="106">
        <f t="shared" si="0"/>
        <v>0</v>
      </c>
      <c r="S75" s="90">
        <v>0.15</v>
      </c>
      <c r="T75" s="106">
        <v>0</v>
      </c>
      <c r="U75" s="112">
        <v>0</v>
      </c>
      <c r="V75" s="106">
        <v>0</v>
      </c>
      <c r="W75" s="105"/>
      <c r="X75" s="106"/>
      <c r="Y75" s="106"/>
      <c r="Z75" s="141"/>
      <c r="AA75" s="140"/>
      <c r="AC75" s="114"/>
    </row>
    <row r="76" spans="1:29" s="29" customFormat="1" ht="19.5" customHeight="1" x14ac:dyDescent="0.25">
      <c r="A76" s="105">
        <v>8</v>
      </c>
      <c r="B76" s="110" t="s">
        <v>67</v>
      </c>
      <c r="C76" s="105">
        <v>86.02</v>
      </c>
      <c r="D76" s="106">
        <v>170</v>
      </c>
      <c r="E76" s="106">
        <v>170</v>
      </c>
      <c r="F76" s="111">
        <f t="shared" si="25"/>
        <v>1.9762845849802373</v>
      </c>
      <c r="G76" s="106">
        <v>3</v>
      </c>
      <c r="H76" s="112">
        <f>(G76/D76)</f>
        <v>1.7647058823529412E-2</v>
      </c>
      <c r="I76" s="106">
        <v>0</v>
      </c>
      <c r="J76" s="105"/>
      <c r="K76" s="105"/>
      <c r="L76" s="106"/>
      <c r="M76" s="106">
        <v>3</v>
      </c>
      <c r="N76" s="106">
        <v>0</v>
      </c>
      <c r="O76" s="106">
        <v>2</v>
      </c>
      <c r="P76" s="106">
        <v>1</v>
      </c>
      <c r="Q76" s="112">
        <f t="shared" ref="Q76" si="26">M76/G76</f>
        <v>1</v>
      </c>
      <c r="R76" s="106">
        <f t="shared" si="0"/>
        <v>25</v>
      </c>
      <c r="S76" s="90">
        <v>0.15</v>
      </c>
      <c r="T76" s="106">
        <v>3</v>
      </c>
      <c r="U76" s="112">
        <f t="shared" si="2"/>
        <v>1.7647058823529412E-2</v>
      </c>
      <c r="V76" s="106">
        <v>0</v>
      </c>
      <c r="W76" s="105"/>
      <c r="X76" s="106"/>
      <c r="Y76" s="106"/>
      <c r="Z76" s="141"/>
      <c r="AA76" s="140"/>
      <c r="AC76" s="114"/>
    </row>
    <row r="77" spans="1:29" s="29" customFormat="1" ht="19.5" customHeight="1" x14ac:dyDescent="0.25">
      <c r="A77" s="105">
        <v>9</v>
      </c>
      <c r="B77" s="110" t="s">
        <v>68</v>
      </c>
      <c r="C77" s="105">
        <v>66.31</v>
      </c>
      <c r="D77" s="106">
        <v>0</v>
      </c>
      <c r="E77" s="106">
        <v>0</v>
      </c>
      <c r="F77" s="111">
        <f t="shared" si="25"/>
        <v>0</v>
      </c>
      <c r="G77" s="106">
        <v>0</v>
      </c>
      <c r="H77" s="112">
        <v>0</v>
      </c>
      <c r="I77" s="106">
        <v>0</v>
      </c>
      <c r="J77" s="105"/>
      <c r="K77" s="105"/>
      <c r="L77" s="106"/>
      <c r="M77" s="106">
        <v>0</v>
      </c>
      <c r="N77" s="106">
        <v>0</v>
      </c>
      <c r="O77" s="106">
        <v>0</v>
      </c>
      <c r="P77" s="106">
        <v>0</v>
      </c>
      <c r="Q77" s="112">
        <v>0</v>
      </c>
      <c r="R77" s="106">
        <f t="shared" si="0"/>
        <v>0</v>
      </c>
      <c r="S77" s="90">
        <v>0.15</v>
      </c>
      <c r="T77" s="106">
        <v>0</v>
      </c>
      <c r="U77" s="112">
        <v>0</v>
      </c>
      <c r="V77" s="106">
        <v>0</v>
      </c>
      <c r="W77" s="105"/>
      <c r="X77" s="106"/>
      <c r="Y77" s="106"/>
      <c r="Z77" s="141"/>
      <c r="AA77" s="140"/>
      <c r="AC77" s="114"/>
    </row>
    <row r="78" spans="1:29" s="2" customFormat="1" ht="15.75" x14ac:dyDescent="0.25">
      <c r="A78" s="269">
        <v>10</v>
      </c>
      <c r="B78" s="110" t="s">
        <v>69</v>
      </c>
      <c r="C78" s="105"/>
      <c r="D78" s="106"/>
      <c r="E78" s="106"/>
      <c r="F78" s="111"/>
      <c r="G78" s="106"/>
      <c r="H78" s="112"/>
      <c r="I78" s="106"/>
      <c r="J78" s="105"/>
      <c r="K78" s="105"/>
      <c r="L78" s="106"/>
      <c r="M78" s="106"/>
      <c r="N78" s="106"/>
      <c r="O78" s="106"/>
      <c r="P78" s="106"/>
      <c r="Q78" s="112"/>
      <c r="R78" s="106"/>
      <c r="S78" s="90"/>
      <c r="T78" s="106"/>
      <c r="U78" s="112"/>
      <c r="V78" s="106"/>
      <c r="W78" s="105"/>
      <c r="X78" s="106"/>
      <c r="Y78" s="106"/>
      <c r="Z78" s="141"/>
      <c r="AA78" s="140"/>
      <c r="AC78" s="118"/>
    </row>
    <row r="79" spans="1:29" s="29" customFormat="1" ht="21.75" customHeight="1" x14ac:dyDescent="0.25">
      <c r="A79" s="270"/>
      <c r="B79" s="110" t="s">
        <v>70</v>
      </c>
      <c r="C79" s="105">
        <v>76.13</v>
      </c>
      <c r="D79" s="106">
        <v>32</v>
      </c>
      <c r="E79" s="106">
        <v>32</v>
      </c>
      <c r="F79" s="111">
        <f>E79/C79</f>
        <v>0.42033363982661243</v>
      </c>
      <c r="G79" s="106">
        <v>4</v>
      </c>
      <c r="H79" s="112">
        <f>(G79/D79)</f>
        <v>0.125</v>
      </c>
      <c r="I79" s="106">
        <v>0</v>
      </c>
      <c r="J79" s="105"/>
      <c r="K79" s="105"/>
      <c r="L79" s="106"/>
      <c r="M79" s="106">
        <v>1</v>
      </c>
      <c r="N79" s="106">
        <v>0</v>
      </c>
      <c r="O79" s="106">
        <v>1</v>
      </c>
      <c r="P79" s="106">
        <v>0</v>
      </c>
      <c r="Q79" s="112">
        <f t="shared" ref="Q79" si="27">M79/G79</f>
        <v>0.25</v>
      </c>
      <c r="R79" s="106">
        <f t="shared" ref="R79:R142" si="28">ROUNDDOWN(E79*S79,0)</f>
        <v>4</v>
      </c>
      <c r="S79" s="90">
        <v>0.15</v>
      </c>
      <c r="T79" s="106">
        <v>4</v>
      </c>
      <c r="U79" s="112">
        <f t="shared" ref="U79:U142" si="29">T79/E79</f>
        <v>0.125</v>
      </c>
      <c r="V79" s="106">
        <v>0</v>
      </c>
      <c r="W79" s="105"/>
      <c r="X79" s="106"/>
      <c r="Y79" s="106"/>
      <c r="Z79" s="141"/>
      <c r="AA79" s="140"/>
      <c r="AC79" s="114"/>
    </row>
    <row r="80" spans="1:29" s="29" customFormat="1" ht="20.25" customHeight="1" x14ac:dyDescent="0.25">
      <c r="A80" s="269">
        <v>11</v>
      </c>
      <c r="B80" s="110" t="s">
        <v>71</v>
      </c>
      <c r="C80" s="105"/>
      <c r="D80" s="106"/>
      <c r="E80" s="106"/>
      <c r="F80" s="111"/>
      <c r="G80" s="106"/>
      <c r="H80" s="112"/>
      <c r="I80" s="106"/>
      <c r="J80" s="105"/>
      <c r="K80" s="105"/>
      <c r="L80" s="106"/>
      <c r="M80" s="106"/>
      <c r="N80" s="106"/>
      <c r="O80" s="106"/>
      <c r="P80" s="106"/>
      <c r="Q80" s="112"/>
      <c r="R80" s="106"/>
      <c r="S80" s="90"/>
      <c r="T80" s="106"/>
      <c r="U80" s="112"/>
      <c r="V80" s="106"/>
      <c r="W80" s="105"/>
      <c r="X80" s="106"/>
      <c r="Y80" s="106"/>
      <c r="Z80" s="141"/>
      <c r="AA80" s="140"/>
      <c r="AC80" s="114"/>
    </row>
    <row r="81" spans="1:29" s="29" customFormat="1" ht="19.5" customHeight="1" x14ac:dyDescent="0.25">
      <c r="A81" s="271"/>
      <c r="B81" s="110" t="s">
        <v>72</v>
      </c>
      <c r="C81" s="105">
        <v>61.79</v>
      </c>
      <c r="D81" s="106">
        <v>0</v>
      </c>
      <c r="E81" s="106">
        <v>0</v>
      </c>
      <c r="F81" s="111">
        <f t="shared" ref="F81:F91" si="30">E81/C81</f>
        <v>0</v>
      </c>
      <c r="G81" s="106">
        <v>0</v>
      </c>
      <c r="H81" s="112">
        <v>0</v>
      </c>
      <c r="I81" s="106">
        <v>0</v>
      </c>
      <c r="J81" s="105"/>
      <c r="K81" s="105"/>
      <c r="L81" s="106"/>
      <c r="M81" s="106">
        <v>0</v>
      </c>
      <c r="N81" s="106">
        <v>0</v>
      </c>
      <c r="O81" s="106">
        <v>0</v>
      </c>
      <c r="P81" s="106">
        <v>0</v>
      </c>
      <c r="Q81" s="112">
        <v>0</v>
      </c>
      <c r="R81" s="106">
        <f t="shared" si="28"/>
        <v>0</v>
      </c>
      <c r="S81" s="90">
        <v>0.15</v>
      </c>
      <c r="T81" s="106">
        <v>0</v>
      </c>
      <c r="U81" s="112">
        <v>0</v>
      </c>
      <c r="V81" s="106">
        <v>0</v>
      </c>
      <c r="W81" s="105"/>
      <c r="X81" s="106"/>
      <c r="Y81" s="106"/>
      <c r="Z81" s="141"/>
      <c r="AA81" s="140"/>
      <c r="AC81" s="114"/>
    </row>
    <row r="82" spans="1:29" s="29" customFormat="1" ht="15.75" x14ac:dyDescent="0.25">
      <c r="A82" s="271"/>
      <c r="B82" s="110" t="s">
        <v>73</v>
      </c>
      <c r="C82" s="105">
        <v>65.37</v>
      </c>
      <c r="D82" s="106">
        <v>9</v>
      </c>
      <c r="E82" s="106">
        <v>9</v>
      </c>
      <c r="F82" s="111">
        <f t="shared" si="30"/>
        <v>0.13767783386874713</v>
      </c>
      <c r="G82" s="106">
        <v>0</v>
      </c>
      <c r="H82" s="112">
        <v>0</v>
      </c>
      <c r="I82" s="106">
        <v>0</v>
      </c>
      <c r="J82" s="105"/>
      <c r="K82" s="105"/>
      <c r="L82" s="106"/>
      <c r="M82" s="106">
        <v>0</v>
      </c>
      <c r="N82" s="106">
        <v>0</v>
      </c>
      <c r="O82" s="106">
        <v>0</v>
      </c>
      <c r="P82" s="106">
        <v>0</v>
      </c>
      <c r="Q82" s="112">
        <v>0</v>
      </c>
      <c r="R82" s="106">
        <f t="shared" si="28"/>
        <v>1</v>
      </c>
      <c r="S82" s="90">
        <v>0.15</v>
      </c>
      <c r="T82" s="106">
        <v>0</v>
      </c>
      <c r="U82" s="112">
        <f t="shared" si="29"/>
        <v>0</v>
      </c>
      <c r="V82" s="106">
        <v>0</v>
      </c>
      <c r="W82" s="105"/>
      <c r="X82" s="106"/>
      <c r="Y82" s="106"/>
      <c r="Z82" s="141"/>
      <c r="AA82" s="140"/>
      <c r="AC82" s="114"/>
    </row>
    <row r="83" spans="1:29" s="29" customFormat="1" ht="15.75" x14ac:dyDescent="0.25">
      <c r="A83" s="270"/>
      <c r="B83" s="110" t="s">
        <v>74</v>
      </c>
      <c r="C83" s="105">
        <v>78.400000000000006</v>
      </c>
      <c r="D83" s="106">
        <v>0</v>
      </c>
      <c r="E83" s="106">
        <v>0</v>
      </c>
      <c r="F83" s="111">
        <f t="shared" si="30"/>
        <v>0</v>
      </c>
      <c r="G83" s="106">
        <v>0</v>
      </c>
      <c r="H83" s="112">
        <v>0</v>
      </c>
      <c r="I83" s="106">
        <v>0</v>
      </c>
      <c r="J83" s="105"/>
      <c r="K83" s="105"/>
      <c r="L83" s="106"/>
      <c r="M83" s="106">
        <v>0</v>
      </c>
      <c r="N83" s="106">
        <v>0</v>
      </c>
      <c r="O83" s="106">
        <v>0</v>
      </c>
      <c r="P83" s="106">
        <v>0</v>
      </c>
      <c r="Q83" s="112">
        <v>0</v>
      </c>
      <c r="R83" s="106">
        <f t="shared" si="28"/>
        <v>0</v>
      </c>
      <c r="S83" s="90">
        <v>0.15</v>
      </c>
      <c r="T83" s="106">
        <v>0</v>
      </c>
      <c r="U83" s="112">
        <v>0</v>
      </c>
      <c r="V83" s="106">
        <v>0</v>
      </c>
      <c r="W83" s="105"/>
      <c r="X83" s="106"/>
      <c r="Y83" s="106"/>
      <c r="Z83" s="141"/>
      <c r="AA83" s="140"/>
      <c r="AC83" s="114"/>
    </row>
    <row r="84" spans="1:29" s="29" customFormat="1" ht="27" customHeight="1" x14ac:dyDescent="0.25">
      <c r="A84" s="105">
        <v>12</v>
      </c>
      <c r="B84" s="110" t="s">
        <v>75</v>
      </c>
      <c r="C84" s="105">
        <v>134.03</v>
      </c>
      <c r="D84" s="106">
        <v>0</v>
      </c>
      <c r="E84" s="106">
        <v>0</v>
      </c>
      <c r="F84" s="111">
        <f t="shared" si="30"/>
        <v>0</v>
      </c>
      <c r="G84" s="106">
        <v>0</v>
      </c>
      <c r="H84" s="112">
        <v>0</v>
      </c>
      <c r="I84" s="106">
        <v>0</v>
      </c>
      <c r="J84" s="105"/>
      <c r="K84" s="105"/>
      <c r="L84" s="106"/>
      <c r="M84" s="106">
        <v>0</v>
      </c>
      <c r="N84" s="106">
        <v>0</v>
      </c>
      <c r="O84" s="106">
        <v>0</v>
      </c>
      <c r="P84" s="106">
        <v>0</v>
      </c>
      <c r="Q84" s="112">
        <v>0</v>
      </c>
      <c r="R84" s="106">
        <f t="shared" si="28"/>
        <v>0</v>
      </c>
      <c r="S84" s="90">
        <v>0.15</v>
      </c>
      <c r="T84" s="106">
        <v>0</v>
      </c>
      <c r="U84" s="112">
        <v>0</v>
      </c>
      <c r="V84" s="106">
        <v>0</v>
      </c>
      <c r="W84" s="105"/>
      <c r="X84" s="106"/>
      <c r="Y84" s="106"/>
      <c r="Z84" s="141"/>
      <c r="AA84" s="140"/>
      <c r="AC84" s="114"/>
    </row>
    <row r="85" spans="1:29" s="93" customFormat="1" ht="15.75" x14ac:dyDescent="0.25">
      <c r="A85" s="105">
        <v>13</v>
      </c>
      <c r="B85" s="110" t="s">
        <v>76</v>
      </c>
      <c r="C85" s="105">
        <v>72.23</v>
      </c>
      <c r="D85" s="106">
        <v>0</v>
      </c>
      <c r="E85" s="106">
        <v>0</v>
      </c>
      <c r="F85" s="111">
        <f t="shared" si="30"/>
        <v>0</v>
      </c>
      <c r="G85" s="106">
        <v>0</v>
      </c>
      <c r="H85" s="112">
        <v>0</v>
      </c>
      <c r="I85" s="106">
        <v>0</v>
      </c>
      <c r="J85" s="105"/>
      <c r="K85" s="142"/>
      <c r="L85" s="106"/>
      <c r="M85" s="106">
        <v>0</v>
      </c>
      <c r="N85" s="106">
        <v>0</v>
      </c>
      <c r="O85" s="106">
        <v>0</v>
      </c>
      <c r="P85" s="106">
        <v>0</v>
      </c>
      <c r="Q85" s="112">
        <v>0</v>
      </c>
      <c r="R85" s="106">
        <f t="shared" si="28"/>
        <v>0</v>
      </c>
      <c r="S85" s="90">
        <v>0.15</v>
      </c>
      <c r="T85" s="106">
        <v>0</v>
      </c>
      <c r="U85" s="112">
        <v>0</v>
      </c>
      <c r="V85" s="106">
        <v>0</v>
      </c>
      <c r="W85" s="105"/>
      <c r="X85" s="106"/>
      <c r="Y85" s="106"/>
      <c r="Z85" s="141"/>
      <c r="AA85" s="143"/>
      <c r="AC85" s="117"/>
    </row>
    <row r="86" spans="1:29" s="29" customFormat="1" ht="15.75" x14ac:dyDescent="0.25">
      <c r="A86" s="105">
        <v>14</v>
      </c>
      <c r="B86" s="110" t="s">
        <v>77</v>
      </c>
      <c r="C86" s="105">
        <v>162.51</v>
      </c>
      <c r="D86" s="106">
        <v>114</v>
      </c>
      <c r="E86" s="106">
        <v>114</v>
      </c>
      <c r="F86" s="111">
        <f t="shared" si="30"/>
        <v>0.70149529259737864</v>
      </c>
      <c r="G86" s="106">
        <v>7</v>
      </c>
      <c r="H86" s="112">
        <f>(G86/D86)</f>
        <v>6.1403508771929821E-2</v>
      </c>
      <c r="I86" s="106">
        <v>0</v>
      </c>
      <c r="J86" s="105"/>
      <c r="K86" s="105"/>
      <c r="L86" s="106"/>
      <c r="M86" s="106">
        <v>0</v>
      </c>
      <c r="N86" s="106">
        <v>0</v>
      </c>
      <c r="O86" s="106">
        <v>0</v>
      </c>
      <c r="P86" s="106">
        <v>0</v>
      </c>
      <c r="Q86" s="112">
        <f t="shared" ref="Q86" si="31">M86/G86</f>
        <v>0</v>
      </c>
      <c r="R86" s="106">
        <f t="shared" si="28"/>
        <v>17</v>
      </c>
      <c r="S86" s="90">
        <v>0.15</v>
      </c>
      <c r="T86" s="106">
        <v>7</v>
      </c>
      <c r="U86" s="112">
        <f t="shared" si="29"/>
        <v>6.1403508771929821E-2</v>
      </c>
      <c r="V86" s="106">
        <v>0</v>
      </c>
      <c r="W86" s="105"/>
      <c r="X86" s="106"/>
      <c r="Y86" s="106"/>
      <c r="Z86" s="141"/>
      <c r="AA86" s="140"/>
      <c r="AC86" s="114"/>
    </row>
    <row r="87" spans="1:29" s="29" customFormat="1" ht="19.5" customHeight="1" x14ac:dyDescent="0.25">
      <c r="A87" s="105">
        <v>15</v>
      </c>
      <c r="B87" s="110" t="s">
        <v>405</v>
      </c>
      <c r="C87" s="105">
        <v>86.94</v>
      </c>
      <c r="D87" s="106">
        <v>0</v>
      </c>
      <c r="E87" s="106">
        <v>0</v>
      </c>
      <c r="F87" s="111">
        <f t="shared" si="30"/>
        <v>0</v>
      </c>
      <c r="G87" s="106">
        <v>0</v>
      </c>
      <c r="H87" s="112">
        <v>0</v>
      </c>
      <c r="I87" s="106">
        <v>0</v>
      </c>
      <c r="J87" s="105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0</v>
      </c>
      <c r="Q87" s="112">
        <v>0</v>
      </c>
      <c r="R87" s="106">
        <f t="shared" si="28"/>
        <v>0</v>
      </c>
      <c r="S87" s="90">
        <v>0.15</v>
      </c>
      <c r="T87" s="106">
        <v>0</v>
      </c>
      <c r="U87" s="112">
        <v>0</v>
      </c>
      <c r="V87" s="106">
        <v>0</v>
      </c>
      <c r="W87" s="105">
        <v>0</v>
      </c>
      <c r="X87" s="106">
        <v>0</v>
      </c>
      <c r="Y87" s="106">
        <v>0</v>
      </c>
      <c r="Z87" s="141"/>
      <c r="AA87" s="140"/>
      <c r="AC87" s="114"/>
    </row>
    <row r="88" spans="1:29" s="29" customFormat="1" ht="18.75" customHeight="1" x14ac:dyDescent="0.25">
      <c r="A88" s="105">
        <v>16</v>
      </c>
      <c r="B88" s="110" t="s">
        <v>406</v>
      </c>
      <c r="C88" s="105">
        <v>14.57</v>
      </c>
      <c r="D88" s="106">
        <v>0</v>
      </c>
      <c r="E88" s="106">
        <v>0</v>
      </c>
      <c r="F88" s="111">
        <f t="shared" si="30"/>
        <v>0</v>
      </c>
      <c r="G88" s="106">
        <v>0</v>
      </c>
      <c r="H88" s="112">
        <v>0</v>
      </c>
      <c r="I88" s="106">
        <v>0</v>
      </c>
      <c r="J88" s="105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0</v>
      </c>
      <c r="Q88" s="112">
        <v>0</v>
      </c>
      <c r="R88" s="106">
        <f t="shared" si="28"/>
        <v>0</v>
      </c>
      <c r="S88" s="90">
        <v>0.15</v>
      </c>
      <c r="T88" s="106">
        <v>0</v>
      </c>
      <c r="U88" s="112">
        <v>0</v>
      </c>
      <c r="V88" s="106">
        <v>0</v>
      </c>
      <c r="W88" s="105">
        <v>0</v>
      </c>
      <c r="X88" s="106">
        <v>0</v>
      </c>
      <c r="Y88" s="106">
        <v>0</v>
      </c>
      <c r="Z88" s="141"/>
      <c r="AA88" s="140"/>
      <c r="AC88" s="114"/>
    </row>
    <row r="89" spans="1:29" s="29" customFormat="1" ht="15.75" x14ac:dyDescent="0.25">
      <c r="A89" s="105">
        <v>17</v>
      </c>
      <c r="B89" s="110" t="s">
        <v>407</v>
      </c>
      <c r="C89" s="105">
        <v>15.02</v>
      </c>
      <c r="D89" s="106">
        <v>19</v>
      </c>
      <c r="E89" s="106">
        <v>19</v>
      </c>
      <c r="F89" s="111">
        <f t="shared" si="30"/>
        <v>1.2649800266311584</v>
      </c>
      <c r="G89" s="106">
        <v>2</v>
      </c>
      <c r="H89" s="112">
        <v>0</v>
      </c>
      <c r="I89" s="106">
        <v>0</v>
      </c>
      <c r="J89" s="105">
        <v>0</v>
      </c>
      <c r="K89" s="106">
        <v>1</v>
      </c>
      <c r="L89" s="106">
        <v>1</v>
      </c>
      <c r="M89" s="106">
        <v>0</v>
      </c>
      <c r="N89" s="106">
        <v>0</v>
      </c>
      <c r="O89" s="106">
        <v>0</v>
      </c>
      <c r="P89" s="106">
        <v>0</v>
      </c>
      <c r="Q89" s="112">
        <v>0</v>
      </c>
      <c r="R89" s="106">
        <f t="shared" si="28"/>
        <v>2</v>
      </c>
      <c r="S89" s="90">
        <v>0.15</v>
      </c>
      <c r="T89" s="106">
        <v>2</v>
      </c>
      <c r="U89" s="112">
        <f t="shared" si="29"/>
        <v>0.10526315789473684</v>
      </c>
      <c r="V89" s="106">
        <v>0</v>
      </c>
      <c r="W89" s="105">
        <v>0</v>
      </c>
      <c r="X89" s="106">
        <v>1</v>
      </c>
      <c r="Y89" s="106">
        <v>1</v>
      </c>
      <c r="Z89" s="141"/>
      <c r="AA89" s="140"/>
      <c r="AC89" s="114"/>
    </row>
    <row r="90" spans="1:29" s="29" customFormat="1" ht="19.5" customHeight="1" x14ac:dyDescent="0.25">
      <c r="A90" s="105">
        <v>18</v>
      </c>
      <c r="B90" s="110" t="s">
        <v>408</v>
      </c>
      <c r="C90" s="105">
        <v>46.79</v>
      </c>
      <c r="D90" s="106">
        <v>0</v>
      </c>
      <c r="E90" s="106">
        <v>0</v>
      </c>
      <c r="F90" s="111">
        <f t="shared" si="30"/>
        <v>0</v>
      </c>
      <c r="G90" s="106">
        <v>0</v>
      </c>
      <c r="H90" s="112">
        <v>0</v>
      </c>
      <c r="I90" s="106">
        <v>0</v>
      </c>
      <c r="J90" s="105">
        <v>0</v>
      </c>
      <c r="K90" s="106">
        <v>0</v>
      </c>
      <c r="L90" s="106">
        <v>0</v>
      </c>
      <c r="M90" s="106">
        <v>0</v>
      </c>
      <c r="N90" s="106">
        <v>0</v>
      </c>
      <c r="O90" s="106">
        <v>0</v>
      </c>
      <c r="P90" s="106">
        <v>0</v>
      </c>
      <c r="Q90" s="112">
        <v>0</v>
      </c>
      <c r="R90" s="106">
        <f t="shared" si="28"/>
        <v>0</v>
      </c>
      <c r="S90" s="90">
        <v>0.15</v>
      </c>
      <c r="T90" s="106">
        <v>0</v>
      </c>
      <c r="U90" s="112">
        <v>0</v>
      </c>
      <c r="V90" s="106">
        <v>0</v>
      </c>
      <c r="W90" s="105">
        <v>0</v>
      </c>
      <c r="X90" s="106">
        <v>0</v>
      </c>
      <c r="Y90" s="106">
        <v>0</v>
      </c>
      <c r="Z90" s="141"/>
      <c r="AA90" s="140"/>
      <c r="AC90" s="114"/>
    </row>
    <row r="91" spans="1:29" s="29" customFormat="1" ht="18.75" customHeight="1" x14ac:dyDescent="0.25">
      <c r="A91" s="105">
        <v>19</v>
      </c>
      <c r="B91" s="110" t="s">
        <v>409</v>
      </c>
      <c r="C91" s="105">
        <v>9.3000000000000007</v>
      </c>
      <c r="D91" s="106">
        <v>0</v>
      </c>
      <c r="E91" s="106">
        <v>0</v>
      </c>
      <c r="F91" s="111">
        <f t="shared" si="30"/>
        <v>0</v>
      </c>
      <c r="G91" s="106">
        <v>0</v>
      </c>
      <c r="H91" s="112">
        <v>0</v>
      </c>
      <c r="I91" s="106">
        <v>0</v>
      </c>
      <c r="J91" s="105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0</v>
      </c>
      <c r="Q91" s="112">
        <v>0</v>
      </c>
      <c r="R91" s="106">
        <f t="shared" si="28"/>
        <v>0</v>
      </c>
      <c r="S91" s="90">
        <v>0.15</v>
      </c>
      <c r="T91" s="106">
        <v>0</v>
      </c>
      <c r="U91" s="112">
        <v>0</v>
      </c>
      <c r="V91" s="106">
        <v>0</v>
      </c>
      <c r="W91" s="105">
        <v>0</v>
      </c>
      <c r="X91" s="106">
        <v>0</v>
      </c>
      <c r="Y91" s="106">
        <v>0</v>
      </c>
      <c r="Z91" s="141"/>
      <c r="AA91" s="140"/>
      <c r="AC91" s="114"/>
    </row>
    <row r="92" spans="1:29" s="2" customFormat="1" ht="59.25" customHeight="1" x14ac:dyDescent="0.25">
      <c r="A92" s="105">
        <v>20</v>
      </c>
      <c r="B92" s="110" t="s">
        <v>30</v>
      </c>
      <c r="C92" s="110"/>
      <c r="D92" s="106"/>
      <c r="E92" s="106"/>
      <c r="F92" s="111"/>
      <c r="G92" s="106"/>
      <c r="H92" s="112"/>
      <c r="I92" s="106"/>
      <c r="J92" s="105"/>
      <c r="K92" s="106"/>
      <c r="L92" s="106"/>
      <c r="M92" s="106"/>
      <c r="N92" s="106"/>
      <c r="O92" s="106"/>
      <c r="P92" s="106"/>
      <c r="Q92" s="112"/>
      <c r="R92" s="106"/>
      <c r="S92" s="90"/>
      <c r="T92" s="106"/>
      <c r="U92" s="112"/>
      <c r="V92" s="106"/>
      <c r="W92" s="105"/>
      <c r="X92" s="106"/>
      <c r="Y92" s="106"/>
      <c r="Z92" s="141"/>
      <c r="AA92" s="140"/>
      <c r="AC92" s="118"/>
    </row>
    <row r="93" spans="1:29" s="51" customFormat="1" ht="30.75" customHeight="1" x14ac:dyDescent="0.25">
      <c r="A93" s="272" t="s">
        <v>83</v>
      </c>
      <c r="B93" s="273"/>
      <c r="C93" s="144">
        <f>SUM(C66:C92)</f>
        <v>5754.5700000000006</v>
      </c>
      <c r="D93" s="115">
        <f>SUM(D66:D92)</f>
        <v>1900</v>
      </c>
      <c r="E93" s="115">
        <f>SUM(E66:E92)</f>
        <v>1900</v>
      </c>
      <c r="F93" s="119">
        <f>E93/C93</f>
        <v>0.33017236735325139</v>
      </c>
      <c r="G93" s="115">
        <f>SUM(G66:G92)</f>
        <v>119</v>
      </c>
      <c r="H93" s="116">
        <f>(G93/D93)</f>
        <v>6.2631578947368427E-2</v>
      </c>
      <c r="I93" s="115">
        <f>SUM(I66:I92)</f>
        <v>2</v>
      </c>
      <c r="J93" s="147">
        <v>0</v>
      </c>
      <c r="K93" s="115">
        <f t="shared" ref="K93:P93" si="32">SUM(K66:K92)</f>
        <v>3</v>
      </c>
      <c r="L93" s="115">
        <f t="shared" si="32"/>
        <v>1</v>
      </c>
      <c r="M93" s="115">
        <f t="shared" si="32"/>
        <v>46</v>
      </c>
      <c r="N93" s="115">
        <f t="shared" si="32"/>
        <v>0</v>
      </c>
      <c r="O93" s="115">
        <f t="shared" si="32"/>
        <v>38</v>
      </c>
      <c r="P93" s="115">
        <f t="shared" si="32"/>
        <v>8</v>
      </c>
      <c r="Q93" s="112">
        <f t="shared" ref="Q93" si="33">M93/G93</f>
        <v>0.38655462184873951</v>
      </c>
      <c r="R93" s="115">
        <f>SUM(R66:R92)</f>
        <v>278</v>
      </c>
      <c r="S93" s="95">
        <v>0.15</v>
      </c>
      <c r="T93" s="115">
        <f>SUM(T66:T92)</f>
        <v>119</v>
      </c>
      <c r="U93" s="116">
        <f t="shared" si="29"/>
        <v>6.2631578947368427E-2</v>
      </c>
      <c r="V93" s="115">
        <f>SUM(V66:V92)</f>
        <v>0</v>
      </c>
      <c r="W93" s="147">
        <v>0</v>
      </c>
      <c r="X93" s="115">
        <f>SUM(X66:X92)</f>
        <v>1</v>
      </c>
      <c r="Y93" s="115">
        <f>SUM(Y66:Y92)</f>
        <v>1</v>
      </c>
      <c r="Z93" s="146"/>
      <c r="AA93" s="143"/>
      <c r="AC93" s="120"/>
    </row>
    <row r="94" spans="1:29" s="29" customFormat="1" ht="15.75" customHeight="1" x14ac:dyDescent="0.25">
      <c r="A94" s="277" t="s">
        <v>91</v>
      </c>
      <c r="B94" s="278"/>
      <c r="C94" s="138"/>
      <c r="D94" s="106"/>
      <c r="E94" s="106"/>
      <c r="F94" s="111"/>
      <c r="G94" s="106"/>
      <c r="H94" s="112"/>
      <c r="I94" s="106"/>
      <c r="J94" s="105"/>
      <c r="K94" s="106"/>
      <c r="L94" s="106"/>
      <c r="M94" s="106"/>
      <c r="N94" s="106"/>
      <c r="O94" s="106"/>
      <c r="P94" s="106"/>
      <c r="Q94" s="112"/>
      <c r="R94" s="106"/>
      <c r="S94" s="90"/>
      <c r="T94" s="106"/>
      <c r="U94" s="112"/>
      <c r="V94" s="106"/>
      <c r="W94" s="105"/>
      <c r="X94" s="106"/>
      <c r="Y94" s="106"/>
      <c r="Z94" s="141"/>
      <c r="AA94" s="140"/>
      <c r="AC94" s="114"/>
    </row>
    <row r="95" spans="1:29" s="29" customFormat="1" ht="15.75" x14ac:dyDescent="0.25">
      <c r="A95" s="269">
        <v>1</v>
      </c>
      <c r="B95" s="110" t="s">
        <v>92</v>
      </c>
      <c r="C95" s="110"/>
      <c r="D95" s="106"/>
      <c r="E95" s="106"/>
      <c r="F95" s="111"/>
      <c r="G95" s="106"/>
      <c r="H95" s="112"/>
      <c r="I95" s="106"/>
      <c r="J95" s="105"/>
      <c r="K95" s="106"/>
      <c r="L95" s="106"/>
      <c r="M95" s="106"/>
      <c r="N95" s="106"/>
      <c r="O95" s="106"/>
      <c r="P95" s="106"/>
      <c r="Q95" s="112"/>
      <c r="R95" s="106"/>
      <c r="S95" s="90"/>
      <c r="T95" s="106"/>
      <c r="U95" s="112"/>
      <c r="V95" s="106"/>
      <c r="W95" s="105"/>
      <c r="X95" s="106"/>
      <c r="Y95" s="106"/>
      <c r="Z95" s="141"/>
      <c r="AA95" s="140"/>
      <c r="AC95" s="114"/>
    </row>
    <row r="96" spans="1:29" s="29" customFormat="1" ht="19.5" customHeight="1" x14ac:dyDescent="0.25">
      <c r="A96" s="271"/>
      <c r="B96" s="110" t="s">
        <v>93</v>
      </c>
      <c r="C96" s="105">
        <v>2015.36</v>
      </c>
      <c r="D96" s="106">
        <v>0</v>
      </c>
      <c r="E96" s="106">
        <v>0</v>
      </c>
      <c r="F96" s="111">
        <f>E96/C96</f>
        <v>0</v>
      </c>
      <c r="G96" s="106">
        <v>0</v>
      </c>
      <c r="H96" s="112">
        <v>0</v>
      </c>
      <c r="I96" s="106">
        <v>0</v>
      </c>
      <c r="J96" s="105"/>
      <c r="K96" s="106"/>
      <c r="L96" s="106"/>
      <c r="M96" s="106">
        <v>0</v>
      </c>
      <c r="N96" s="106">
        <v>0</v>
      </c>
      <c r="O96" s="106">
        <v>0</v>
      </c>
      <c r="P96" s="106">
        <v>0</v>
      </c>
      <c r="Q96" s="112">
        <v>0</v>
      </c>
      <c r="R96" s="106">
        <f t="shared" si="28"/>
        <v>0</v>
      </c>
      <c r="S96" s="90">
        <v>0.15</v>
      </c>
      <c r="T96" s="106">
        <v>0</v>
      </c>
      <c r="U96" s="112">
        <v>0</v>
      </c>
      <c r="V96" s="106">
        <v>0</v>
      </c>
      <c r="W96" s="105"/>
      <c r="X96" s="106"/>
      <c r="Y96" s="106"/>
      <c r="Z96" s="141"/>
      <c r="AA96" s="140"/>
      <c r="AC96" s="114"/>
    </row>
    <row r="97" spans="1:29" s="29" customFormat="1" ht="20.25" customHeight="1" x14ac:dyDescent="0.25">
      <c r="A97" s="270"/>
      <c r="B97" s="110" t="s">
        <v>94</v>
      </c>
      <c r="C97" s="105">
        <v>74.36</v>
      </c>
      <c r="D97" s="106">
        <v>0</v>
      </c>
      <c r="E97" s="106">
        <v>0</v>
      </c>
      <c r="F97" s="111">
        <f>E97/C97</f>
        <v>0</v>
      </c>
      <c r="G97" s="106">
        <v>0</v>
      </c>
      <c r="H97" s="112">
        <v>0</v>
      </c>
      <c r="I97" s="106">
        <v>0</v>
      </c>
      <c r="J97" s="105"/>
      <c r="K97" s="106"/>
      <c r="L97" s="106"/>
      <c r="M97" s="106">
        <v>0</v>
      </c>
      <c r="N97" s="106">
        <v>0</v>
      </c>
      <c r="O97" s="106">
        <v>0</v>
      </c>
      <c r="P97" s="106">
        <v>0</v>
      </c>
      <c r="Q97" s="112">
        <v>0</v>
      </c>
      <c r="R97" s="106">
        <f t="shared" si="28"/>
        <v>0</v>
      </c>
      <c r="S97" s="90">
        <v>0.15</v>
      </c>
      <c r="T97" s="106">
        <v>0</v>
      </c>
      <c r="U97" s="112">
        <v>0</v>
      </c>
      <c r="V97" s="106">
        <v>0</v>
      </c>
      <c r="W97" s="105"/>
      <c r="X97" s="106"/>
      <c r="Y97" s="106"/>
      <c r="Z97" s="141"/>
      <c r="AA97" s="140"/>
      <c r="AC97" s="114"/>
    </row>
    <row r="98" spans="1:29" s="29" customFormat="1" ht="15.75" x14ac:dyDescent="0.25">
      <c r="A98" s="105">
        <v>2</v>
      </c>
      <c r="B98" s="110" t="s">
        <v>95</v>
      </c>
      <c r="C98" s="105">
        <v>20.85</v>
      </c>
      <c r="D98" s="106">
        <v>24</v>
      </c>
      <c r="E98" s="106">
        <v>24</v>
      </c>
      <c r="F98" s="111">
        <f>E98/C98</f>
        <v>1.1510791366906474</v>
      </c>
      <c r="G98" s="106">
        <v>0</v>
      </c>
      <c r="H98" s="112">
        <v>0</v>
      </c>
      <c r="I98" s="106">
        <v>0</v>
      </c>
      <c r="J98" s="105"/>
      <c r="K98" s="106"/>
      <c r="L98" s="106"/>
      <c r="M98" s="106">
        <v>0</v>
      </c>
      <c r="N98" s="106">
        <v>0</v>
      </c>
      <c r="O98" s="106">
        <v>0</v>
      </c>
      <c r="P98" s="106">
        <v>0</v>
      </c>
      <c r="Q98" s="112">
        <v>0</v>
      </c>
      <c r="R98" s="106">
        <f t="shared" si="28"/>
        <v>3</v>
      </c>
      <c r="S98" s="90">
        <v>0.15</v>
      </c>
      <c r="T98" s="106">
        <v>0</v>
      </c>
      <c r="U98" s="112">
        <f t="shared" si="29"/>
        <v>0</v>
      </c>
      <c r="V98" s="106">
        <v>0</v>
      </c>
      <c r="W98" s="105"/>
      <c r="X98" s="106"/>
      <c r="Y98" s="106"/>
      <c r="Z98" s="141"/>
      <c r="AA98" s="140"/>
      <c r="AC98" s="114"/>
    </row>
    <row r="99" spans="1:29" s="29" customFormat="1" ht="23.25" customHeight="1" x14ac:dyDescent="0.25">
      <c r="A99" s="269">
        <v>3</v>
      </c>
      <c r="B99" s="110" t="s">
        <v>96</v>
      </c>
      <c r="C99" s="105"/>
      <c r="D99" s="106"/>
      <c r="E99" s="106"/>
      <c r="F99" s="111"/>
      <c r="G99" s="106"/>
      <c r="H99" s="112"/>
      <c r="I99" s="106"/>
      <c r="J99" s="105"/>
      <c r="K99" s="106"/>
      <c r="L99" s="106"/>
      <c r="M99" s="106"/>
      <c r="N99" s="106"/>
      <c r="O99" s="106"/>
      <c r="P99" s="106"/>
      <c r="Q99" s="112"/>
      <c r="R99" s="106"/>
      <c r="S99" s="90"/>
      <c r="T99" s="106"/>
      <c r="U99" s="112"/>
      <c r="V99" s="106"/>
      <c r="W99" s="105"/>
      <c r="X99" s="106"/>
      <c r="Y99" s="106"/>
      <c r="Z99" s="141"/>
      <c r="AA99" s="140"/>
      <c r="AC99" s="114"/>
    </row>
    <row r="100" spans="1:29" s="29" customFormat="1" ht="15.75" x14ac:dyDescent="0.25">
      <c r="A100" s="271"/>
      <c r="B100" s="110" t="s">
        <v>97</v>
      </c>
      <c r="C100" s="105">
        <v>175.25</v>
      </c>
      <c r="D100" s="106">
        <v>0</v>
      </c>
      <c r="E100" s="106">
        <v>0</v>
      </c>
      <c r="F100" s="111">
        <f>E100/C100</f>
        <v>0</v>
      </c>
      <c r="G100" s="106">
        <v>0</v>
      </c>
      <c r="H100" s="112">
        <v>0</v>
      </c>
      <c r="I100" s="106">
        <v>0</v>
      </c>
      <c r="J100" s="105"/>
      <c r="K100" s="106"/>
      <c r="L100" s="106"/>
      <c r="M100" s="106">
        <v>0</v>
      </c>
      <c r="N100" s="106">
        <v>0</v>
      </c>
      <c r="O100" s="106">
        <v>0</v>
      </c>
      <c r="P100" s="106">
        <v>0</v>
      </c>
      <c r="Q100" s="112">
        <v>0</v>
      </c>
      <c r="R100" s="106">
        <f t="shared" si="28"/>
        <v>0</v>
      </c>
      <c r="S100" s="90">
        <v>0.15</v>
      </c>
      <c r="T100" s="106">
        <v>0</v>
      </c>
      <c r="U100" s="112">
        <v>0</v>
      </c>
      <c r="V100" s="106">
        <v>0</v>
      </c>
      <c r="W100" s="105"/>
      <c r="X100" s="106"/>
      <c r="Y100" s="106"/>
      <c r="Z100" s="141"/>
      <c r="AA100" s="140"/>
      <c r="AC100" s="114"/>
    </row>
    <row r="101" spans="1:29" s="29" customFormat="1" ht="15.75" x14ac:dyDescent="0.25">
      <c r="A101" s="270"/>
      <c r="B101" s="110" t="s">
        <v>98</v>
      </c>
      <c r="C101" s="105">
        <v>121.07</v>
      </c>
      <c r="D101" s="106">
        <v>0</v>
      </c>
      <c r="E101" s="106">
        <v>0</v>
      </c>
      <c r="F101" s="111">
        <f>E101/C101</f>
        <v>0</v>
      </c>
      <c r="G101" s="106">
        <v>0</v>
      </c>
      <c r="H101" s="112">
        <v>0</v>
      </c>
      <c r="I101" s="106">
        <v>0</v>
      </c>
      <c r="J101" s="105"/>
      <c r="K101" s="106"/>
      <c r="L101" s="106"/>
      <c r="M101" s="106">
        <v>0</v>
      </c>
      <c r="N101" s="106">
        <v>0</v>
      </c>
      <c r="O101" s="106">
        <v>0</v>
      </c>
      <c r="P101" s="106">
        <v>0</v>
      </c>
      <c r="Q101" s="112">
        <v>0</v>
      </c>
      <c r="R101" s="106">
        <f t="shared" si="28"/>
        <v>0</v>
      </c>
      <c r="S101" s="90">
        <v>0.15</v>
      </c>
      <c r="T101" s="106">
        <v>0</v>
      </c>
      <c r="U101" s="112">
        <v>0</v>
      </c>
      <c r="V101" s="106">
        <v>0</v>
      </c>
      <c r="W101" s="105"/>
      <c r="X101" s="106"/>
      <c r="Y101" s="106"/>
      <c r="Z101" s="141"/>
      <c r="AA101" s="140"/>
      <c r="AC101" s="114"/>
    </row>
    <row r="102" spans="1:29" s="2" customFormat="1" ht="57" customHeight="1" x14ac:dyDescent="0.25">
      <c r="A102" s="105">
        <v>4</v>
      </c>
      <c r="B102" s="110" t="s">
        <v>30</v>
      </c>
      <c r="C102" s="110"/>
      <c r="D102" s="106"/>
      <c r="E102" s="106"/>
      <c r="F102" s="111"/>
      <c r="G102" s="106"/>
      <c r="H102" s="112"/>
      <c r="I102" s="106"/>
      <c r="J102" s="105"/>
      <c r="K102" s="106"/>
      <c r="L102" s="106"/>
      <c r="M102" s="106"/>
      <c r="N102" s="106"/>
      <c r="O102" s="106"/>
      <c r="P102" s="106"/>
      <c r="Q102" s="112"/>
      <c r="R102" s="106"/>
      <c r="S102" s="90"/>
      <c r="T102" s="106"/>
      <c r="U102" s="112"/>
      <c r="V102" s="106"/>
      <c r="W102" s="105"/>
      <c r="X102" s="106"/>
      <c r="Y102" s="106"/>
      <c r="Z102" s="141"/>
      <c r="AA102" s="140"/>
      <c r="AC102" s="118"/>
    </row>
    <row r="103" spans="1:29" s="93" customFormat="1" ht="21.75" customHeight="1" x14ac:dyDescent="0.25">
      <c r="A103" s="272" t="s">
        <v>99</v>
      </c>
      <c r="B103" s="273"/>
      <c r="C103" s="144">
        <f>SUM(C96:C102)</f>
        <v>2406.89</v>
      </c>
      <c r="D103" s="115">
        <f>SUM(D96:D102)</f>
        <v>24</v>
      </c>
      <c r="E103" s="115">
        <f>SUM(E96:E102)</f>
        <v>24</v>
      </c>
      <c r="F103" s="119">
        <f>E103/C103</f>
        <v>9.9713738475792416E-3</v>
      </c>
      <c r="G103" s="115">
        <f>SUM(G96:G102)</f>
        <v>0</v>
      </c>
      <c r="H103" s="116">
        <v>0</v>
      </c>
      <c r="I103" s="115">
        <f>SUM(I96:I102)</f>
        <v>0</v>
      </c>
      <c r="J103" s="147">
        <v>0</v>
      </c>
      <c r="K103" s="115">
        <f>SUM(K96:K102)</f>
        <v>0</v>
      </c>
      <c r="L103" s="115">
        <f>SUM(L96:L102)</f>
        <v>0</v>
      </c>
      <c r="M103" s="115">
        <f>SUM(M96:M102)</f>
        <v>0</v>
      </c>
      <c r="N103" s="115">
        <v>0</v>
      </c>
      <c r="O103" s="115">
        <f>SUM(O96:O102)</f>
        <v>0</v>
      </c>
      <c r="P103" s="115">
        <f>SUM(P96:P102)</f>
        <v>0</v>
      </c>
      <c r="Q103" s="116">
        <v>0</v>
      </c>
      <c r="R103" s="115">
        <f>SUM(R96:R102)</f>
        <v>3</v>
      </c>
      <c r="S103" s="95">
        <v>0.15</v>
      </c>
      <c r="T103" s="115">
        <f>SUM(T96:T102)</f>
        <v>0</v>
      </c>
      <c r="U103" s="116">
        <f t="shared" si="29"/>
        <v>0</v>
      </c>
      <c r="V103" s="115">
        <f>SUM(V96:V102)</f>
        <v>0</v>
      </c>
      <c r="W103" s="147">
        <v>0</v>
      </c>
      <c r="X103" s="115">
        <f>SUM(X96:X102)</f>
        <v>0</v>
      </c>
      <c r="Y103" s="115">
        <f>SUM(Y96:Y102)</f>
        <v>0</v>
      </c>
      <c r="Z103" s="146"/>
      <c r="AA103" s="143"/>
      <c r="AC103" s="117"/>
    </row>
    <row r="104" spans="1:29" s="29" customFormat="1" ht="15.75" customHeight="1" x14ac:dyDescent="0.25">
      <c r="A104" s="277" t="s">
        <v>154</v>
      </c>
      <c r="B104" s="278"/>
      <c r="C104" s="138"/>
      <c r="D104" s="106"/>
      <c r="E104" s="106"/>
      <c r="F104" s="111"/>
      <c r="G104" s="106"/>
      <c r="H104" s="112"/>
      <c r="I104" s="106"/>
      <c r="J104" s="105"/>
      <c r="K104" s="106"/>
      <c r="L104" s="106"/>
      <c r="M104" s="106"/>
      <c r="N104" s="106"/>
      <c r="O104" s="106"/>
      <c r="P104" s="106"/>
      <c r="Q104" s="112"/>
      <c r="R104" s="106"/>
      <c r="S104" s="90"/>
      <c r="T104" s="106"/>
      <c r="U104" s="112"/>
      <c r="V104" s="106"/>
      <c r="W104" s="105"/>
      <c r="X104" s="106"/>
      <c r="Y104" s="106"/>
      <c r="Z104" s="141"/>
      <c r="AA104" s="140"/>
      <c r="AC104" s="114"/>
    </row>
    <row r="105" spans="1:29" s="29" customFormat="1" ht="15.75" x14ac:dyDescent="0.25">
      <c r="A105" s="269">
        <v>1</v>
      </c>
      <c r="B105" s="110" t="s">
        <v>376</v>
      </c>
      <c r="C105" s="110"/>
      <c r="D105" s="106"/>
      <c r="E105" s="106"/>
      <c r="F105" s="111"/>
      <c r="G105" s="106"/>
      <c r="H105" s="112"/>
      <c r="I105" s="106"/>
      <c r="J105" s="105"/>
      <c r="K105" s="106"/>
      <c r="L105" s="106"/>
      <c r="M105" s="106"/>
      <c r="N105" s="106"/>
      <c r="O105" s="106"/>
      <c r="P105" s="106"/>
      <c r="Q105" s="112"/>
      <c r="R105" s="106"/>
      <c r="S105" s="90"/>
      <c r="T105" s="106"/>
      <c r="U105" s="112"/>
      <c r="V105" s="106"/>
      <c r="W105" s="105"/>
      <c r="X105" s="106"/>
      <c r="Y105" s="106"/>
      <c r="Z105" s="141"/>
      <c r="AA105" s="140"/>
      <c r="AC105" s="114"/>
    </row>
    <row r="106" spans="1:29" s="29" customFormat="1" ht="15.75" x14ac:dyDescent="0.25">
      <c r="A106" s="271"/>
      <c r="B106" s="110" t="s">
        <v>377</v>
      </c>
      <c r="C106" s="105">
        <v>34.229999999999997</v>
      </c>
      <c r="D106" s="106">
        <v>29</v>
      </c>
      <c r="E106" s="106">
        <v>29</v>
      </c>
      <c r="F106" s="111">
        <f>E106/C106</f>
        <v>0.84721004966403746</v>
      </c>
      <c r="G106" s="106">
        <v>4</v>
      </c>
      <c r="H106" s="112">
        <f>(G106/D106)</f>
        <v>0.13793103448275862</v>
      </c>
      <c r="I106" s="106">
        <v>0</v>
      </c>
      <c r="J106" s="105"/>
      <c r="K106" s="106"/>
      <c r="L106" s="106"/>
      <c r="M106" s="106">
        <v>2</v>
      </c>
      <c r="N106" s="106">
        <v>0</v>
      </c>
      <c r="O106" s="106">
        <v>1</v>
      </c>
      <c r="P106" s="106">
        <v>1</v>
      </c>
      <c r="Q106" s="112">
        <f t="shared" ref="Q106" si="34">M106/G106</f>
        <v>0.5</v>
      </c>
      <c r="R106" s="106">
        <f t="shared" si="28"/>
        <v>4</v>
      </c>
      <c r="S106" s="90">
        <v>0.15</v>
      </c>
      <c r="T106" s="106">
        <v>4</v>
      </c>
      <c r="U106" s="112">
        <f t="shared" si="29"/>
        <v>0.13793103448275862</v>
      </c>
      <c r="V106" s="106">
        <v>0</v>
      </c>
      <c r="W106" s="105"/>
      <c r="X106" s="106"/>
      <c r="Y106" s="106"/>
      <c r="Z106" s="141"/>
      <c r="AA106" s="140"/>
      <c r="AC106" s="114"/>
    </row>
    <row r="107" spans="1:29" s="29" customFormat="1" ht="15.75" x14ac:dyDescent="0.25">
      <c r="A107" s="271"/>
      <c r="B107" s="110" t="s">
        <v>378</v>
      </c>
      <c r="C107" s="105">
        <v>15.78</v>
      </c>
      <c r="D107" s="106">
        <v>10</v>
      </c>
      <c r="E107" s="106">
        <v>10</v>
      </c>
      <c r="F107" s="111">
        <f>E107/C107</f>
        <v>0.63371356147021551</v>
      </c>
      <c r="G107" s="106">
        <v>1</v>
      </c>
      <c r="H107" s="112">
        <v>0</v>
      </c>
      <c r="I107" s="106">
        <v>0</v>
      </c>
      <c r="J107" s="105"/>
      <c r="K107" s="106"/>
      <c r="L107" s="106"/>
      <c r="M107" s="106">
        <v>0</v>
      </c>
      <c r="N107" s="106">
        <v>0</v>
      </c>
      <c r="O107" s="106">
        <v>0</v>
      </c>
      <c r="P107" s="106">
        <v>0</v>
      </c>
      <c r="Q107" s="112">
        <v>0</v>
      </c>
      <c r="R107" s="106">
        <f t="shared" si="28"/>
        <v>1</v>
      </c>
      <c r="S107" s="90">
        <v>0.15</v>
      </c>
      <c r="T107" s="106">
        <v>1</v>
      </c>
      <c r="U107" s="112">
        <f t="shared" si="29"/>
        <v>0.1</v>
      </c>
      <c r="V107" s="106">
        <v>0</v>
      </c>
      <c r="W107" s="105"/>
      <c r="X107" s="106"/>
      <c r="Y107" s="106"/>
      <c r="Z107" s="141"/>
      <c r="AA107" s="140"/>
      <c r="AC107" s="114"/>
    </row>
    <row r="108" spans="1:29" s="29" customFormat="1" ht="15.75" x14ac:dyDescent="0.25">
      <c r="A108" s="271"/>
      <c r="B108" s="110" t="s">
        <v>379</v>
      </c>
      <c r="C108" s="105">
        <v>8.08</v>
      </c>
      <c r="D108" s="106">
        <v>0</v>
      </c>
      <c r="E108" s="106">
        <v>0</v>
      </c>
      <c r="F108" s="111">
        <f>E108/C108</f>
        <v>0</v>
      </c>
      <c r="G108" s="106">
        <v>0</v>
      </c>
      <c r="H108" s="112">
        <v>0</v>
      </c>
      <c r="I108" s="106">
        <v>0</v>
      </c>
      <c r="J108" s="105"/>
      <c r="K108" s="106"/>
      <c r="L108" s="106"/>
      <c r="M108" s="106">
        <v>0</v>
      </c>
      <c r="N108" s="106">
        <v>0</v>
      </c>
      <c r="O108" s="106">
        <v>0</v>
      </c>
      <c r="P108" s="106">
        <v>0</v>
      </c>
      <c r="Q108" s="112">
        <v>0</v>
      </c>
      <c r="R108" s="106">
        <f t="shared" si="28"/>
        <v>0</v>
      </c>
      <c r="S108" s="90">
        <v>0.15</v>
      </c>
      <c r="T108" s="106">
        <v>0</v>
      </c>
      <c r="U108" s="112">
        <v>0</v>
      </c>
      <c r="V108" s="106">
        <v>0</v>
      </c>
      <c r="W108" s="105"/>
      <c r="X108" s="106"/>
      <c r="Y108" s="106"/>
      <c r="Z108" s="141"/>
      <c r="AA108" s="140"/>
      <c r="AC108" s="114"/>
    </row>
    <row r="109" spans="1:29" s="29" customFormat="1" ht="16.5" customHeight="1" x14ac:dyDescent="0.25">
      <c r="A109" s="271"/>
      <c r="B109" s="110" t="s">
        <v>380</v>
      </c>
      <c r="C109" s="105">
        <v>48.52</v>
      </c>
      <c r="D109" s="106">
        <v>37</v>
      </c>
      <c r="E109" s="106">
        <v>37</v>
      </c>
      <c r="F109" s="111">
        <f>E109/C109</f>
        <v>0.76257213520197853</v>
      </c>
      <c r="G109" s="106">
        <v>5</v>
      </c>
      <c r="H109" s="112">
        <f>(G109/D109)</f>
        <v>0.13513513513513514</v>
      </c>
      <c r="I109" s="106">
        <v>0</v>
      </c>
      <c r="J109" s="105"/>
      <c r="K109" s="106"/>
      <c r="L109" s="106"/>
      <c r="M109" s="106">
        <v>3</v>
      </c>
      <c r="N109" s="106">
        <v>0</v>
      </c>
      <c r="O109" s="106">
        <v>2</v>
      </c>
      <c r="P109" s="106">
        <v>1</v>
      </c>
      <c r="Q109" s="112">
        <f t="shared" ref="Q109" si="35">M109/G109</f>
        <v>0.6</v>
      </c>
      <c r="R109" s="106">
        <f t="shared" si="28"/>
        <v>5</v>
      </c>
      <c r="S109" s="90">
        <v>0.15</v>
      </c>
      <c r="T109" s="106">
        <v>5</v>
      </c>
      <c r="U109" s="112">
        <f t="shared" si="29"/>
        <v>0.13513513513513514</v>
      </c>
      <c r="V109" s="106">
        <v>0</v>
      </c>
      <c r="W109" s="105"/>
      <c r="X109" s="106"/>
      <c r="Y109" s="106"/>
      <c r="Z109" s="141"/>
      <c r="AA109" s="140"/>
      <c r="AC109" s="114"/>
    </row>
    <row r="110" spans="1:29" s="29" customFormat="1" ht="15.75" x14ac:dyDescent="0.25">
      <c r="A110" s="270"/>
      <c r="B110" s="110" t="s">
        <v>381</v>
      </c>
      <c r="C110" s="105">
        <v>22.56</v>
      </c>
      <c r="D110" s="106">
        <v>0</v>
      </c>
      <c r="E110" s="106">
        <v>0</v>
      </c>
      <c r="F110" s="111">
        <f>E110/C110</f>
        <v>0</v>
      </c>
      <c r="G110" s="106">
        <v>0</v>
      </c>
      <c r="H110" s="112">
        <v>0</v>
      </c>
      <c r="I110" s="106">
        <v>0</v>
      </c>
      <c r="J110" s="105"/>
      <c r="K110" s="106"/>
      <c r="L110" s="106"/>
      <c r="M110" s="106">
        <v>0</v>
      </c>
      <c r="N110" s="106">
        <v>0</v>
      </c>
      <c r="O110" s="106">
        <v>0</v>
      </c>
      <c r="P110" s="106">
        <v>0</v>
      </c>
      <c r="Q110" s="112">
        <v>0</v>
      </c>
      <c r="R110" s="106">
        <f t="shared" si="28"/>
        <v>0</v>
      </c>
      <c r="S110" s="90">
        <v>0.15</v>
      </c>
      <c r="T110" s="106">
        <v>0</v>
      </c>
      <c r="U110" s="112">
        <v>0</v>
      </c>
      <c r="V110" s="106">
        <v>0</v>
      </c>
      <c r="W110" s="105"/>
      <c r="X110" s="106"/>
      <c r="Y110" s="106"/>
      <c r="Z110" s="141"/>
      <c r="AA110" s="140"/>
      <c r="AC110" s="114"/>
    </row>
    <row r="111" spans="1:29" s="29" customFormat="1" ht="15.75" x14ac:dyDescent="0.25">
      <c r="A111" s="269">
        <v>2</v>
      </c>
      <c r="B111" s="110" t="s">
        <v>155</v>
      </c>
      <c r="C111" s="105"/>
      <c r="D111" s="106"/>
      <c r="E111" s="106"/>
      <c r="F111" s="111"/>
      <c r="G111" s="106"/>
      <c r="H111" s="112"/>
      <c r="I111" s="106"/>
      <c r="J111" s="105"/>
      <c r="K111" s="106"/>
      <c r="L111" s="106"/>
      <c r="M111" s="106"/>
      <c r="N111" s="106"/>
      <c r="O111" s="106"/>
      <c r="P111" s="106"/>
      <c r="Q111" s="112"/>
      <c r="R111" s="106"/>
      <c r="S111" s="90"/>
      <c r="T111" s="106"/>
      <c r="U111" s="112"/>
      <c r="V111" s="106"/>
      <c r="W111" s="105"/>
      <c r="X111" s="106"/>
      <c r="Y111" s="106"/>
      <c r="Z111" s="141"/>
      <c r="AA111" s="140"/>
      <c r="AC111" s="114"/>
    </row>
    <row r="112" spans="1:29" s="29" customFormat="1" ht="12.75" customHeight="1" x14ac:dyDescent="0.25">
      <c r="A112" s="271"/>
      <c r="B112" s="110" t="s">
        <v>382</v>
      </c>
      <c r="C112" s="105">
        <v>20.84</v>
      </c>
      <c r="D112" s="106">
        <v>0</v>
      </c>
      <c r="E112" s="106">
        <v>0</v>
      </c>
      <c r="F112" s="111">
        <f t="shared" ref="F112:F117" si="36">E112/C112</f>
        <v>0</v>
      </c>
      <c r="G112" s="106">
        <v>0</v>
      </c>
      <c r="H112" s="112">
        <v>0</v>
      </c>
      <c r="I112" s="106">
        <v>0</v>
      </c>
      <c r="J112" s="105"/>
      <c r="K112" s="106"/>
      <c r="L112" s="106"/>
      <c r="M112" s="105">
        <v>0</v>
      </c>
      <c r="N112" s="106">
        <v>0</v>
      </c>
      <c r="O112" s="106">
        <v>0</v>
      </c>
      <c r="P112" s="106">
        <v>0</v>
      </c>
      <c r="Q112" s="112">
        <v>0</v>
      </c>
      <c r="R112" s="106">
        <f t="shared" si="28"/>
        <v>0</v>
      </c>
      <c r="S112" s="90">
        <v>0.15</v>
      </c>
      <c r="T112" s="106">
        <v>0</v>
      </c>
      <c r="U112" s="112">
        <v>0</v>
      </c>
      <c r="V112" s="106">
        <v>0</v>
      </c>
      <c r="W112" s="105"/>
      <c r="X112" s="106"/>
      <c r="Y112" s="106"/>
      <c r="Z112" s="141"/>
      <c r="AA112" s="140"/>
      <c r="AC112" s="114"/>
    </row>
    <row r="113" spans="1:29" s="29" customFormat="1" ht="17.25" customHeight="1" x14ac:dyDescent="0.25">
      <c r="A113" s="271"/>
      <c r="B113" s="110" t="s">
        <v>383</v>
      </c>
      <c r="C113" s="105">
        <v>11.38</v>
      </c>
      <c r="D113" s="106">
        <v>0</v>
      </c>
      <c r="E113" s="106">
        <v>0</v>
      </c>
      <c r="F113" s="111">
        <f t="shared" si="36"/>
        <v>0</v>
      </c>
      <c r="G113" s="106">
        <v>0</v>
      </c>
      <c r="H113" s="112">
        <v>0</v>
      </c>
      <c r="I113" s="106">
        <v>0</v>
      </c>
      <c r="J113" s="105"/>
      <c r="K113" s="106"/>
      <c r="L113" s="106"/>
      <c r="M113" s="105">
        <v>0</v>
      </c>
      <c r="N113" s="106">
        <v>0</v>
      </c>
      <c r="O113" s="106">
        <v>0</v>
      </c>
      <c r="P113" s="106">
        <v>0</v>
      </c>
      <c r="Q113" s="112">
        <v>0</v>
      </c>
      <c r="R113" s="106">
        <f t="shared" si="28"/>
        <v>0</v>
      </c>
      <c r="S113" s="90">
        <v>0.15</v>
      </c>
      <c r="T113" s="106">
        <v>0</v>
      </c>
      <c r="U113" s="112">
        <v>0</v>
      </c>
      <c r="V113" s="106">
        <v>0</v>
      </c>
      <c r="W113" s="105"/>
      <c r="X113" s="106"/>
      <c r="Y113" s="106"/>
      <c r="Z113" s="141"/>
      <c r="AA113" s="140"/>
      <c r="AC113" s="114"/>
    </row>
    <row r="114" spans="1:29" s="29" customFormat="1" ht="14.25" customHeight="1" x14ac:dyDescent="0.25">
      <c r="A114" s="271"/>
      <c r="B114" s="110" t="s">
        <v>384</v>
      </c>
      <c r="C114" s="105">
        <v>22.61</v>
      </c>
      <c r="D114" s="106">
        <v>0</v>
      </c>
      <c r="E114" s="106">
        <v>0</v>
      </c>
      <c r="F114" s="111">
        <f t="shared" si="36"/>
        <v>0</v>
      </c>
      <c r="G114" s="106">
        <v>0</v>
      </c>
      <c r="H114" s="112">
        <v>0</v>
      </c>
      <c r="I114" s="106">
        <v>0</v>
      </c>
      <c r="J114" s="105"/>
      <c r="K114" s="106"/>
      <c r="L114" s="106"/>
      <c r="M114" s="105">
        <v>0</v>
      </c>
      <c r="N114" s="106">
        <v>0</v>
      </c>
      <c r="O114" s="106">
        <v>0</v>
      </c>
      <c r="P114" s="106">
        <v>0</v>
      </c>
      <c r="Q114" s="112">
        <v>0</v>
      </c>
      <c r="R114" s="106">
        <f t="shared" si="28"/>
        <v>0</v>
      </c>
      <c r="S114" s="90">
        <v>0.15</v>
      </c>
      <c r="T114" s="106">
        <v>0</v>
      </c>
      <c r="U114" s="112">
        <v>0</v>
      </c>
      <c r="V114" s="106">
        <v>0</v>
      </c>
      <c r="W114" s="105"/>
      <c r="X114" s="106"/>
      <c r="Y114" s="106"/>
      <c r="Z114" s="141"/>
      <c r="AA114" s="140"/>
      <c r="AC114" s="114"/>
    </row>
    <row r="115" spans="1:29" s="29" customFormat="1" ht="15.75" x14ac:dyDescent="0.25">
      <c r="A115" s="271"/>
      <c r="B115" s="110" t="s">
        <v>385</v>
      </c>
      <c r="C115" s="105">
        <v>52.02</v>
      </c>
      <c r="D115" s="106">
        <v>17</v>
      </c>
      <c r="E115" s="106">
        <v>17</v>
      </c>
      <c r="F115" s="111">
        <f t="shared" si="36"/>
        <v>0.32679738562091504</v>
      </c>
      <c r="G115" s="106">
        <v>0</v>
      </c>
      <c r="H115" s="112">
        <v>0</v>
      </c>
      <c r="I115" s="106">
        <v>0</v>
      </c>
      <c r="J115" s="105"/>
      <c r="K115" s="106"/>
      <c r="L115" s="106"/>
      <c r="M115" s="105">
        <v>0</v>
      </c>
      <c r="N115" s="106">
        <v>0</v>
      </c>
      <c r="O115" s="106">
        <v>0</v>
      </c>
      <c r="P115" s="106">
        <v>0</v>
      </c>
      <c r="Q115" s="112">
        <v>0</v>
      </c>
      <c r="R115" s="106">
        <f t="shared" si="28"/>
        <v>2</v>
      </c>
      <c r="S115" s="90">
        <v>0.15</v>
      </c>
      <c r="T115" s="106">
        <v>0</v>
      </c>
      <c r="U115" s="112">
        <f t="shared" si="29"/>
        <v>0</v>
      </c>
      <c r="V115" s="106">
        <v>0</v>
      </c>
      <c r="W115" s="105"/>
      <c r="X115" s="106"/>
      <c r="Y115" s="106"/>
      <c r="Z115" s="141"/>
      <c r="AA115" s="140"/>
      <c r="AC115" s="114"/>
    </row>
    <row r="116" spans="1:29" s="29" customFormat="1" ht="17.25" customHeight="1" x14ac:dyDescent="0.25">
      <c r="A116" s="271"/>
      <c r="B116" s="110" t="s">
        <v>156</v>
      </c>
      <c r="C116" s="105">
        <v>40.58</v>
      </c>
      <c r="D116" s="106">
        <v>0</v>
      </c>
      <c r="E116" s="106">
        <v>0</v>
      </c>
      <c r="F116" s="111">
        <f t="shared" si="36"/>
        <v>0</v>
      </c>
      <c r="G116" s="106">
        <v>0</v>
      </c>
      <c r="H116" s="112">
        <v>0</v>
      </c>
      <c r="I116" s="106">
        <v>0</v>
      </c>
      <c r="J116" s="105"/>
      <c r="K116" s="106"/>
      <c r="L116" s="106"/>
      <c r="M116" s="105">
        <v>0</v>
      </c>
      <c r="N116" s="106">
        <v>0</v>
      </c>
      <c r="O116" s="106">
        <v>0</v>
      </c>
      <c r="P116" s="106">
        <v>0</v>
      </c>
      <c r="Q116" s="112">
        <v>0</v>
      </c>
      <c r="R116" s="106">
        <f t="shared" si="28"/>
        <v>0</v>
      </c>
      <c r="S116" s="90">
        <v>0.15</v>
      </c>
      <c r="T116" s="106">
        <v>0</v>
      </c>
      <c r="U116" s="112">
        <v>0</v>
      </c>
      <c r="V116" s="106">
        <v>0</v>
      </c>
      <c r="W116" s="105"/>
      <c r="X116" s="106"/>
      <c r="Y116" s="106"/>
      <c r="Z116" s="141"/>
      <c r="AA116" s="140"/>
      <c r="AC116" s="114"/>
    </row>
    <row r="117" spans="1:29" s="29" customFormat="1" ht="15.75" x14ac:dyDescent="0.25">
      <c r="A117" s="270"/>
      <c r="B117" s="110" t="s">
        <v>386</v>
      </c>
      <c r="C117" s="105">
        <v>51.1</v>
      </c>
      <c r="D117" s="106">
        <v>0</v>
      </c>
      <c r="E117" s="106">
        <v>0</v>
      </c>
      <c r="F117" s="111">
        <f t="shared" si="36"/>
        <v>0</v>
      </c>
      <c r="G117" s="106">
        <v>0</v>
      </c>
      <c r="H117" s="112">
        <v>0</v>
      </c>
      <c r="I117" s="106">
        <v>0</v>
      </c>
      <c r="J117" s="105"/>
      <c r="K117" s="106"/>
      <c r="L117" s="106"/>
      <c r="M117" s="105">
        <v>0</v>
      </c>
      <c r="N117" s="106">
        <v>0</v>
      </c>
      <c r="O117" s="106">
        <v>0</v>
      </c>
      <c r="P117" s="106">
        <v>0</v>
      </c>
      <c r="Q117" s="112">
        <v>0</v>
      </c>
      <c r="R117" s="106">
        <f t="shared" si="28"/>
        <v>0</v>
      </c>
      <c r="S117" s="90">
        <v>0.15</v>
      </c>
      <c r="T117" s="106">
        <v>0</v>
      </c>
      <c r="U117" s="112">
        <v>0</v>
      </c>
      <c r="V117" s="106">
        <v>0</v>
      </c>
      <c r="W117" s="105"/>
      <c r="X117" s="106"/>
      <c r="Y117" s="106"/>
      <c r="Z117" s="141"/>
      <c r="AA117" s="140"/>
      <c r="AC117" s="114"/>
    </row>
    <row r="118" spans="1:29" s="2" customFormat="1" ht="15.75" x14ac:dyDescent="0.25">
      <c r="A118" s="269">
        <v>3</v>
      </c>
      <c r="B118" s="110" t="s">
        <v>157</v>
      </c>
      <c r="C118" s="105"/>
      <c r="D118" s="106"/>
      <c r="E118" s="106"/>
      <c r="F118" s="111"/>
      <c r="G118" s="106"/>
      <c r="H118" s="112"/>
      <c r="I118" s="106"/>
      <c r="J118" s="105"/>
      <c r="K118" s="106"/>
      <c r="L118" s="106"/>
      <c r="M118" s="106"/>
      <c r="N118" s="106"/>
      <c r="O118" s="106"/>
      <c r="P118" s="106"/>
      <c r="Q118" s="112"/>
      <c r="R118" s="106"/>
      <c r="S118" s="90"/>
      <c r="T118" s="106"/>
      <c r="U118" s="112"/>
      <c r="V118" s="106"/>
      <c r="W118" s="105"/>
      <c r="X118" s="106"/>
      <c r="Y118" s="106"/>
      <c r="Z118" s="141"/>
      <c r="AA118" s="140"/>
      <c r="AC118" s="118"/>
    </row>
    <row r="119" spans="1:29" s="29" customFormat="1" ht="16.5" customHeight="1" x14ac:dyDescent="0.25">
      <c r="A119" s="271"/>
      <c r="B119" s="110" t="s">
        <v>57</v>
      </c>
      <c r="C119" s="105">
        <v>786.59</v>
      </c>
      <c r="D119" s="106">
        <v>160</v>
      </c>
      <c r="E119" s="106">
        <v>160</v>
      </c>
      <c r="F119" s="111">
        <f>E119/C119</f>
        <v>0.20340965433071867</v>
      </c>
      <c r="G119" s="106">
        <v>10</v>
      </c>
      <c r="H119" s="112">
        <f t="shared" ref="H119:H120" si="37">(G119/D119)</f>
        <v>6.25E-2</v>
      </c>
      <c r="I119" s="106">
        <v>4</v>
      </c>
      <c r="J119" s="105"/>
      <c r="K119" s="106">
        <v>3</v>
      </c>
      <c r="L119" s="106">
        <v>1</v>
      </c>
      <c r="M119" s="106">
        <v>0</v>
      </c>
      <c r="N119" s="106">
        <v>0</v>
      </c>
      <c r="O119" s="106">
        <v>0</v>
      </c>
      <c r="P119" s="106">
        <v>0</v>
      </c>
      <c r="Q119" s="112">
        <v>0</v>
      </c>
      <c r="R119" s="106">
        <f t="shared" si="28"/>
        <v>24</v>
      </c>
      <c r="S119" s="90">
        <v>0.15</v>
      </c>
      <c r="T119" s="106">
        <v>10</v>
      </c>
      <c r="U119" s="112">
        <f t="shared" si="29"/>
        <v>6.25E-2</v>
      </c>
      <c r="V119" s="106">
        <v>0</v>
      </c>
      <c r="W119" s="105"/>
      <c r="X119" s="106"/>
      <c r="Y119" s="106"/>
      <c r="Z119" s="141"/>
      <c r="AA119" s="140"/>
      <c r="AC119" s="114"/>
    </row>
    <row r="120" spans="1:29" s="29" customFormat="1" ht="18" customHeight="1" x14ac:dyDescent="0.25">
      <c r="A120" s="271"/>
      <c r="B120" s="110" t="s">
        <v>387</v>
      </c>
      <c r="C120" s="105">
        <v>295.89</v>
      </c>
      <c r="D120" s="106">
        <v>55</v>
      </c>
      <c r="E120" s="106">
        <v>55</v>
      </c>
      <c r="F120" s="111">
        <f>E120/C120</f>
        <v>0.18587988779614045</v>
      </c>
      <c r="G120" s="106">
        <v>5</v>
      </c>
      <c r="H120" s="112">
        <f t="shared" si="37"/>
        <v>9.0909090909090912E-2</v>
      </c>
      <c r="I120" s="106">
        <v>3</v>
      </c>
      <c r="J120" s="105"/>
      <c r="K120" s="106">
        <v>2</v>
      </c>
      <c r="L120" s="106">
        <v>1</v>
      </c>
      <c r="M120" s="106">
        <v>0</v>
      </c>
      <c r="N120" s="106">
        <v>0</v>
      </c>
      <c r="O120" s="106">
        <v>0</v>
      </c>
      <c r="P120" s="106">
        <v>0</v>
      </c>
      <c r="Q120" s="112">
        <v>0</v>
      </c>
      <c r="R120" s="106">
        <f t="shared" si="28"/>
        <v>8</v>
      </c>
      <c r="S120" s="90">
        <v>0.15</v>
      </c>
      <c r="T120" s="106">
        <v>5</v>
      </c>
      <c r="U120" s="112">
        <f t="shared" si="29"/>
        <v>9.0909090909090912E-2</v>
      </c>
      <c r="V120" s="106">
        <v>0</v>
      </c>
      <c r="W120" s="105"/>
      <c r="X120" s="106"/>
      <c r="Y120" s="106"/>
      <c r="Z120" s="141"/>
      <c r="AA120" s="140"/>
      <c r="AC120" s="114"/>
    </row>
    <row r="121" spans="1:29" s="93" customFormat="1" ht="15.75" x14ac:dyDescent="0.25">
      <c r="A121" s="270"/>
      <c r="B121" s="110" t="s">
        <v>158</v>
      </c>
      <c r="C121" s="105">
        <v>132.1</v>
      </c>
      <c r="D121" s="106">
        <v>14</v>
      </c>
      <c r="E121" s="106">
        <v>14</v>
      </c>
      <c r="F121" s="111">
        <f>E121/C121</f>
        <v>0.10598031794095383</v>
      </c>
      <c r="G121" s="106">
        <v>0</v>
      </c>
      <c r="H121" s="112">
        <v>0</v>
      </c>
      <c r="I121" s="106">
        <v>0</v>
      </c>
      <c r="J121" s="105"/>
      <c r="K121" s="106"/>
      <c r="L121" s="106"/>
      <c r="M121" s="106">
        <v>0</v>
      </c>
      <c r="N121" s="106">
        <v>0</v>
      </c>
      <c r="O121" s="106">
        <v>0</v>
      </c>
      <c r="P121" s="106">
        <v>0</v>
      </c>
      <c r="Q121" s="112">
        <v>0</v>
      </c>
      <c r="R121" s="106">
        <f t="shared" si="28"/>
        <v>2</v>
      </c>
      <c r="S121" s="90">
        <v>0.15</v>
      </c>
      <c r="T121" s="106">
        <v>0</v>
      </c>
      <c r="U121" s="112">
        <f t="shared" si="29"/>
        <v>0</v>
      </c>
      <c r="V121" s="106">
        <v>0</v>
      </c>
      <c r="W121" s="105"/>
      <c r="X121" s="106"/>
      <c r="Y121" s="106"/>
      <c r="Z121" s="141"/>
      <c r="AA121" s="143"/>
      <c r="AC121" s="117"/>
    </row>
    <row r="122" spans="1:29" s="29" customFormat="1" ht="19.5" customHeight="1" x14ac:dyDescent="0.25">
      <c r="A122" s="105">
        <v>4</v>
      </c>
      <c r="B122" s="110" t="s">
        <v>410</v>
      </c>
      <c r="C122" s="105">
        <v>56.82</v>
      </c>
      <c r="D122" s="106">
        <v>0</v>
      </c>
      <c r="E122" s="106">
        <v>0</v>
      </c>
      <c r="F122" s="111">
        <f>E122/C122</f>
        <v>0</v>
      </c>
      <c r="G122" s="106">
        <v>0</v>
      </c>
      <c r="H122" s="112">
        <v>0</v>
      </c>
      <c r="I122" s="106">
        <v>0</v>
      </c>
      <c r="J122" s="105">
        <v>0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0</v>
      </c>
      <c r="Q122" s="112">
        <v>0</v>
      </c>
      <c r="R122" s="106">
        <f t="shared" si="28"/>
        <v>0</v>
      </c>
      <c r="S122" s="90">
        <v>0.15</v>
      </c>
      <c r="T122" s="106">
        <v>0</v>
      </c>
      <c r="U122" s="112">
        <v>0</v>
      </c>
      <c r="V122" s="106">
        <v>0</v>
      </c>
      <c r="W122" s="105">
        <v>0</v>
      </c>
      <c r="X122" s="106">
        <v>0</v>
      </c>
      <c r="Y122" s="106">
        <v>0</v>
      </c>
      <c r="Z122" s="141"/>
      <c r="AA122" s="140"/>
      <c r="AC122" s="114"/>
    </row>
    <row r="123" spans="1:29" s="29" customFormat="1" ht="13.5" customHeight="1" x14ac:dyDescent="0.25">
      <c r="A123" s="105">
        <v>5</v>
      </c>
      <c r="B123" s="110" t="s">
        <v>411</v>
      </c>
      <c r="C123" s="105">
        <v>38.33</v>
      </c>
      <c r="D123" s="106">
        <v>7</v>
      </c>
      <c r="E123" s="106">
        <v>7</v>
      </c>
      <c r="F123" s="111">
        <f>E123/C123</f>
        <v>0.18262457605009133</v>
      </c>
      <c r="G123" s="106">
        <v>0</v>
      </c>
      <c r="H123" s="112">
        <v>0</v>
      </c>
      <c r="I123" s="106">
        <v>0</v>
      </c>
      <c r="J123" s="105">
        <v>0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0</v>
      </c>
      <c r="Q123" s="112">
        <v>0</v>
      </c>
      <c r="R123" s="106">
        <f t="shared" si="28"/>
        <v>1</v>
      </c>
      <c r="S123" s="90">
        <v>0.15</v>
      </c>
      <c r="T123" s="106">
        <v>0</v>
      </c>
      <c r="U123" s="112">
        <f t="shared" si="29"/>
        <v>0</v>
      </c>
      <c r="V123" s="106">
        <v>0</v>
      </c>
      <c r="W123" s="105">
        <v>0</v>
      </c>
      <c r="X123" s="106">
        <v>0</v>
      </c>
      <c r="Y123" s="106">
        <v>0</v>
      </c>
      <c r="Z123" s="141"/>
      <c r="AA123" s="140"/>
      <c r="AC123" s="114"/>
    </row>
    <row r="124" spans="1:29" s="2" customFormat="1" ht="60" customHeight="1" x14ac:dyDescent="0.25">
      <c r="A124" s="105">
        <v>6</v>
      </c>
      <c r="B124" s="138" t="s">
        <v>30</v>
      </c>
      <c r="C124" s="138"/>
      <c r="D124" s="106"/>
      <c r="E124" s="106"/>
      <c r="F124" s="111"/>
      <c r="G124" s="106"/>
      <c r="H124" s="112"/>
      <c r="I124" s="106"/>
      <c r="J124" s="105"/>
      <c r="K124" s="106"/>
      <c r="L124" s="106"/>
      <c r="M124" s="106"/>
      <c r="N124" s="106"/>
      <c r="O124" s="106"/>
      <c r="P124" s="106"/>
      <c r="Q124" s="112"/>
      <c r="R124" s="106"/>
      <c r="S124" s="90"/>
      <c r="T124" s="106"/>
      <c r="U124" s="112"/>
      <c r="V124" s="106"/>
      <c r="W124" s="105"/>
      <c r="X124" s="106"/>
      <c r="Y124" s="106"/>
      <c r="Z124" s="141"/>
      <c r="AA124" s="140"/>
      <c r="AC124" s="118"/>
    </row>
    <row r="125" spans="1:29" s="51" customFormat="1" ht="31.5" customHeight="1" x14ac:dyDescent="0.25">
      <c r="A125" s="272" t="s">
        <v>159</v>
      </c>
      <c r="B125" s="273"/>
      <c r="C125" s="144">
        <f>SUM(C106:C124)</f>
        <v>1637.4299999999996</v>
      </c>
      <c r="D125" s="115">
        <f>SUM(D105:D124)</f>
        <v>329</v>
      </c>
      <c r="E125" s="115">
        <f>SUM(E105:E124)</f>
        <v>329</v>
      </c>
      <c r="F125" s="119">
        <f>E125/C125</f>
        <v>0.2009246196783985</v>
      </c>
      <c r="G125" s="115">
        <f>SUM(G105:G124)</f>
        <v>25</v>
      </c>
      <c r="H125" s="116">
        <f t="shared" ref="H125" si="38">(G125/D125)</f>
        <v>7.598784194528875E-2</v>
      </c>
      <c r="I125" s="115">
        <f>SUM(I105:I124)</f>
        <v>7</v>
      </c>
      <c r="J125" s="147">
        <v>0</v>
      </c>
      <c r="K125" s="115">
        <f>SUM(K105:K124)</f>
        <v>5</v>
      </c>
      <c r="L125" s="115">
        <f>SUM(L105:L124)</f>
        <v>2</v>
      </c>
      <c r="M125" s="115">
        <f t="shared" ref="M125:P125" si="39">SUM(M105:M124)</f>
        <v>5</v>
      </c>
      <c r="N125" s="115">
        <f t="shared" si="39"/>
        <v>0</v>
      </c>
      <c r="O125" s="115">
        <f t="shared" si="39"/>
        <v>3</v>
      </c>
      <c r="P125" s="115">
        <f t="shared" si="39"/>
        <v>2</v>
      </c>
      <c r="Q125" s="116">
        <v>0.36363636363636365</v>
      </c>
      <c r="R125" s="115">
        <f>SUM(R105:R124)</f>
        <v>47</v>
      </c>
      <c r="S125" s="95">
        <v>0.15</v>
      </c>
      <c r="T125" s="115">
        <f>SUM(T105:T124)</f>
        <v>25</v>
      </c>
      <c r="U125" s="116">
        <f>T125/E125</f>
        <v>7.598784194528875E-2</v>
      </c>
      <c r="V125" s="115">
        <f>SUM(V105:V124)</f>
        <v>0</v>
      </c>
      <c r="W125" s="147">
        <v>0</v>
      </c>
      <c r="X125" s="115">
        <f>SUM(X105:X124)</f>
        <v>0</v>
      </c>
      <c r="Y125" s="115">
        <f>SUM(Y105:Y124)</f>
        <v>0</v>
      </c>
      <c r="Z125" s="146"/>
      <c r="AA125" s="143"/>
      <c r="AC125" s="120"/>
    </row>
    <row r="126" spans="1:29" s="2" customFormat="1" ht="15.75" customHeight="1" x14ac:dyDescent="0.25">
      <c r="A126" s="277" t="s">
        <v>390</v>
      </c>
      <c r="B126" s="278"/>
      <c r="C126" s="138"/>
      <c r="D126" s="106"/>
      <c r="E126" s="106"/>
      <c r="F126" s="111"/>
      <c r="G126" s="106"/>
      <c r="H126" s="112"/>
      <c r="I126" s="106"/>
      <c r="J126" s="105"/>
      <c r="K126" s="106"/>
      <c r="L126" s="106"/>
      <c r="M126" s="106"/>
      <c r="N126" s="106"/>
      <c r="O126" s="106"/>
      <c r="P126" s="106"/>
      <c r="Q126" s="112"/>
      <c r="R126" s="106"/>
      <c r="S126" s="90"/>
      <c r="T126" s="106"/>
      <c r="U126" s="112"/>
      <c r="V126" s="106"/>
      <c r="W126" s="105"/>
      <c r="X126" s="106"/>
      <c r="Y126" s="106"/>
      <c r="Z126" s="141"/>
      <c r="AA126" s="140"/>
      <c r="AC126" s="118"/>
    </row>
    <row r="127" spans="1:29" s="29" customFormat="1" ht="15.75" x14ac:dyDescent="0.25">
      <c r="A127" s="105">
        <v>1</v>
      </c>
      <c r="B127" s="110" t="s">
        <v>391</v>
      </c>
      <c r="C127" s="105">
        <v>344.7</v>
      </c>
      <c r="D127" s="106">
        <v>196</v>
      </c>
      <c r="E127" s="106">
        <v>196</v>
      </c>
      <c r="F127" s="111">
        <f>E127/C127</f>
        <v>0.5686103858427618</v>
      </c>
      <c r="G127" s="106">
        <v>29</v>
      </c>
      <c r="H127" s="112">
        <f t="shared" ref="H127" si="40">(G127/D127)</f>
        <v>0.14795918367346939</v>
      </c>
      <c r="I127" s="106">
        <v>0</v>
      </c>
      <c r="J127" s="105"/>
      <c r="K127" s="106"/>
      <c r="L127" s="106"/>
      <c r="M127" s="106">
        <v>1</v>
      </c>
      <c r="N127" s="106">
        <v>0</v>
      </c>
      <c r="O127" s="106">
        <v>1</v>
      </c>
      <c r="P127" s="106">
        <v>0</v>
      </c>
      <c r="Q127" s="112">
        <f t="shared" ref="Q127" si="41">M127/G127</f>
        <v>3.4482758620689655E-2</v>
      </c>
      <c r="R127" s="106">
        <f t="shared" si="28"/>
        <v>29</v>
      </c>
      <c r="S127" s="90">
        <v>0.15</v>
      </c>
      <c r="T127" s="106">
        <v>29</v>
      </c>
      <c r="U127" s="112">
        <f t="shared" si="29"/>
        <v>0.14795918367346939</v>
      </c>
      <c r="V127" s="106">
        <v>0</v>
      </c>
      <c r="W127" s="105"/>
      <c r="X127" s="106"/>
      <c r="Y127" s="106"/>
      <c r="Z127" s="141"/>
      <c r="AA127" s="140"/>
      <c r="AC127" s="114"/>
    </row>
    <row r="128" spans="1:29" s="29" customFormat="1" ht="15.75" x14ac:dyDescent="0.25">
      <c r="A128" s="269">
        <v>2</v>
      </c>
      <c r="B128" s="110" t="s">
        <v>392</v>
      </c>
      <c r="C128" s="105"/>
      <c r="D128" s="106"/>
      <c r="E128" s="106"/>
      <c r="F128" s="111"/>
      <c r="G128" s="106"/>
      <c r="H128" s="112"/>
      <c r="I128" s="106"/>
      <c r="J128" s="105"/>
      <c r="K128" s="106"/>
      <c r="L128" s="106"/>
      <c r="M128" s="106"/>
      <c r="N128" s="106"/>
      <c r="O128" s="106"/>
      <c r="P128" s="106"/>
      <c r="Q128" s="112"/>
      <c r="R128" s="106"/>
      <c r="S128" s="90"/>
      <c r="T128" s="106"/>
      <c r="U128" s="112"/>
      <c r="V128" s="106"/>
      <c r="W128" s="105"/>
      <c r="X128" s="106"/>
      <c r="Y128" s="106"/>
      <c r="Z128" s="141"/>
      <c r="AA128" s="140"/>
      <c r="AC128" s="114"/>
    </row>
    <row r="129" spans="1:29" s="29" customFormat="1" ht="15.75" x14ac:dyDescent="0.25">
      <c r="A129" s="271"/>
      <c r="B129" s="110" t="s">
        <v>393</v>
      </c>
      <c r="C129" s="105">
        <v>67.180000000000007</v>
      </c>
      <c r="D129" s="106">
        <v>42</v>
      </c>
      <c r="E129" s="106">
        <v>42</v>
      </c>
      <c r="F129" s="111">
        <f>E129/C129</f>
        <v>0.62518606728192905</v>
      </c>
      <c r="G129" s="106">
        <v>6</v>
      </c>
      <c r="H129" s="112">
        <f t="shared" ref="H129:H132" si="42">(G129/D129)</f>
        <v>0.14285714285714285</v>
      </c>
      <c r="I129" s="106">
        <v>0</v>
      </c>
      <c r="J129" s="105"/>
      <c r="K129" s="106"/>
      <c r="L129" s="106"/>
      <c r="M129" s="106">
        <v>4</v>
      </c>
      <c r="N129" s="106">
        <v>0</v>
      </c>
      <c r="O129" s="106">
        <v>4</v>
      </c>
      <c r="P129" s="106">
        <v>0</v>
      </c>
      <c r="Q129" s="112">
        <v>0</v>
      </c>
      <c r="R129" s="106">
        <f t="shared" si="28"/>
        <v>6</v>
      </c>
      <c r="S129" s="90">
        <v>0.15</v>
      </c>
      <c r="T129" s="106">
        <v>6</v>
      </c>
      <c r="U129" s="112">
        <f t="shared" si="29"/>
        <v>0.14285714285714285</v>
      </c>
      <c r="V129" s="106">
        <v>0</v>
      </c>
      <c r="W129" s="105"/>
      <c r="X129" s="106"/>
      <c r="Y129" s="106"/>
      <c r="Z129" s="141"/>
      <c r="AA129" s="140"/>
      <c r="AC129" s="114"/>
    </row>
    <row r="130" spans="1:29" s="29" customFormat="1" ht="15.75" x14ac:dyDescent="0.25">
      <c r="A130" s="271"/>
      <c r="B130" s="110" t="s">
        <v>394</v>
      </c>
      <c r="C130" s="105">
        <v>616.41</v>
      </c>
      <c r="D130" s="106">
        <v>340</v>
      </c>
      <c r="E130" s="106">
        <v>340</v>
      </c>
      <c r="F130" s="111">
        <f>E130/C130</f>
        <v>0.55158092827825633</v>
      </c>
      <c r="G130" s="106">
        <v>51</v>
      </c>
      <c r="H130" s="112">
        <f t="shared" si="42"/>
        <v>0.15</v>
      </c>
      <c r="I130" s="106">
        <v>0</v>
      </c>
      <c r="J130" s="105"/>
      <c r="K130" s="106"/>
      <c r="L130" s="106"/>
      <c r="M130" s="106">
        <v>4</v>
      </c>
      <c r="N130" s="106">
        <v>0</v>
      </c>
      <c r="O130" s="106">
        <v>4</v>
      </c>
      <c r="P130" s="106">
        <v>0</v>
      </c>
      <c r="Q130" s="112">
        <f t="shared" ref="Q130:Q132" si="43">M130/G130</f>
        <v>7.8431372549019607E-2</v>
      </c>
      <c r="R130" s="106">
        <f t="shared" si="28"/>
        <v>51</v>
      </c>
      <c r="S130" s="90">
        <v>0.15</v>
      </c>
      <c r="T130" s="106">
        <v>51</v>
      </c>
      <c r="U130" s="112">
        <f t="shared" si="29"/>
        <v>0.15</v>
      </c>
      <c r="V130" s="106">
        <v>0</v>
      </c>
      <c r="W130" s="105"/>
      <c r="X130" s="106"/>
      <c r="Y130" s="106"/>
      <c r="Z130" s="141"/>
      <c r="AA130" s="140"/>
      <c r="AC130" s="114"/>
    </row>
    <row r="131" spans="1:29" s="29" customFormat="1" ht="15.75" x14ac:dyDescent="0.25">
      <c r="A131" s="270"/>
      <c r="B131" s="110" t="s">
        <v>395</v>
      </c>
      <c r="C131" s="105">
        <v>150.19</v>
      </c>
      <c r="D131" s="106">
        <v>102</v>
      </c>
      <c r="E131" s="106">
        <v>102</v>
      </c>
      <c r="F131" s="111">
        <f>E131/C131</f>
        <v>0.67913975630867573</v>
      </c>
      <c r="G131" s="106">
        <v>15</v>
      </c>
      <c r="H131" s="112">
        <f t="shared" si="42"/>
        <v>0.14705882352941177</v>
      </c>
      <c r="I131" s="106">
        <v>0</v>
      </c>
      <c r="J131" s="105"/>
      <c r="K131" s="106"/>
      <c r="L131" s="106"/>
      <c r="M131" s="106">
        <v>11</v>
      </c>
      <c r="N131" s="106">
        <v>0</v>
      </c>
      <c r="O131" s="106">
        <v>11</v>
      </c>
      <c r="P131" s="106">
        <v>0</v>
      </c>
      <c r="Q131" s="112">
        <f t="shared" si="43"/>
        <v>0.73333333333333328</v>
      </c>
      <c r="R131" s="106">
        <f t="shared" si="28"/>
        <v>15</v>
      </c>
      <c r="S131" s="90">
        <v>0.15</v>
      </c>
      <c r="T131" s="106">
        <v>15</v>
      </c>
      <c r="U131" s="112">
        <f t="shared" si="29"/>
        <v>0.14705882352941177</v>
      </c>
      <c r="V131" s="106">
        <v>0</v>
      </c>
      <c r="W131" s="105"/>
      <c r="X131" s="106"/>
      <c r="Y131" s="106"/>
      <c r="Z131" s="141"/>
      <c r="AA131" s="140"/>
      <c r="AC131" s="114"/>
    </row>
    <row r="132" spans="1:29" s="29" customFormat="1" ht="15.75" x14ac:dyDescent="0.25">
      <c r="A132" s="105">
        <v>3</v>
      </c>
      <c r="B132" s="110" t="s">
        <v>53</v>
      </c>
      <c r="C132" s="105">
        <v>13827.99</v>
      </c>
      <c r="D132" s="106">
        <v>12463</v>
      </c>
      <c r="E132" s="106">
        <v>12463</v>
      </c>
      <c r="F132" s="111">
        <f>E132/C132</f>
        <v>0.90128789505922413</v>
      </c>
      <c r="G132" s="106">
        <v>200</v>
      </c>
      <c r="H132" s="112">
        <f t="shared" si="42"/>
        <v>1.6047500601781273E-2</v>
      </c>
      <c r="I132" s="106">
        <v>45</v>
      </c>
      <c r="J132" s="105">
        <v>0</v>
      </c>
      <c r="K132" s="106">
        <v>160</v>
      </c>
      <c r="L132" s="106">
        <v>40</v>
      </c>
      <c r="M132" s="106">
        <v>50</v>
      </c>
      <c r="N132" s="106">
        <v>0</v>
      </c>
      <c r="O132" s="106">
        <v>50</v>
      </c>
      <c r="P132" s="106">
        <v>0</v>
      </c>
      <c r="Q132" s="112">
        <f t="shared" si="43"/>
        <v>0.25</v>
      </c>
      <c r="R132" s="106">
        <f t="shared" si="28"/>
        <v>1869</v>
      </c>
      <c r="S132" s="90">
        <v>0.15</v>
      </c>
      <c r="T132" s="106">
        <v>200</v>
      </c>
      <c r="U132" s="112">
        <f t="shared" si="29"/>
        <v>1.6047500601781273E-2</v>
      </c>
      <c r="V132" s="106">
        <v>0</v>
      </c>
      <c r="W132" s="105">
        <v>0</v>
      </c>
      <c r="X132" s="106">
        <v>160</v>
      </c>
      <c r="Y132" s="106">
        <v>40</v>
      </c>
      <c r="Z132" s="141"/>
      <c r="AA132" s="140"/>
      <c r="AC132" s="114"/>
    </row>
    <row r="133" spans="1:29" s="29" customFormat="1" ht="59.25" customHeight="1" x14ac:dyDescent="0.25">
      <c r="A133" s="105">
        <v>4</v>
      </c>
      <c r="B133" s="110" t="s">
        <v>30</v>
      </c>
      <c r="C133" s="110"/>
      <c r="D133" s="106"/>
      <c r="E133" s="106"/>
      <c r="F133" s="111"/>
      <c r="G133" s="106"/>
      <c r="H133" s="112"/>
      <c r="I133" s="106"/>
      <c r="J133" s="105"/>
      <c r="K133" s="106"/>
      <c r="L133" s="106"/>
      <c r="M133" s="106"/>
      <c r="N133" s="106"/>
      <c r="O133" s="106"/>
      <c r="P133" s="106"/>
      <c r="Q133" s="112"/>
      <c r="R133" s="106"/>
      <c r="S133" s="90"/>
      <c r="T133" s="106"/>
      <c r="U133" s="112"/>
      <c r="V133" s="106"/>
      <c r="W133" s="105"/>
      <c r="X133" s="106"/>
      <c r="Y133" s="106"/>
      <c r="Z133" s="141"/>
      <c r="AA133" s="140"/>
      <c r="AC133" s="114"/>
    </row>
    <row r="134" spans="1:29" s="51" customFormat="1" ht="20.25" customHeight="1" x14ac:dyDescent="0.25">
      <c r="A134" s="272" t="s">
        <v>396</v>
      </c>
      <c r="B134" s="273"/>
      <c r="C134" s="144">
        <f>SUM(C127:C133)</f>
        <v>15006.47</v>
      </c>
      <c r="D134" s="115">
        <f>SUM(D127:D133)</f>
        <v>13143</v>
      </c>
      <c r="E134" s="115">
        <f>SUM(E127:E133)</f>
        <v>13143</v>
      </c>
      <c r="F134" s="119">
        <f>E134/C134</f>
        <v>0.87582222867869663</v>
      </c>
      <c r="G134" s="115">
        <f>SUM(G127:G133)</f>
        <v>301</v>
      </c>
      <c r="H134" s="116">
        <f t="shared" ref="H134" si="44">(G134/D134)</f>
        <v>2.2901924979076314E-2</v>
      </c>
      <c r="I134" s="115">
        <f>SUM(I127:I133)</f>
        <v>45</v>
      </c>
      <c r="J134" s="147">
        <v>0</v>
      </c>
      <c r="K134" s="115">
        <f>SUM(K127:K133)</f>
        <v>160</v>
      </c>
      <c r="L134" s="115">
        <f>SUM(L127:L133)</f>
        <v>40</v>
      </c>
      <c r="M134" s="115">
        <f>SUM(M127:M133)</f>
        <v>70</v>
      </c>
      <c r="N134" s="115">
        <v>0</v>
      </c>
      <c r="O134" s="115">
        <f>SUM(O127:O133)</f>
        <v>70</v>
      </c>
      <c r="P134" s="115">
        <f>SUM(P127:P133)</f>
        <v>0</v>
      </c>
      <c r="Q134" s="116">
        <f>M134/G134</f>
        <v>0.23255813953488372</v>
      </c>
      <c r="R134" s="115">
        <f>SUM(R127:R133)</f>
        <v>1970</v>
      </c>
      <c r="S134" s="95">
        <v>0.15</v>
      </c>
      <c r="T134" s="115">
        <f>SUM(T127:T133)</f>
        <v>301</v>
      </c>
      <c r="U134" s="116">
        <f t="shared" si="29"/>
        <v>2.2901924979076314E-2</v>
      </c>
      <c r="V134" s="115">
        <f>SUM(V127:V133)</f>
        <v>0</v>
      </c>
      <c r="W134" s="147">
        <v>0</v>
      </c>
      <c r="X134" s="115">
        <f>SUM(X127:X133)</f>
        <v>160</v>
      </c>
      <c r="Y134" s="115">
        <f>SUM(Y127:Y133)</f>
        <v>40</v>
      </c>
      <c r="Z134" s="146"/>
      <c r="AA134" s="143"/>
      <c r="AC134" s="120"/>
    </row>
    <row r="135" spans="1:29" s="2" customFormat="1" ht="21.75" customHeight="1" x14ac:dyDescent="0.25">
      <c r="A135" s="277" t="s">
        <v>160</v>
      </c>
      <c r="B135" s="278"/>
      <c r="C135" s="138"/>
      <c r="D135" s="106"/>
      <c r="E135" s="106"/>
      <c r="F135" s="111"/>
      <c r="G135" s="106"/>
      <c r="H135" s="112"/>
      <c r="I135" s="106"/>
      <c r="J135" s="105"/>
      <c r="K135" s="106"/>
      <c r="L135" s="106"/>
      <c r="M135" s="106"/>
      <c r="N135" s="106"/>
      <c r="O135" s="106"/>
      <c r="P135" s="106"/>
      <c r="Q135" s="112"/>
      <c r="R135" s="106"/>
      <c r="S135" s="90"/>
      <c r="T135" s="106"/>
      <c r="U135" s="112"/>
      <c r="V135" s="106"/>
      <c r="W135" s="105"/>
      <c r="X135" s="106"/>
      <c r="Y135" s="106"/>
      <c r="Z135" s="141"/>
      <c r="AA135" s="140"/>
      <c r="AC135" s="118"/>
    </row>
    <row r="136" spans="1:29" s="29" customFormat="1" ht="15.75" x14ac:dyDescent="0.25">
      <c r="A136" s="269">
        <v>1</v>
      </c>
      <c r="B136" s="110" t="s">
        <v>161</v>
      </c>
      <c r="C136" s="110"/>
      <c r="D136" s="106"/>
      <c r="E136" s="106"/>
      <c r="F136" s="111"/>
      <c r="G136" s="106"/>
      <c r="H136" s="112"/>
      <c r="I136" s="106"/>
      <c r="J136" s="105"/>
      <c r="K136" s="106"/>
      <c r="L136" s="106"/>
      <c r="M136" s="106"/>
      <c r="N136" s="106"/>
      <c r="O136" s="106"/>
      <c r="P136" s="106"/>
      <c r="Q136" s="112"/>
      <c r="R136" s="106"/>
      <c r="S136" s="90"/>
      <c r="T136" s="106"/>
      <c r="U136" s="112"/>
      <c r="V136" s="106"/>
      <c r="W136" s="105"/>
      <c r="X136" s="106"/>
      <c r="Y136" s="106"/>
      <c r="Z136" s="141"/>
      <c r="AA136" s="140"/>
      <c r="AC136" s="114"/>
    </row>
    <row r="137" spans="1:29" s="29" customFormat="1" ht="15.75" x14ac:dyDescent="0.25">
      <c r="A137" s="271"/>
      <c r="B137" s="110" t="s">
        <v>162</v>
      </c>
      <c r="C137" s="105">
        <v>816.02</v>
      </c>
      <c r="D137" s="106">
        <v>147</v>
      </c>
      <c r="E137" s="106">
        <v>147</v>
      </c>
      <c r="F137" s="111">
        <f>E137/C137</f>
        <v>0.18014264356265777</v>
      </c>
      <c r="G137" s="106">
        <v>22</v>
      </c>
      <c r="H137" s="112">
        <f t="shared" ref="H137" si="45">(G137/D137)</f>
        <v>0.14965986394557823</v>
      </c>
      <c r="I137" s="106">
        <v>0</v>
      </c>
      <c r="J137" s="105"/>
      <c r="K137" s="106"/>
      <c r="L137" s="106"/>
      <c r="M137" s="106">
        <v>10</v>
      </c>
      <c r="N137" s="106">
        <v>0</v>
      </c>
      <c r="O137" s="106">
        <v>6</v>
      </c>
      <c r="P137" s="106">
        <v>4</v>
      </c>
      <c r="Q137" s="112">
        <f>M137/G137</f>
        <v>0.45454545454545453</v>
      </c>
      <c r="R137" s="106">
        <f t="shared" si="28"/>
        <v>22</v>
      </c>
      <c r="S137" s="90">
        <v>0.15</v>
      </c>
      <c r="T137" s="106">
        <v>22</v>
      </c>
      <c r="U137" s="112">
        <f t="shared" si="29"/>
        <v>0.14965986394557823</v>
      </c>
      <c r="V137" s="106">
        <v>0</v>
      </c>
      <c r="W137" s="105"/>
      <c r="X137" s="106"/>
      <c r="Y137" s="106"/>
      <c r="Z137" s="141"/>
      <c r="AA137" s="140"/>
      <c r="AC137" s="114"/>
    </row>
    <row r="138" spans="1:29" s="29" customFormat="1" ht="19.5" customHeight="1" x14ac:dyDescent="0.25">
      <c r="A138" s="270"/>
      <c r="B138" s="110" t="s">
        <v>163</v>
      </c>
      <c r="C138" s="105">
        <v>99.94</v>
      </c>
      <c r="D138" s="106">
        <v>32</v>
      </c>
      <c r="E138" s="106">
        <v>32</v>
      </c>
      <c r="F138" s="111">
        <f>E138/C138</f>
        <v>0.32019211526916153</v>
      </c>
      <c r="G138" s="106">
        <v>0</v>
      </c>
      <c r="H138" s="112">
        <v>0</v>
      </c>
      <c r="I138" s="106">
        <v>0</v>
      </c>
      <c r="J138" s="105"/>
      <c r="K138" s="106"/>
      <c r="L138" s="106"/>
      <c r="M138" s="106">
        <v>0</v>
      </c>
      <c r="N138" s="106">
        <v>0</v>
      </c>
      <c r="O138" s="106">
        <v>0</v>
      </c>
      <c r="P138" s="106">
        <v>0</v>
      </c>
      <c r="Q138" s="112">
        <v>0</v>
      </c>
      <c r="R138" s="106">
        <f t="shared" si="28"/>
        <v>4</v>
      </c>
      <c r="S138" s="90">
        <v>0.15</v>
      </c>
      <c r="T138" s="106">
        <v>0</v>
      </c>
      <c r="U138" s="112">
        <f t="shared" si="29"/>
        <v>0</v>
      </c>
      <c r="V138" s="106">
        <v>0</v>
      </c>
      <c r="W138" s="105"/>
      <c r="X138" s="106"/>
      <c r="Y138" s="106"/>
      <c r="Z138" s="141"/>
      <c r="AA138" s="140"/>
      <c r="AC138" s="114"/>
    </row>
    <row r="139" spans="1:29" s="2" customFormat="1" ht="15.75" x14ac:dyDescent="0.25">
      <c r="A139" s="269">
        <v>2</v>
      </c>
      <c r="B139" s="110" t="s">
        <v>164</v>
      </c>
      <c r="C139" s="105"/>
      <c r="D139" s="106"/>
      <c r="E139" s="106"/>
      <c r="F139" s="111"/>
      <c r="G139" s="106"/>
      <c r="H139" s="112"/>
      <c r="I139" s="106"/>
      <c r="J139" s="105"/>
      <c r="K139" s="106"/>
      <c r="L139" s="106"/>
      <c r="M139" s="106"/>
      <c r="N139" s="106"/>
      <c r="O139" s="106"/>
      <c r="P139" s="106"/>
      <c r="Q139" s="112"/>
      <c r="R139" s="106"/>
      <c r="S139" s="90"/>
      <c r="T139" s="106"/>
      <c r="U139" s="112"/>
      <c r="V139" s="106"/>
      <c r="W139" s="105"/>
      <c r="X139" s="106"/>
      <c r="Y139" s="106"/>
      <c r="Z139" s="141"/>
      <c r="AA139" s="140"/>
      <c r="AC139" s="118"/>
    </row>
    <row r="140" spans="1:29" s="29" customFormat="1" ht="19.5" customHeight="1" x14ac:dyDescent="0.25">
      <c r="A140" s="270"/>
      <c r="B140" s="110" t="s">
        <v>35</v>
      </c>
      <c r="C140" s="105">
        <v>56.6</v>
      </c>
      <c r="D140" s="106">
        <v>18</v>
      </c>
      <c r="E140" s="106">
        <v>18</v>
      </c>
      <c r="F140" s="111">
        <f>E140/C140</f>
        <v>0.31802120141342755</v>
      </c>
      <c r="G140" s="106">
        <v>0</v>
      </c>
      <c r="H140" s="112">
        <v>0</v>
      </c>
      <c r="I140" s="106">
        <v>0</v>
      </c>
      <c r="J140" s="105"/>
      <c r="K140" s="106"/>
      <c r="L140" s="106"/>
      <c r="M140" s="106">
        <v>0</v>
      </c>
      <c r="N140" s="106">
        <v>0</v>
      </c>
      <c r="O140" s="106">
        <v>0</v>
      </c>
      <c r="P140" s="106">
        <v>0</v>
      </c>
      <c r="Q140" s="112">
        <v>0</v>
      </c>
      <c r="R140" s="106">
        <f t="shared" si="28"/>
        <v>2</v>
      </c>
      <c r="S140" s="90">
        <v>0.15</v>
      </c>
      <c r="T140" s="106">
        <v>0</v>
      </c>
      <c r="U140" s="112">
        <f t="shared" si="29"/>
        <v>0</v>
      </c>
      <c r="V140" s="106">
        <v>0</v>
      </c>
      <c r="W140" s="105"/>
      <c r="X140" s="106"/>
      <c r="Y140" s="106"/>
      <c r="Z140" s="141"/>
      <c r="AA140" s="140"/>
      <c r="AC140" s="114"/>
    </row>
    <row r="141" spans="1:29" s="93" customFormat="1" ht="15.75" x14ac:dyDescent="0.25">
      <c r="A141" s="105">
        <v>3</v>
      </c>
      <c r="B141" s="110" t="s">
        <v>165</v>
      </c>
      <c r="C141" s="105">
        <v>96.12</v>
      </c>
      <c r="D141" s="106">
        <v>9</v>
      </c>
      <c r="E141" s="106">
        <v>9</v>
      </c>
      <c r="F141" s="111">
        <f>E141/C141</f>
        <v>9.363295880149812E-2</v>
      </c>
      <c r="G141" s="142">
        <v>0</v>
      </c>
      <c r="H141" s="112">
        <v>0</v>
      </c>
      <c r="I141" s="106">
        <v>0</v>
      </c>
      <c r="J141" s="105"/>
      <c r="K141" s="142"/>
      <c r="L141" s="142"/>
      <c r="M141" s="142">
        <v>0</v>
      </c>
      <c r="N141" s="106">
        <v>0</v>
      </c>
      <c r="O141" s="142">
        <v>0</v>
      </c>
      <c r="P141" s="142">
        <v>0</v>
      </c>
      <c r="Q141" s="112">
        <v>0</v>
      </c>
      <c r="R141" s="106">
        <f t="shared" si="28"/>
        <v>1</v>
      </c>
      <c r="S141" s="90">
        <v>0.15</v>
      </c>
      <c r="T141" s="142">
        <v>0</v>
      </c>
      <c r="U141" s="112">
        <f t="shared" si="29"/>
        <v>0</v>
      </c>
      <c r="V141" s="106">
        <v>0</v>
      </c>
      <c r="W141" s="105"/>
      <c r="X141" s="142"/>
      <c r="Y141" s="142"/>
      <c r="Z141" s="141"/>
      <c r="AA141" s="143"/>
      <c r="AC141" s="117"/>
    </row>
    <row r="142" spans="1:29" s="93" customFormat="1" ht="15.75" x14ac:dyDescent="0.25">
      <c r="A142" s="105">
        <v>4</v>
      </c>
      <c r="B142" s="110" t="s">
        <v>166</v>
      </c>
      <c r="C142" s="105">
        <v>138.6</v>
      </c>
      <c r="D142" s="142">
        <v>129</v>
      </c>
      <c r="E142" s="142">
        <v>129</v>
      </c>
      <c r="F142" s="111">
        <f>E142/C142</f>
        <v>0.93073593073593075</v>
      </c>
      <c r="G142" s="106">
        <v>19</v>
      </c>
      <c r="H142" s="112">
        <f t="shared" ref="H142" si="46">(G142/D142)</f>
        <v>0.14728682170542637</v>
      </c>
      <c r="I142" s="106">
        <v>0</v>
      </c>
      <c r="J142" s="105"/>
      <c r="K142" s="106"/>
      <c r="L142" s="106"/>
      <c r="M142" s="106">
        <v>8</v>
      </c>
      <c r="N142" s="106">
        <v>0</v>
      </c>
      <c r="O142" s="106">
        <v>6</v>
      </c>
      <c r="P142" s="106">
        <v>2</v>
      </c>
      <c r="Q142" s="112">
        <f t="shared" ref="Q142:Q158" si="47">M142/G142</f>
        <v>0.42105263157894735</v>
      </c>
      <c r="R142" s="106">
        <f t="shared" si="28"/>
        <v>19</v>
      </c>
      <c r="S142" s="90">
        <v>0.15</v>
      </c>
      <c r="T142" s="106">
        <v>19</v>
      </c>
      <c r="U142" s="112">
        <f t="shared" si="29"/>
        <v>0.14728682170542637</v>
      </c>
      <c r="V142" s="106">
        <v>0</v>
      </c>
      <c r="W142" s="105"/>
      <c r="X142" s="106"/>
      <c r="Y142" s="106"/>
      <c r="Z142" s="141"/>
      <c r="AA142" s="143"/>
      <c r="AC142" s="117"/>
    </row>
    <row r="143" spans="1:29" s="51" customFormat="1" ht="15.75" x14ac:dyDescent="0.25">
      <c r="A143" s="269">
        <v>5</v>
      </c>
      <c r="B143" s="110" t="s">
        <v>167</v>
      </c>
      <c r="C143" s="105"/>
      <c r="D143" s="142"/>
      <c r="E143" s="142"/>
      <c r="F143" s="111"/>
      <c r="G143" s="106"/>
      <c r="H143" s="112"/>
      <c r="I143" s="106"/>
      <c r="J143" s="105"/>
      <c r="K143" s="106"/>
      <c r="L143" s="106"/>
      <c r="M143" s="106"/>
      <c r="N143" s="106"/>
      <c r="O143" s="106"/>
      <c r="P143" s="106"/>
      <c r="Q143" s="112"/>
      <c r="R143" s="106"/>
      <c r="S143" s="90"/>
      <c r="T143" s="106"/>
      <c r="U143" s="112"/>
      <c r="V143" s="106"/>
      <c r="W143" s="105"/>
      <c r="X143" s="106"/>
      <c r="Y143" s="106"/>
      <c r="Z143" s="141"/>
      <c r="AA143" s="143"/>
      <c r="AC143" s="120"/>
    </row>
    <row r="144" spans="1:29" s="20" customFormat="1" x14ac:dyDescent="0.3">
      <c r="A144" s="271"/>
      <c r="B144" s="110" t="s">
        <v>168</v>
      </c>
      <c r="C144" s="105">
        <v>50.85</v>
      </c>
      <c r="D144" s="106">
        <v>40</v>
      </c>
      <c r="E144" s="106">
        <v>40</v>
      </c>
      <c r="F144" s="111">
        <f>E144/C144</f>
        <v>0.7866273352999017</v>
      </c>
      <c r="G144" s="106">
        <v>5</v>
      </c>
      <c r="H144" s="112">
        <v>0</v>
      </c>
      <c r="I144" s="106">
        <v>0</v>
      </c>
      <c r="J144" s="105"/>
      <c r="K144" s="106"/>
      <c r="L144" s="106"/>
      <c r="M144" s="106">
        <v>0</v>
      </c>
      <c r="N144" s="106">
        <v>0</v>
      </c>
      <c r="O144" s="106">
        <v>0</v>
      </c>
      <c r="P144" s="106">
        <v>0</v>
      </c>
      <c r="Q144" s="112">
        <v>0</v>
      </c>
      <c r="R144" s="106">
        <f t="shared" ref="R144:R207" si="48">ROUNDDOWN(E144*S144,0)</f>
        <v>6</v>
      </c>
      <c r="S144" s="90">
        <v>0.15</v>
      </c>
      <c r="T144" s="106">
        <v>5</v>
      </c>
      <c r="U144" s="112">
        <f t="shared" ref="U144:U207" si="49">T144/E144</f>
        <v>0.125</v>
      </c>
      <c r="V144" s="106">
        <v>0</v>
      </c>
      <c r="W144" s="105"/>
      <c r="X144" s="106"/>
      <c r="Y144" s="106"/>
      <c r="Z144" s="141"/>
      <c r="AA144" s="148"/>
      <c r="AC144" s="123"/>
    </row>
    <row r="145" spans="1:29" s="20" customFormat="1" x14ac:dyDescent="0.3">
      <c r="A145" s="271"/>
      <c r="B145" s="110" t="s">
        <v>169</v>
      </c>
      <c r="C145" s="105">
        <v>84.25</v>
      </c>
      <c r="D145" s="106">
        <v>23</v>
      </c>
      <c r="E145" s="106">
        <v>23</v>
      </c>
      <c r="F145" s="111">
        <f>E145/C145</f>
        <v>0.27299703264094954</v>
      </c>
      <c r="G145" s="106">
        <v>3</v>
      </c>
      <c r="H145" s="112">
        <v>0</v>
      </c>
      <c r="I145" s="106">
        <v>0</v>
      </c>
      <c r="J145" s="105"/>
      <c r="K145" s="106"/>
      <c r="L145" s="106"/>
      <c r="M145" s="106">
        <v>0</v>
      </c>
      <c r="N145" s="106">
        <v>0</v>
      </c>
      <c r="O145" s="106">
        <v>0</v>
      </c>
      <c r="P145" s="106">
        <v>0</v>
      </c>
      <c r="Q145" s="112">
        <v>0</v>
      </c>
      <c r="R145" s="106">
        <f t="shared" si="48"/>
        <v>3</v>
      </c>
      <c r="S145" s="90">
        <v>0.15</v>
      </c>
      <c r="T145" s="106">
        <v>3</v>
      </c>
      <c r="U145" s="112">
        <f t="shared" si="49"/>
        <v>0.13043478260869565</v>
      </c>
      <c r="V145" s="106">
        <v>0</v>
      </c>
      <c r="W145" s="105"/>
      <c r="X145" s="106"/>
      <c r="Y145" s="106"/>
      <c r="Z145" s="141"/>
      <c r="AA145" s="148"/>
      <c r="AC145" s="123"/>
    </row>
    <row r="146" spans="1:29" s="20" customFormat="1" x14ac:dyDescent="0.3">
      <c r="A146" s="271"/>
      <c r="B146" s="110" t="s">
        <v>170</v>
      </c>
      <c r="C146" s="105">
        <v>333.65</v>
      </c>
      <c r="D146" s="106">
        <v>323</v>
      </c>
      <c r="E146" s="106">
        <v>323</v>
      </c>
      <c r="F146" s="111">
        <f>E146/C146</f>
        <v>0.9680803236924922</v>
      </c>
      <c r="G146" s="106">
        <v>11</v>
      </c>
      <c r="H146" s="112">
        <f t="shared" ref="H146" si="50">(G146/D146)</f>
        <v>3.4055727554179564E-2</v>
      </c>
      <c r="I146" s="106">
        <v>0</v>
      </c>
      <c r="J146" s="105"/>
      <c r="K146" s="106"/>
      <c r="L146" s="106"/>
      <c r="M146" s="106">
        <v>4</v>
      </c>
      <c r="N146" s="106">
        <v>0</v>
      </c>
      <c r="O146" s="106">
        <v>3</v>
      </c>
      <c r="P146" s="106">
        <v>1</v>
      </c>
      <c r="Q146" s="112">
        <f t="shared" si="47"/>
        <v>0.36363636363636365</v>
      </c>
      <c r="R146" s="106">
        <f t="shared" si="48"/>
        <v>48</v>
      </c>
      <c r="S146" s="90">
        <v>0.15</v>
      </c>
      <c r="T146" s="106">
        <v>11</v>
      </c>
      <c r="U146" s="112">
        <f t="shared" si="49"/>
        <v>3.4055727554179564E-2</v>
      </c>
      <c r="V146" s="106">
        <v>0</v>
      </c>
      <c r="W146" s="105"/>
      <c r="X146" s="106"/>
      <c r="Y146" s="106"/>
      <c r="Z146" s="141"/>
      <c r="AA146" s="148"/>
      <c r="AC146" s="123"/>
    </row>
    <row r="147" spans="1:29" s="20" customFormat="1" x14ac:dyDescent="0.3">
      <c r="A147" s="270"/>
      <c r="B147" s="110" t="s">
        <v>171</v>
      </c>
      <c r="C147" s="105">
        <v>52.53</v>
      </c>
      <c r="D147" s="106">
        <v>20</v>
      </c>
      <c r="E147" s="106">
        <v>20</v>
      </c>
      <c r="F147" s="111">
        <f>E147/C147</f>
        <v>0.3807348181991243</v>
      </c>
      <c r="G147" s="106">
        <v>3</v>
      </c>
      <c r="H147" s="112">
        <v>0</v>
      </c>
      <c r="I147" s="106">
        <v>0</v>
      </c>
      <c r="J147" s="105"/>
      <c r="K147" s="106"/>
      <c r="L147" s="106"/>
      <c r="M147" s="106">
        <v>0</v>
      </c>
      <c r="N147" s="106">
        <v>0</v>
      </c>
      <c r="O147" s="106">
        <v>0</v>
      </c>
      <c r="P147" s="106">
        <v>0</v>
      </c>
      <c r="Q147" s="112">
        <v>0</v>
      </c>
      <c r="R147" s="106">
        <f t="shared" si="48"/>
        <v>3</v>
      </c>
      <c r="S147" s="90">
        <v>0.15</v>
      </c>
      <c r="T147" s="106">
        <v>3</v>
      </c>
      <c r="U147" s="112">
        <f t="shared" si="49"/>
        <v>0.15</v>
      </c>
      <c r="V147" s="106">
        <v>0</v>
      </c>
      <c r="W147" s="105"/>
      <c r="X147" s="106"/>
      <c r="Y147" s="106"/>
      <c r="Z147" s="141"/>
      <c r="AA147" s="148"/>
      <c r="AC147" s="123"/>
    </row>
    <row r="148" spans="1:29" ht="18.75" customHeight="1" x14ac:dyDescent="0.3">
      <c r="A148" s="269">
        <v>6</v>
      </c>
      <c r="B148" s="110" t="s">
        <v>172</v>
      </c>
      <c r="C148" s="105"/>
      <c r="D148" s="106"/>
      <c r="E148" s="106"/>
      <c r="F148" s="111"/>
      <c r="G148" s="106"/>
      <c r="H148" s="112"/>
      <c r="I148" s="106"/>
      <c r="J148" s="105"/>
      <c r="K148" s="106"/>
      <c r="L148" s="106"/>
      <c r="M148" s="106"/>
      <c r="N148" s="106"/>
      <c r="O148" s="106"/>
      <c r="P148" s="106"/>
      <c r="Q148" s="112"/>
      <c r="R148" s="106"/>
      <c r="S148" s="90"/>
      <c r="T148" s="106"/>
      <c r="U148" s="112"/>
      <c r="V148" s="106"/>
      <c r="W148" s="105"/>
      <c r="X148" s="106"/>
      <c r="Y148" s="106"/>
      <c r="Z148" s="141"/>
      <c r="AC148" s="124"/>
    </row>
    <row r="149" spans="1:29" s="20" customFormat="1" x14ac:dyDescent="0.3">
      <c r="A149" s="271"/>
      <c r="B149" s="110" t="s">
        <v>173</v>
      </c>
      <c r="C149" s="105">
        <v>123.51</v>
      </c>
      <c r="D149" s="106">
        <v>74</v>
      </c>
      <c r="E149" s="106">
        <v>74</v>
      </c>
      <c r="F149" s="111">
        <f>E149/C149</f>
        <v>0.59914176989717427</v>
      </c>
      <c r="G149" s="106">
        <v>11</v>
      </c>
      <c r="H149" s="112">
        <f t="shared" ref="H149:H150" si="51">(G149/D149)</f>
        <v>0.14864864864864866</v>
      </c>
      <c r="I149" s="106">
        <v>0</v>
      </c>
      <c r="J149" s="105"/>
      <c r="K149" s="106"/>
      <c r="L149" s="106"/>
      <c r="M149" s="106">
        <v>4</v>
      </c>
      <c r="N149" s="106">
        <v>0</v>
      </c>
      <c r="O149" s="106">
        <v>3</v>
      </c>
      <c r="P149" s="106">
        <v>1</v>
      </c>
      <c r="Q149" s="112">
        <f t="shared" si="47"/>
        <v>0.36363636363636365</v>
      </c>
      <c r="R149" s="106">
        <f t="shared" si="48"/>
        <v>11</v>
      </c>
      <c r="S149" s="90">
        <v>0.15</v>
      </c>
      <c r="T149" s="106">
        <v>11</v>
      </c>
      <c r="U149" s="112">
        <f t="shared" si="49"/>
        <v>0.14864864864864866</v>
      </c>
      <c r="V149" s="106">
        <v>0</v>
      </c>
      <c r="W149" s="105"/>
      <c r="X149" s="106"/>
      <c r="Y149" s="106"/>
      <c r="Z149" s="141"/>
      <c r="AA149" s="148"/>
      <c r="AC149" s="123"/>
    </row>
    <row r="150" spans="1:29" s="20" customFormat="1" x14ac:dyDescent="0.3">
      <c r="A150" s="270"/>
      <c r="B150" s="110" t="s">
        <v>174</v>
      </c>
      <c r="C150" s="105">
        <v>162.55000000000001</v>
      </c>
      <c r="D150" s="106">
        <v>87</v>
      </c>
      <c r="E150" s="106">
        <v>87</v>
      </c>
      <c r="F150" s="111">
        <f>E150/C150</f>
        <v>0.53521993232851428</v>
      </c>
      <c r="G150" s="106">
        <v>12</v>
      </c>
      <c r="H150" s="112">
        <f t="shared" si="51"/>
        <v>0.13793103448275862</v>
      </c>
      <c r="I150" s="106">
        <v>0</v>
      </c>
      <c r="J150" s="105"/>
      <c r="K150" s="106"/>
      <c r="L150" s="106"/>
      <c r="M150" s="106">
        <v>6</v>
      </c>
      <c r="N150" s="106">
        <v>0</v>
      </c>
      <c r="O150" s="106">
        <v>4</v>
      </c>
      <c r="P150" s="106">
        <v>2</v>
      </c>
      <c r="Q150" s="112">
        <f t="shared" si="47"/>
        <v>0.5</v>
      </c>
      <c r="R150" s="106">
        <f t="shared" si="48"/>
        <v>13</v>
      </c>
      <c r="S150" s="90">
        <v>0.15</v>
      </c>
      <c r="T150" s="106">
        <v>12</v>
      </c>
      <c r="U150" s="112">
        <f t="shared" si="49"/>
        <v>0.13793103448275862</v>
      </c>
      <c r="V150" s="106">
        <v>0</v>
      </c>
      <c r="W150" s="105"/>
      <c r="X150" s="106"/>
      <c r="Y150" s="106"/>
      <c r="Z150" s="141"/>
      <c r="AA150" s="148"/>
      <c r="AC150" s="123"/>
    </row>
    <row r="151" spans="1:29" s="20" customFormat="1" x14ac:dyDescent="0.3">
      <c r="A151" s="269">
        <v>7</v>
      </c>
      <c r="B151" s="110" t="s">
        <v>175</v>
      </c>
      <c r="C151" s="105"/>
      <c r="D151" s="106"/>
      <c r="E151" s="106"/>
      <c r="F151" s="111"/>
      <c r="G151" s="106"/>
      <c r="H151" s="112"/>
      <c r="I151" s="106"/>
      <c r="J151" s="105"/>
      <c r="K151" s="106"/>
      <c r="L151" s="106"/>
      <c r="M151" s="106"/>
      <c r="N151" s="106"/>
      <c r="O151" s="106"/>
      <c r="P151" s="106"/>
      <c r="Q151" s="112"/>
      <c r="R151" s="106"/>
      <c r="S151" s="90"/>
      <c r="T151" s="106"/>
      <c r="U151" s="112"/>
      <c r="V151" s="106"/>
      <c r="W151" s="105"/>
      <c r="X151" s="106"/>
      <c r="Y151" s="106"/>
      <c r="Z151" s="141"/>
      <c r="AA151" s="148"/>
      <c r="AC151" s="123"/>
    </row>
    <row r="152" spans="1:29" s="20" customFormat="1" ht="16.5" customHeight="1" x14ac:dyDescent="0.3">
      <c r="A152" s="271"/>
      <c r="B152" s="110" t="s">
        <v>397</v>
      </c>
      <c r="C152" s="105">
        <v>89.91</v>
      </c>
      <c r="D152" s="106">
        <v>106</v>
      </c>
      <c r="E152" s="106">
        <v>106</v>
      </c>
      <c r="F152" s="111">
        <f>E152/C152</f>
        <v>1.1789567345122902</v>
      </c>
      <c r="G152" s="106">
        <v>15</v>
      </c>
      <c r="H152" s="112">
        <f t="shared" ref="H152" si="52">(G152/D152)</f>
        <v>0.14150943396226415</v>
      </c>
      <c r="I152" s="106">
        <v>0</v>
      </c>
      <c r="J152" s="105"/>
      <c r="K152" s="106"/>
      <c r="L152" s="106"/>
      <c r="M152" s="106">
        <v>5</v>
      </c>
      <c r="N152" s="106">
        <v>0</v>
      </c>
      <c r="O152" s="106">
        <v>3</v>
      </c>
      <c r="P152" s="106">
        <v>2</v>
      </c>
      <c r="Q152" s="112">
        <f t="shared" si="47"/>
        <v>0.33333333333333331</v>
      </c>
      <c r="R152" s="106">
        <f t="shared" si="48"/>
        <v>15</v>
      </c>
      <c r="S152" s="90">
        <v>0.15</v>
      </c>
      <c r="T152" s="106">
        <v>15</v>
      </c>
      <c r="U152" s="112">
        <f t="shared" si="49"/>
        <v>0.14150943396226415</v>
      </c>
      <c r="V152" s="106">
        <v>0</v>
      </c>
      <c r="W152" s="105"/>
      <c r="X152" s="106"/>
      <c r="Y152" s="106"/>
      <c r="Z152" s="141"/>
      <c r="AA152" s="148"/>
      <c r="AC152" s="123"/>
    </row>
    <row r="153" spans="1:29" s="20" customFormat="1" ht="20.25" customHeight="1" x14ac:dyDescent="0.3">
      <c r="A153" s="271"/>
      <c r="B153" s="110" t="s">
        <v>177</v>
      </c>
      <c r="C153" s="105">
        <v>12.79</v>
      </c>
      <c r="D153" s="106">
        <v>13</v>
      </c>
      <c r="E153" s="106">
        <v>13</v>
      </c>
      <c r="F153" s="111">
        <f>E153/C153</f>
        <v>1.0164190774042221</v>
      </c>
      <c r="G153" s="106">
        <v>1</v>
      </c>
      <c r="H153" s="112">
        <v>0</v>
      </c>
      <c r="I153" s="106">
        <v>0</v>
      </c>
      <c r="J153" s="105"/>
      <c r="K153" s="106"/>
      <c r="L153" s="106"/>
      <c r="M153" s="106">
        <v>0</v>
      </c>
      <c r="N153" s="106">
        <v>0</v>
      </c>
      <c r="O153" s="106">
        <v>0</v>
      </c>
      <c r="P153" s="106">
        <v>0</v>
      </c>
      <c r="Q153" s="112">
        <v>0</v>
      </c>
      <c r="R153" s="106">
        <f t="shared" si="48"/>
        <v>1</v>
      </c>
      <c r="S153" s="90">
        <v>0.15</v>
      </c>
      <c r="T153" s="106">
        <v>1</v>
      </c>
      <c r="U153" s="112">
        <f t="shared" si="49"/>
        <v>7.6923076923076927E-2</v>
      </c>
      <c r="V153" s="106">
        <v>0</v>
      </c>
      <c r="W153" s="105"/>
      <c r="X153" s="106"/>
      <c r="Y153" s="106"/>
      <c r="Z153" s="141"/>
      <c r="AA153" s="148"/>
      <c r="AC153" s="123"/>
    </row>
    <row r="154" spans="1:29" s="20" customFormat="1" ht="17.25" customHeight="1" x14ac:dyDescent="0.3">
      <c r="A154" s="270"/>
      <c r="B154" s="110" t="s">
        <v>178</v>
      </c>
      <c r="C154" s="105">
        <v>12.49</v>
      </c>
      <c r="D154" s="106">
        <v>0</v>
      </c>
      <c r="E154" s="106">
        <v>0</v>
      </c>
      <c r="F154" s="111">
        <f>E154/C154</f>
        <v>0</v>
      </c>
      <c r="G154" s="106">
        <v>0</v>
      </c>
      <c r="H154" s="112">
        <v>0</v>
      </c>
      <c r="I154" s="106">
        <v>0</v>
      </c>
      <c r="J154" s="105"/>
      <c r="K154" s="106"/>
      <c r="L154" s="106"/>
      <c r="M154" s="106">
        <v>0</v>
      </c>
      <c r="N154" s="106">
        <v>0</v>
      </c>
      <c r="O154" s="106">
        <v>0</v>
      </c>
      <c r="P154" s="106">
        <v>0</v>
      </c>
      <c r="Q154" s="112">
        <v>0</v>
      </c>
      <c r="R154" s="106">
        <f t="shared" si="48"/>
        <v>0</v>
      </c>
      <c r="S154" s="90">
        <v>0.15</v>
      </c>
      <c r="T154" s="106">
        <v>0</v>
      </c>
      <c r="U154" s="112">
        <v>0</v>
      </c>
      <c r="V154" s="106">
        <v>0</v>
      </c>
      <c r="W154" s="105"/>
      <c r="X154" s="106"/>
      <c r="Y154" s="106"/>
      <c r="Z154" s="141"/>
      <c r="AA154" s="148"/>
      <c r="AC154" s="123"/>
    </row>
    <row r="155" spans="1:29" x14ac:dyDescent="0.3">
      <c r="A155" s="269">
        <v>8</v>
      </c>
      <c r="B155" s="110" t="s">
        <v>179</v>
      </c>
      <c r="C155" s="105"/>
      <c r="D155" s="106"/>
      <c r="E155" s="106"/>
      <c r="F155" s="111"/>
      <c r="G155" s="106"/>
      <c r="H155" s="112"/>
      <c r="I155" s="106"/>
      <c r="J155" s="105"/>
      <c r="K155" s="106"/>
      <c r="L155" s="106"/>
      <c r="M155" s="106"/>
      <c r="N155" s="106"/>
      <c r="O155" s="106"/>
      <c r="P155" s="106"/>
      <c r="Q155" s="112"/>
      <c r="R155" s="106"/>
      <c r="S155" s="90"/>
      <c r="T155" s="106"/>
      <c r="U155" s="112"/>
      <c r="V155" s="106"/>
      <c r="W155" s="105"/>
      <c r="X155" s="106"/>
      <c r="Y155" s="106"/>
      <c r="Z155" s="141"/>
      <c r="AC155" s="124"/>
    </row>
    <row r="156" spans="1:29" s="20" customFormat="1" ht="14.25" customHeight="1" x14ac:dyDescent="0.3">
      <c r="A156" s="270"/>
      <c r="B156" s="110" t="s">
        <v>180</v>
      </c>
      <c r="C156" s="105">
        <v>584.94000000000005</v>
      </c>
      <c r="D156" s="106">
        <v>157</v>
      </c>
      <c r="E156" s="106">
        <v>157</v>
      </c>
      <c r="F156" s="111">
        <f t="shared" ref="F156:F163" si="53">E156/C156</f>
        <v>0.26840359695011451</v>
      </c>
      <c r="G156" s="106">
        <v>23</v>
      </c>
      <c r="H156" s="112">
        <f t="shared" ref="H156:H158" si="54">(G156/D156)</f>
        <v>0.1464968152866242</v>
      </c>
      <c r="I156" s="106">
        <v>0</v>
      </c>
      <c r="J156" s="105"/>
      <c r="K156" s="106"/>
      <c r="L156" s="106"/>
      <c r="M156" s="106">
        <v>8</v>
      </c>
      <c r="N156" s="106">
        <v>0</v>
      </c>
      <c r="O156" s="106">
        <v>7</v>
      </c>
      <c r="P156" s="106">
        <v>1</v>
      </c>
      <c r="Q156" s="112">
        <f t="shared" si="47"/>
        <v>0.34782608695652173</v>
      </c>
      <c r="R156" s="106">
        <f t="shared" si="48"/>
        <v>23</v>
      </c>
      <c r="S156" s="90">
        <v>0.15</v>
      </c>
      <c r="T156" s="106">
        <v>23</v>
      </c>
      <c r="U156" s="112">
        <f t="shared" si="49"/>
        <v>0.1464968152866242</v>
      </c>
      <c r="V156" s="106">
        <v>0</v>
      </c>
      <c r="W156" s="105"/>
      <c r="X156" s="106"/>
      <c r="Y156" s="106"/>
      <c r="Z156" s="141"/>
      <c r="AA156" s="148"/>
      <c r="AC156" s="123"/>
    </row>
    <row r="157" spans="1:29" s="20" customFormat="1" x14ac:dyDescent="0.3">
      <c r="A157" s="105">
        <v>9</v>
      </c>
      <c r="B157" s="110" t="s">
        <v>181</v>
      </c>
      <c r="C157" s="105">
        <v>197.56</v>
      </c>
      <c r="D157" s="106">
        <v>56</v>
      </c>
      <c r="E157" s="106">
        <v>56</v>
      </c>
      <c r="F157" s="111">
        <f t="shared" si="53"/>
        <v>0.28345818991698724</v>
      </c>
      <c r="G157" s="106">
        <v>6</v>
      </c>
      <c r="H157" s="112">
        <f t="shared" si="54"/>
        <v>0.10714285714285714</v>
      </c>
      <c r="I157" s="106">
        <v>0</v>
      </c>
      <c r="J157" s="105"/>
      <c r="K157" s="106"/>
      <c r="L157" s="106"/>
      <c r="M157" s="106">
        <v>4</v>
      </c>
      <c r="N157" s="106">
        <v>0</v>
      </c>
      <c r="O157" s="106">
        <v>3</v>
      </c>
      <c r="P157" s="106">
        <v>1</v>
      </c>
      <c r="Q157" s="112">
        <f t="shared" si="47"/>
        <v>0.66666666666666663</v>
      </c>
      <c r="R157" s="106">
        <f t="shared" si="48"/>
        <v>8</v>
      </c>
      <c r="S157" s="90">
        <v>0.15</v>
      </c>
      <c r="T157" s="106">
        <v>6</v>
      </c>
      <c r="U157" s="112">
        <f t="shared" si="49"/>
        <v>0.10714285714285714</v>
      </c>
      <c r="V157" s="106">
        <v>0</v>
      </c>
      <c r="W157" s="105"/>
      <c r="X157" s="106"/>
      <c r="Y157" s="106"/>
      <c r="Z157" s="141"/>
      <c r="AA157" s="148"/>
      <c r="AC157" s="123"/>
    </row>
    <row r="158" spans="1:29" s="20" customFormat="1" x14ac:dyDescent="0.3">
      <c r="A158" s="105">
        <v>10</v>
      </c>
      <c r="B158" s="110" t="s">
        <v>182</v>
      </c>
      <c r="C158" s="105">
        <v>108.66</v>
      </c>
      <c r="D158" s="106">
        <v>57</v>
      </c>
      <c r="E158" s="106">
        <v>57</v>
      </c>
      <c r="F158" s="111">
        <f t="shared" si="53"/>
        <v>0.52457205963556053</v>
      </c>
      <c r="G158" s="106">
        <v>6</v>
      </c>
      <c r="H158" s="112">
        <f t="shared" si="54"/>
        <v>0.10526315789473684</v>
      </c>
      <c r="I158" s="106">
        <v>0</v>
      </c>
      <c r="J158" s="105"/>
      <c r="K158" s="106"/>
      <c r="L158" s="106"/>
      <c r="M158" s="106">
        <v>4</v>
      </c>
      <c r="N158" s="106">
        <v>0</v>
      </c>
      <c r="O158" s="106">
        <v>3</v>
      </c>
      <c r="P158" s="106">
        <v>1</v>
      </c>
      <c r="Q158" s="112">
        <f t="shared" si="47"/>
        <v>0.66666666666666663</v>
      </c>
      <c r="R158" s="106">
        <f t="shared" si="48"/>
        <v>8</v>
      </c>
      <c r="S158" s="90">
        <v>0.15</v>
      </c>
      <c r="T158" s="106">
        <v>6</v>
      </c>
      <c r="U158" s="112">
        <f t="shared" si="49"/>
        <v>0.10526315789473684</v>
      </c>
      <c r="V158" s="106">
        <v>0</v>
      </c>
      <c r="W158" s="105"/>
      <c r="X158" s="106"/>
      <c r="Y158" s="106"/>
      <c r="Z158" s="141"/>
      <c r="AA158" s="148"/>
      <c r="AC158" s="123"/>
    </row>
    <row r="159" spans="1:29" s="20" customFormat="1" x14ac:dyDescent="0.3">
      <c r="A159" s="105">
        <v>11</v>
      </c>
      <c r="B159" s="110" t="s">
        <v>183</v>
      </c>
      <c r="C159" s="105">
        <v>30.55</v>
      </c>
      <c r="D159" s="106">
        <v>0</v>
      </c>
      <c r="E159" s="106">
        <v>0</v>
      </c>
      <c r="F159" s="111">
        <f t="shared" si="53"/>
        <v>0</v>
      </c>
      <c r="G159" s="106">
        <v>0</v>
      </c>
      <c r="H159" s="112">
        <v>0</v>
      </c>
      <c r="I159" s="106">
        <v>0</v>
      </c>
      <c r="J159" s="105"/>
      <c r="K159" s="106"/>
      <c r="L159" s="106"/>
      <c r="M159" s="106">
        <v>0</v>
      </c>
      <c r="N159" s="106">
        <v>0</v>
      </c>
      <c r="O159" s="106">
        <v>0</v>
      </c>
      <c r="P159" s="106">
        <v>0</v>
      </c>
      <c r="Q159" s="112">
        <v>0</v>
      </c>
      <c r="R159" s="106">
        <f t="shared" si="48"/>
        <v>0</v>
      </c>
      <c r="S159" s="90">
        <v>0.15</v>
      </c>
      <c r="T159" s="106">
        <v>0</v>
      </c>
      <c r="U159" s="112">
        <v>0</v>
      </c>
      <c r="V159" s="106">
        <v>0</v>
      </c>
      <c r="W159" s="105"/>
      <c r="X159" s="106"/>
      <c r="Y159" s="106"/>
      <c r="Z159" s="141"/>
      <c r="AA159" s="148"/>
      <c r="AC159" s="123"/>
    </row>
    <row r="160" spans="1:29" s="20" customFormat="1" ht="15" customHeight="1" x14ac:dyDescent="0.3">
      <c r="A160" s="105">
        <v>12</v>
      </c>
      <c r="B160" s="110" t="s">
        <v>412</v>
      </c>
      <c r="C160" s="105">
        <v>74.739999999999995</v>
      </c>
      <c r="D160" s="106">
        <v>37</v>
      </c>
      <c r="E160" s="106">
        <v>37</v>
      </c>
      <c r="F160" s="111">
        <f t="shared" si="53"/>
        <v>0.4950495049504951</v>
      </c>
      <c r="G160" s="106">
        <v>5</v>
      </c>
      <c r="H160" s="112">
        <v>0</v>
      </c>
      <c r="I160" s="106">
        <v>0</v>
      </c>
      <c r="J160" s="105">
        <v>0</v>
      </c>
      <c r="K160" s="106">
        <v>4</v>
      </c>
      <c r="L160" s="106">
        <v>1</v>
      </c>
      <c r="M160" s="106">
        <v>0</v>
      </c>
      <c r="N160" s="106">
        <v>0</v>
      </c>
      <c r="O160" s="106">
        <v>0</v>
      </c>
      <c r="P160" s="106">
        <v>0</v>
      </c>
      <c r="Q160" s="112">
        <v>0</v>
      </c>
      <c r="R160" s="106">
        <f t="shared" si="48"/>
        <v>5</v>
      </c>
      <c r="S160" s="90">
        <v>0.15</v>
      </c>
      <c r="T160" s="106">
        <v>5</v>
      </c>
      <c r="U160" s="112">
        <f t="shared" si="49"/>
        <v>0.13513513513513514</v>
      </c>
      <c r="V160" s="106">
        <v>0</v>
      </c>
      <c r="W160" s="105">
        <v>0</v>
      </c>
      <c r="X160" s="106">
        <v>4</v>
      </c>
      <c r="Y160" s="106">
        <v>1</v>
      </c>
      <c r="Z160" s="141"/>
      <c r="AA160" s="148"/>
      <c r="AC160" s="123"/>
    </row>
    <row r="161" spans="1:29" s="20" customFormat="1" ht="18.75" customHeight="1" x14ac:dyDescent="0.3">
      <c r="A161" s="105">
        <v>13</v>
      </c>
      <c r="B161" s="110" t="s">
        <v>413</v>
      </c>
      <c r="C161" s="105">
        <v>63.67</v>
      </c>
      <c r="D161" s="106">
        <v>0</v>
      </c>
      <c r="E161" s="106">
        <v>0</v>
      </c>
      <c r="F161" s="111">
        <f t="shared" si="53"/>
        <v>0</v>
      </c>
      <c r="G161" s="106">
        <v>0</v>
      </c>
      <c r="H161" s="112">
        <v>0</v>
      </c>
      <c r="I161" s="106">
        <v>0</v>
      </c>
      <c r="J161" s="105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0</v>
      </c>
      <c r="Q161" s="112">
        <v>0</v>
      </c>
      <c r="R161" s="106">
        <f t="shared" si="48"/>
        <v>0</v>
      </c>
      <c r="S161" s="90">
        <v>0.15</v>
      </c>
      <c r="T161" s="106">
        <v>0</v>
      </c>
      <c r="U161" s="112">
        <v>0</v>
      </c>
      <c r="V161" s="106">
        <v>0</v>
      </c>
      <c r="W161" s="105">
        <v>0</v>
      </c>
      <c r="X161" s="106">
        <v>0</v>
      </c>
      <c r="Y161" s="106">
        <v>0</v>
      </c>
      <c r="Z161" s="141"/>
      <c r="AA161" s="148"/>
      <c r="AC161" s="123"/>
    </row>
    <row r="162" spans="1:29" s="20" customFormat="1" ht="19.5" customHeight="1" x14ac:dyDescent="0.3">
      <c r="A162" s="105">
        <v>14</v>
      </c>
      <c r="B162" s="110" t="s">
        <v>414</v>
      </c>
      <c r="C162" s="105">
        <v>38.1</v>
      </c>
      <c r="D162" s="106">
        <v>0</v>
      </c>
      <c r="E162" s="106">
        <v>0</v>
      </c>
      <c r="F162" s="111">
        <f t="shared" si="53"/>
        <v>0</v>
      </c>
      <c r="G162" s="106">
        <v>0</v>
      </c>
      <c r="H162" s="112">
        <v>0</v>
      </c>
      <c r="I162" s="106">
        <v>0</v>
      </c>
      <c r="J162" s="105">
        <v>0</v>
      </c>
      <c r="K162" s="106">
        <v>0</v>
      </c>
      <c r="L162" s="106">
        <v>0</v>
      </c>
      <c r="M162" s="106">
        <v>0</v>
      </c>
      <c r="N162" s="106">
        <v>0</v>
      </c>
      <c r="O162" s="106">
        <v>0</v>
      </c>
      <c r="P162" s="106">
        <v>0</v>
      </c>
      <c r="Q162" s="112">
        <v>0</v>
      </c>
      <c r="R162" s="106">
        <f t="shared" si="48"/>
        <v>0</v>
      </c>
      <c r="S162" s="90">
        <v>0.15</v>
      </c>
      <c r="T162" s="106">
        <v>0</v>
      </c>
      <c r="U162" s="112">
        <v>0</v>
      </c>
      <c r="V162" s="106">
        <v>0</v>
      </c>
      <c r="W162" s="105">
        <v>0</v>
      </c>
      <c r="X162" s="106">
        <v>0</v>
      </c>
      <c r="Y162" s="106">
        <v>0</v>
      </c>
      <c r="Z162" s="141"/>
      <c r="AA162" s="148"/>
      <c r="AC162" s="123"/>
    </row>
    <row r="163" spans="1:29" s="20" customFormat="1" ht="12" customHeight="1" x14ac:dyDescent="0.3">
      <c r="A163" s="105">
        <v>15</v>
      </c>
      <c r="B163" s="110" t="s">
        <v>415</v>
      </c>
      <c r="C163" s="105">
        <v>34.46</v>
      </c>
      <c r="D163" s="106">
        <v>0</v>
      </c>
      <c r="E163" s="106">
        <v>0</v>
      </c>
      <c r="F163" s="111">
        <f t="shared" si="53"/>
        <v>0</v>
      </c>
      <c r="G163" s="106">
        <v>0</v>
      </c>
      <c r="H163" s="112">
        <v>0</v>
      </c>
      <c r="I163" s="106">
        <v>0</v>
      </c>
      <c r="J163" s="105">
        <v>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0</v>
      </c>
      <c r="Q163" s="112">
        <v>0</v>
      </c>
      <c r="R163" s="106">
        <f t="shared" si="48"/>
        <v>0</v>
      </c>
      <c r="S163" s="90">
        <v>0.15</v>
      </c>
      <c r="T163" s="106">
        <v>0</v>
      </c>
      <c r="U163" s="112">
        <v>0</v>
      </c>
      <c r="V163" s="106">
        <v>0</v>
      </c>
      <c r="W163" s="105">
        <v>0</v>
      </c>
      <c r="X163" s="106">
        <v>0</v>
      </c>
      <c r="Y163" s="106">
        <v>0</v>
      </c>
      <c r="Z163" s="141"/>
      <c r="AA163" s="148"/>
      <c r="AC163" s="123"/>
    </row>
    <row r="164" spans="1:29" ht="62.25" customHeight="1" x14ac:dyDescent="0.3">
      <c r="A164" s="105">
        <v>16</v>
      </c>
      <c r="B164" s="110" t="s">
        <v>30</v>
      </c>
      <c r="C164" s="110"/>
      <c r="D164" s="106"/>
      <c r="E164" s="106"/>
      <c r="F164" s="111"/>
      <c r="G164" s="106"/>
      <c r="H164" s="112"/>
      <c r="I164" s="106"/>
      <c r="J164" s="105"/>
      <c r="K164" s="106"/>
      <c r="L164" s="106"/>
      <c r="M164" s="106"/>
      <c r="N164" s="106"/>
      <c r="O164" s="106"/>
      <c r="P164" s="106"/>
      <c r="Q164" s="112"/>
      <c r="R164" s="106"/>
      <c r="S164" s="90"/>
      <c r="T164" s="106"/>
      <c r="U164" s="112"/>
      <c r="V164" s="106"/>
      <c r="W164" s="105"/>
      <c r="X164" s="106"/>
      <c r="Y164" s="106"/>
      <c r="Z164" s="141"/>
      <c r="AC164" s="124"/>
    </row>
    <row r="165" spans="1:29" s="78" customFormat="1" ht="33" customHeight="1" x14ac:dyDescent="0.3">
      <c r="A165" s="274" t="s">
        <v>188</v>
      </c>
      <c r="B165" s="274"/>
      <c r="C165" s="147">
        <f>SUM(C137:C164)</f>
        <v>3262.4899999999993</v>
      </c>
      <c r="D165" s="115">
        <f>SUM(D137:D164)</f>
        <v>1328</v>
      </c>
      <c r="E165" s="115">
        <f>SUM(E137:E164)</f>
        <v>1328</v>
      </c>
      <c r="F165" s="119">
        <f>E165/C165</f>
        <v>0.40705105609519115</v>
      </c>
      <c r="G165" s="115">
        <f>SUM(G137:G164)</f>
        <v>142</v>
      </c>
      <c r="H165" s="116">
        <f t="shared" ref="H165" si="55">(G165/D165)</f>
        <v>0.10692771084337349</v>
      </c>
      <c r="I165" s="115">
        <f>SUM(I137:I164)</f>
        <v>0</v>
      </c>
      <c r="J165" s="147">
        <v>0</v>
      </c>
      <c r="K165" s="115">
        <f>SUM(K137:K164)</f>
        <v>4</v>
      </c>
      <c r="L165" s="115">
        <f>SUM(L137:L164)</f>
        <v>1</v>
      </c>
      <c r="M165" s="115">
        <f>SUM(M137:M164)</f>
        <v>53</v>
      </c>
      <c r="N165" s="115">
        <v>0</v>
      </c>
      <c r="O165" s="115">
        <f>SUM(O137:O164)</f>
        <v>38</v>
      </c>
      <c r="P165" s="115">
        <f>SUM(P137:P164)</f>
        <v>15</v>
      </c>
      <c r="Q165" s="116">
        <f t="shared" ref="Q165" si="56">M165/G165</f>
        <v>0.37323943661971831</v>
      </c>
      <c r="R165" s="115">
        <f>SUM(R137:R164)</f>
        <v>192</v>
      </c>
      <c r="S165" s="95">
        <v>0.15</v>
      </c>
      <c r="T165" s="115">
        <f>SUM(T137:T164)</f>
        <v>142</v>
      </c>
      <c r="U165" s="116">
        <f t="shared" si="49"/>
        <v>0.10692771084337349</v>
      </c>
      <c r="V165" s="115">
        <f>SUM(V137:V164)</f>
        <v>0</v>
      </c>
      <c r="W165" s="147">
        <v>0</v>
      </c>
      <c r="X165" s="115">
        <f>SUM(X137:X164)</f>
        <v>4</v>
      </c>
      <c r="Y165" s="115">
        <f>SUM(Y137:Y164)</f>
        <v>1</v>
      </c>
      <c r="Z165" s="146"/>
      <c r="AA165" s="150"/>
      <c r="AC165" s="125"/>
    </row>
    <row r="166" spans="1:29" ht="21.75" customHeight="1" x14ac:dyDescent="0.3">
      <c r="A166" s="296" t="s">
        <v>189</v>
      </c>
      <c r="B166" s="296"/>
      <c r="C166" s="110"/>
      <c r="D166" s="106"/>
      <c r="E166" s="106"/>
      <c r="F166" s="111"/>
      <c r="G166" s="106"/>
      <c r="H166" s="112"/>
      <c r="I166" s="106"/>
      <c r="J166" s="105"/>
      <c r="K166" s="106"/>
      <c r="L166" s="106"/>
      <c r="M166" s="106"/>
      <c r="N166" s="106"/>
      <c r="O166" s="106"/>
      <c r="P166" s="106"/>
      <c r="Q166" s="112"/>
      <c r="R166" s="106"/>
      <c r="S166" s="90"/>
      <c r="T166" s="106"/>
      <c r="U166" s="112"/>
      <c r="V166" s="106"/>
      <c r="W166" s="105"/>
      <c r="X166" s="106"/>
      <c r="Y166" s="106"/>
      <c r="Z166" s="141"/>
      <c r="AC166" s="124"/>
    </row>
    <row r="167" spans="1:29" s="20" customFormat="1" x14ac:dyDescent="0.3">
      <c r="A167" s="105">
        <v>1</v>
      </c>
      <c r="B167" s="110" t="s">
        <v>190</v>
      </c>
      <c r="C167" s="105">
        <v>544.51</v>
      </c>
      <c r="D167" s="106">
        <v>0</v>
      </c>
      <c r="E167" s="106">
        <v>0</v>
      </c>
      <c r="F167" s="111">
        <f>E167/C167</f>
        <v>0</v>
      </c>
      <c r="G167" s="106">
        <v>0</v>
      </c>
      <c r="H167" s="112">
        <v>0</v>
      </c>
      <c r="I167" s="106">
        <v>0</v>
      </c>
      <c r="J167" s="105"/>
      <c r="K167" s="106"/>
      <c r="L167" s="106"/>
      <c r="M167" s="106">
        <v>0</v>
      </c>
      <c r="N167" s="106">
        <v>0</v>
      </c>
      <c r="O167" s="106">
        <v>0</v>
      </c>
      <c r="P167" s="106">
        <v>0</v>
      </c>
      <c r="Q167" s="112">
        <v>0</v>
      </c>
      <c r="R167" s="106">
        <f t="shared" si="48"/>
        <v>0</v>
      </c>
      <c r="S167" s="90">
        <v>0.15</v>
      </c>
      <c r="T167" s="106">
        <v>0</v>
      </c>
      <c r="U167" s="112">
        <v>0</v>
      </c>
      <c r="V167" s="106">
        <v>0</v>
      </c>
      <c r="W167" s="105"/>
      <c r="X167" s="106"/>
      <c r="Y167" s="106"/>
      <c r="Z167" s="141"/>
      <c r="AA167" s="148"/>
      <c r="AC167" s="123"/>
    </row>
    <row r="168" spans="1:29" x14ac:dyDescent="0.3">
      <c r="A168" s="105">
        <v>2</v>
      </c>
      <c r="B168" s="110" t="s">
        <v>191</v>
      </c>
      <c r="C168" s="105"/>
      <c r="D168" s="106"/>
      <c r="E168" s="106"/>
      <c r="F168" s="111"/>
      <c r="G168" s="106"/>
      <c r="H168" s="112"/>
      <c r="I168" s="106"/>
      <c r="J168" s="105"/>
      <c r="K168" s="106"/>
      <c r="L168" s="106"/>
      <c r="M168" s="106"/>
      <c r="N168" s="106"/>
      <c r="O168" s="106"/>
      <c r="P168" s="106"/>
      <c r="Q168" s="112"/>
      <c r="R168" s="106"/>
      <c r="S168" s="90"/>
      <c r="T168" s="106"/>
      <c r="U168" s="112"/>
      <c r="V168" s="106"/>
      <c r="W168" s="105"/>
      <c r="X168" s="106"/>
      <c r="Y168" s="106"/>
      <c r="Z168" s="141"/>
      <c r="AC168" s="124"/>
    </row>
    <row r="169" spans="1:29" s="20" customFormat="1" ht="20.25" customHeight="1" x14ac:dyDescent="0.3">
      <c r="A169" s="105"/>
      <c r="B169" s="110" t="s">
        <v>192</v>
      </c>
      <c r="C169" s="105">
        <v>330.44</v>
      </c>
      <c r="D169" s="106">
        <v>0</v>
      </c>
      <c r="E169" s="106">
        <v>0</v>
      </c>
      <c r="F169" s="111">
        <f t="shared" ref="F169:F176" si="57">E169/C169</f>
        <v>0</v>
      </c>
      <c r="G169" s="106">
        <v>0</v>
      </c>
      <c r="H169" s="112">
        <v>0</v>
      </c>
      <c r="I169" s="106">
        <v>0</v>
      </c>
      <c r="J169" s="105"/>
      <c r="K169" s="106"/>
      <c r="L169" s="106"/>
      <c r="M169" s="105">
        <v>0</v>
      </c>
      <c r="N169" s="106">
        <v>0</v>
      </c>
      <c r="O169" s="106">
        <v>0</v>
      </c>
      <c r="P169" s="106">
        <v>0</v>
      </c>
      <c r="Q169" s="112">
        <v>0</v>
      </c>
      <c r="R169" s="106">
        <f t="shared" si="48"/>
        <v>0</v>
      </c>
      <c r="S169" s="90">
        <v>0.15</v>
      </c>
      <c r="T169" s="106">
        <v>0</v>
      </c>
      <c r="U169" s="112">
        <v>0</v>
      </c>
      <c r="V169" s="106">
        <v>0</v>
      </c>
      <c r="W169" s="105"/>
      <c r="X169" s="106"/>
      <c r="Y169" s="106"/>
      <c r="Z169" s="141"/>
      <c r="AA169" s="148"/>
      <c r="AC169" s="123"/>
    </row>
    <row r="170" spans="1:29" s="20" customFormat="1" x14ac:dyDescent="0.3">
      <c r="A170" s="105">
        <v>3</v>
      </c>
      <c r="B170" s="110" t="s">
        <v>193</v>
      </c>
      <c r="C170" s="105">
        <v>157.74</v>
      </c>
      <c r="D170" s="106">
        <v>37</v>
      </c>
      <c r="E170" s="106">
        <v>37</v>
      </c>
      <c r="F170" s="111">
        <f t="shared" si="57"/>
        <v>0.23456320527450233</v>
      </c>
      <c r="G170" s="106">
        <v>5</v>
      </c>
      <c r="H170" s="112">
        <f t="shared" ref="H170" si="58">(G170/D170)</f>
        <v>0.13513513513513514</v>
      </c>
      <c r="I170" s="106">
        <v>0</v>
      </c>
      <c r="J170" s="105"/>
      <c r="K170" s="106"/>
      <c r="L170" s="106"/>
      <c r="M170" s="106">
        <v>2</v>
      </c>
      <c r="N170" s="106">
        <v>0</v>
      </c>
      <c r="O170" s="106">
        <v>1</v>
      </c>
      <c r="P170" s="106">
        <v>1</v>
      </c>
      <c r="Q170" s="112">
        <f t="shared" ref="Q170" si="59">M170/G170</f>
        <v>0.4</v>
      </c>
      <c r="R170" s="106">
        <f t="shared" si="48"/>
        <v>5</v>
      </c>
      <c r="S170" s="90">
        <v>0.15</v>
      </c>
      <c r="T170" s="106">
        <v>5</v>
      </c>
      <c r="U170" s="112">
        <f t="shared" si="49"/>
        <v>0.13513513513513514</v>
      </c>
      <c r="V170" s="106">
        <v>0</v>
      </c>
      <c r="W170" s="105"/>
      <c r="X170" s="106"/>
      <c r="Y170" s="106"/>
      <c r="Z170" s="141"/>
      <c r="AA170" s="148"/>
      <c r="AC170" s="123"/>
    </row>
    <row r="171" spans="1:29" s="20" customFormat="1" x14ac:dyDescent="0.3">
      <c r="A171" s="105">
        <v>4</v>
      </c>
      <c r="B171" s="110" t="s">
        <v>194</v>
      </c>
      <c r="C171" s="105">
        <v>41.97</v>
      </c>
      <c r="D171" s="106">
        <v>0</v>
      </c>
      <c r="E171" s="106">
        <v>0</v>
      </c>
      <c r="F171" s="111">
        <f t="shared" si="57"/>
        <v>0</v>
      </c>
      <c r="G171" s="106">
        <v>0</v>
      </c>
      <c r="H171" s="112">
        <v>0</v>
      </c>
      <c r="I171" s="106">
        <v>0</v>
      </c>
      <c r="J171" s="105"/>
      <c r="K171" s="106"/>
      <c r="L171" s="106"/>
      <c r="M171" s="106">
        <v>0</v>
      </c>
      <c r="N171" s="106">
        <v>0</v>
      </c>
      <c r="O171" s="106">
        <v>0</v>
      </c>
      <c r="P171" s="106">
        <v>0</v>
      </c>
      <c r="Q171" s="112">
        <v>0</v>
      </c>
      <c r="R171" s="106">
        <f t="shared" si="48"/>
        <v>0</v>
      </c>
      <c r="S171" s="90">
        <v>0.15</v>
      </c>
      <c r="T171" s="106">
        <v>0</v>
      </c>
      <c r="U171" s="112">
        <v>0</v>
      </c>
      <c r="V171" s="106">
        <v>0</v>
      </c>
      <c r="W171" s="105"/>
      <c r="X171" s="106"/>
      <c r="Y171" s="106"/>
      <c r="Z171" s="141"/>
      <c r="AA171" s="148"/>
      <c r="AC171" s="123"/>
    </row>
    <row r="172" spans="1:29" s="20" customFormat="1" ht="17.25" customHeight="1" x14ac:dyDescent="0.3">
      <c r="A172" s="105">
        <v>5</v>
      </c>
      <c r="B172" s="110" t="s">
        <v>195</v>
      </c>
      <c r="C172" s="105">
        <v>146.55000000000001</v>
      </c>
      <c r="D172" s="106">
        <v>0</v>
      </c>
      <c r="E172" s="106">
        <v>0</v>
      </c>
      <c r="F172" s="111">
        <f t="shared" si="57"/>
        <v>0</v>
      </c>
      <c r="G172" s="106">
        <v>0</v>
      </c>
      <c r="H172" s="112">
        <v>0</v>
      </c>
      <c r="I172" s="106">
        <v>0</v>
      </c>
      <c r="J172" s="105"/>
      <c r="K172" s="106"/>
      <c r="L172" s="106"/>
      <c r="M172" s="106">
        <v>0</v>
      </c>
      <c r="N172" s="106">
        <v>0</v>
      </c>
      <c r="O172" s="106">
        <v>0</v>
      </c>
      <c r="P172" s="106">
        <v>0</v>
      </c>
      <c r="Q172" s="112">
        <v>0</v>
      </c>
      <c r="R172" s="106">
        <f t="shared" si="48"/>
        <v>0</v>
      </c>
      <c r="S172" s="90">
        <v>0.15</v>
      </c>
      <c r="T172" s="106">
        <v>0</v>
      </c>
      <c r="U172" s="112">
        <v>0</v>
      </c>
      <c r="V172" s="106">
        <v>0</v>
      </c>
      <c r="W172" s="105"/>
      <c r="X172" s="106"/>
      <c r="Y172" s="106"/>
      <c r="Z172" s="141"/>
      <c r="AA172" s="148"/>
      <c r="AC172" s="123"/>
    </row>
    <row r="173" spans="1:29" s="20" customFormat="1" x14ac:dyDescent="0.3">
      <c r="A173" s="105">
        <v>6</v>
      </c>
      <c r="B173" s="110" t="s">
        <v>196</v>
      </c>
      <c r="C173" s="105">
        <v>6.49</v>
      </c>
      <c r="D173" s="106">
        <v>0</v>
      </c>
      <c r="E173" s="106">
        <v>0</v>
      </c>
      <c r="F173" s="111">
        <f t="shared" si="57"/>
        <v>0</v>
      </c>
      <c r="G173" s="106">
        <v>0</v>
      </c>
      <c r="H173" s="112">
        <v>0</v>
      </c>
      <c r="I173" s="106">
        <v>0</v>
      </c>
      <c r="J173" s="105"/>
      <c r="K173" s="106"/>
      <c r="L173" s="106"/>
      <c r="M173" s="106">
        <v>0</v>
      </c>
      <c r="N173" s="106">
        <v>0</v>
      </c>
      <c r="O173" s="106">
        <v>0</v>
      </c>
      <c r="P173" s="106">
        <v>0</v>
      </c>
      <c r="Q173" s="112">
        <v>0</v>
      </c>
      <c r="R173" s="106">
        <f t="shared" si="48"/>
        <v>0</v>
      </c>
      <c r="S173" s="90">
        <v>0.15</v>
      </c>
      <c r="T173" s="106">
        <v>0</v>
      </c>
      <c r="U173" s="112">
        <v>0</v>
      </c>
      <c r="V173" s="106">
        <v>0</v>
      </c>
      <c r="W173" s="105"/>
      <c r="X173" s="106"/>
      <c r="Y173" s="106"/>
      <c r="Z173" s="141"/>
      <c r="AA173" s="148"/>
      <c r="AC173" s="123"/>
    </row>
    <row r="174" spans="1:29" s="20" customFormat="1" ht="20.25" customHeight="1" x14ac:dyDescent="0.3">
      <c r="A174" s="105">
        <v>7</v>
      </c>
      <c r="B174" s="110" t="s">
        <v>197</v>
      </c>
      <c r="C174" s="105">
        <v>8.93</v>
      </c>
      <c r="D174" s="106">
        <v>0</v>
      </c>
      <c r="E174" s="106">
        <v>0</v>
      </c>
      <c r="F174" s="111">
        <f t="shared" si="57"/>
        <v>0</v>
      </c>
      <c r="G174" s="106">
        <v>0</v>
      </c>
      <c r="H174" s="112">
        <v>0</v>
      </c>
      <c r="I174" s="106">
        <v>0</v>
      </c>
      <c r="J174" s="105"/>
      <c r="K174" s="106"/>
      <c r="L174" s="106"/>
      <c r="M174" s="106">
        <v>0</v>
      </c>
      <c r="N174" s="106">
        <v>0</v>
      </c>
      <c r="O174" s="106">
        <v>0</v>
      </c>
      <c r="P174" s="106">
        <v>0</v>
      </c>
      <c r="Q174" s="112">
        <v>0</v>
      </c>
      <c r="R174" s="106">
        <f t="shared" si="48"/>
        <v>0</v>
      </c>
      <c r="S174" s="90">
        <v>0.15</v>
      </c>
      <c r="T174" s="106">
        <v>0</v>
      </c>
      <c r="U174" s="112">
        <v>0</v>
      </c>
      <c r="V174" s="106">
        <v>0</v>
      </c>
      <c r="W174" s="105"/>
      <c r="X174" s="106"/>
      <c r="Y174" s="106"/>
      <c r="Z174" s="141"/>
      <c r="AA174" s="148"/>
      <c r="AC174" s="123"/>
    </row>
    <row r="175" spans="1:29" s="20" customFormat="1" ht="18" customHeight="1" x14ac:dyDescent="0.3">
      <c r="A175" s="105">
        <v>8</v>
      </c>
      <c r="B175" s="110" t="s">
        <v>416</v>
      </c>
      <c r="C175" s="105">
        <v>23.28</v>
      </c>
      <c r="D175" s="106">
        <v>0</v>
      </c>
      <c r="E175" s="106">
        <v>0</v>
      </c>
      <c r="F175" s="111">
        <f t="shared" si="57"/>
        <v>0</v>
      </c>
      <c r="G175" s="106">
        <v>0</v>
      </c>
      <c r="H175" s="112">
        <v>0</v>
      </c>
      <c r="I175" s="106">
        <v>0</v>
      </c>
      <c r="J175" s="105">
        <v>0</v>
      </c>
      <c r="K175" s="106">
        <v>0</v>
      </c>
      <c r="L175" s="106">
        <v>0</v>
      </c>
      <c r="M175" s="106">
        <v>0</v>
      </c>
      <c r="N175" s="106">
        <v>0</v>
      </c>
      <c r="O175" s="106">
        <v>0</v>
      </c>
      <c r="P175" s="106">
        <v>0</v>
      </c>
      <c r="Q175" s="112">
        <v>0</v>
      </c>
      <c r="R175" s="106">
        <f t="shared" si="48"/>
        <v>0</v>
      </c>
      <c r="S175" s="90">
        <v>0.15</v>
      </c>
      <c r="T175" s="106">
        <v>0</v>
      </c>
      <c r="U175" s="112">
        <v>0</v>
      </c>
      <c r="V175" s="106">
        <v>0</v>
      </c>
      <c r="W175" s="105">
        <v>0</v>
      </c>
      <c r="X175" s="106">
        <v>0</v>
      </c>
      <c r="Y175" s="106">
        <v>0</v>
      </c>
      <c r="Z175" s="141"/>
      <c r="AA175" s="148"/>
      <c r="AC175" s="123"/>
    </row>
    <row r="176" spans="1:29" s="20" customFormat="1" ht="18" customHeight="1" x14ac:dyDescent="0.3">
      <c r="A176" s="105">
        <v>9</v>
      </c>
      <c r="B176" s="110" t="s">
        <v>417</v>
      </c>
      <c r="C176" s="105">
        <v>16.71</v>
      </c>
      <c r="D176" s="106">
        <v>0</v>
      </c>
      <c r="E176" s="106">
        <v>0</v>
      </c>
      <c r="F176" s="111">
        <f t="shared" si="57"/>
        <v>0</v>
      </c>
      <c r="G176" s="106">
        <v>0</v>
      </c>
      <c r="H176" s="112">
        <v>0</v>
      </c>
      <c r="I176" s="106">
        <v>0</v>
      </c>
      <c r="J176" s="105">
        <v>0</v>
      </c>
      <c r="K176" s="106">
        <v>0</v>
      </c>
      <c r="L176" s="106">
        <v>0</v>
      </c>
      <c r="M176" s="106">
        <v>0</v>
      </c>
      <c r="N176" s="106">
        <v>0</v>
      </c>
      <c r="O176" s="106">
        <v>0</v>
      </c>
      <c r="P176" s="106">
        <v>0</v>
      </c>
      <c r="Q176" s="112">
        <v>0</v>
      </c>
      <c r="R176" s="106">
        <f t="shared" si="48"/>
        <v>0</v>
      </c>
      <c r="S176" s="90">
        <v>0.15</v>
      </c>
      <c r="T176" s="106">
        <v>0</v>
      </c>
      <c r="U176" s="112">
        <v>0</v>
      </c>
      <c r="V176" s="106">
        <v>0</v>
      </c>
      <c r="W176" s="105">
        <v>0</v>
      </c>
      <c r="X176" s="106">
        <v>0</v>
      </c>
      <c r="Y176" s="106">
        <v>0</v>
      </c>
      <c r="Z176" s="141"/>
      <c r="AA176" s="148"/>
      <c r="AC176" s="123"/>
    </row>
    <row r="177" spans="1:29" ht="58.5" customHeight="1" x14ac:dyDescent="0.3">
      <c r="A177" s="105">
        <v>10</v>
      </c>
      <c r="B177" s="110" t="s">
        <v>30</v>
      </c>
      <c r="C177" s="110"/>
      <c r="D177" s="106"/>
      <c r="E177" s="106"/>
      <c r="F177" s="111"/>
      <c r="G177" s="106"/>
      <c r="H177" s="112"/>
      <c r="I177" s="106"/>
      <c r="J177" s="105"/>
      <c r="K177" s="106"/>
      <c r="L177" s="106"/>
      <c r="M177" s="106"/>
      <c r="N177" s="106"/>
      <c r="O177" s="106"/>
      <c r="P177" s="106"/>
      <c r="Q177" s="112"/>
      <c r="R177" s="106"/>
      <c r="S177" s="90"/>
      <c r="T177" s="106"/>
      <c r="U177" s="112"/>
      <c r="V177" s="106"/>
      <c r="W177" s="105"/>
      <c r="X177" s="106"/>
      <c r="Y177" s="106"/>
      <c r="Z177" s="141"/>
      <c r="AC177" s="124"/>
    </row>
    <row r="178" spans="1:29" s="78" customFormat="1" ht="33" customHeight="1" x14ac:dyDescent="0.3">
      <c r="A178" s="274" t="s">
        <v>200</v>
      </c>
      <c r="B178" s="274"/>
      <c r="C178" s="147">
        <f>SUM(C167:C177)</f>
        <v>1276.6200000000001</v>
      </c>
      <c r="D178" s="115">
        <f>SUM(D167:D177)</f>
        <v>37</v>
      </c>
      <c r="E178" s="115">
        <f>SUM(E167:E177)</f>
        <v>37</v>
      </c>
      <c r="F178" s="119">
        <f>E178/C178</f>
        <v>2.898278266046278E-2</v>
      </c>
      <c r="G178" s="115">
        <f>SUM(G167:G177)</f>
        <v>5</v>
      </c>
      <c r="H178" s="116">
        <f t="shared" ref="H178" si="60">(G178/D178)</f>
        <v>0.13513513513513514</v>
      </c>
      <c r="I178" s="115">
        <f>SUM(I167:I177)</f>
        <v>0</v>
      </c>
      <c r="J178" s="147">
        <v>0</v>
      </c>
      <c r="K178" s="115">
        <v>0</v>
      </c>
      <c r="L178" s="115">
        <v>0</v>
      </c>
      <c r="M178" s="115">
        <f>SUM(M167:M177)</f>
        <v>2</v>
      </c>
      <c r="N178" s="115">
        <f t="shared" ref="N178:P178" si="61">SUM(N167:N177)</f>
        <v>0</v>
      </c>
      <c r="O178" s="115">
        <f t="shared" si="61"/>
        <v>1</v>
      </c>
      <c r="P178" s="115">
        <f t="shared" si="61"/>
        <v>1</v>
      </c>
      <c r="Q178" s="116">
        <f t="shared" ref="Q178" si="62">M178/G178</f>
        <v>0.4</v>
      </c>
      <c r="R178" s="115">
        <f>SUM(R167:R177)</f>
        <v>5</v>
      </c>
      <c r="S178" s="95">
        <v>0.15</v>
      </c>
      <c r="T178" s="115">
        <f>SUM(T167:T177)</f>
        <v>5</v>
      </c>
      <c r="U178" s="116">
        <f t="shared" si="49"/>
        <v>0.13513513513513514</v>
      </c>
      <c r="V178" s="115">
        <f>SUM(V167:V177)</f>
        <v>0</v>
      </c>
      <c r="W178" s="147">
        <v>0</v>
      </c>
      <c r="X178" s="115">
        <v>0</v>
      </c>
      <c r="Y178" s="115">
        <v>0</v>
      </c>
      <c r="Z178" s="146"/>
      <c r="AA178" s="150"/>
      <c r="AC178" s="125"/>
    </row>
    <row r="179" spans="1:29" x14ac:dyDescent="0.3">
      <c r="A179" s="296" t="s">
        <v>201</v>
      </c>
      <c r="B179" s="296"/>
      <c r="C179" s="110"/>
      <c r="D179" s="106"/>
      <c r="E179" s="106"/>
      <c r="F179" s="111"/>
      <c r="G179" s="106"/>
      <c r="H179" s="112"/>
      <c r="I179" s="106"/>
      <c r="J179" s="105"/>
      <c r="K179" s="106"/>
      <c r="L179" s="106"/>
      <c r="M179" s="106"/>
      <c r="N179" s="106"/>
      <c r="O179" s="106"/>
      <c r="P179" s="106"/>
      <c r="Q179" s="112"/>
      <c r="R179" s="106"/>
      <c r="S179" s="90"/>
      <c r="T179" s="106"/>
      <c r="U179" s="112"/>
      <c r="V179" s="106"/>
      <c r="W179" s="105"/>
      <c r="X179" s="106"/>
      <c r="Y179" s="106"/>
      <c r="Z179" s="141"/>
      <c r="AC179" s="124"/>
    </row>
    <row r="180" spans="1:29" s="20" customFormat="1" x14ac:dyDescent="0.3">
      <c r="A180" s="269">
        <v>1</v>
      </c>
      <c r="B180" s="110" t="s">
        <v>202</v>
      </c>
      <c r="C180" s="110"/>
      <c r="D180" s="106"/>
      <c r="E180" s="106"/>
      <c r="F180" s="111"/>
      <c r="G180" s="106"/>
      <c r="H180" s="112"/>
      <c r="I180" s="106"/>
      <c r="J180" s="105"/>
      <c r="K180" s="106"/>
      <c r="L180" s="106"/>
      <c r="M180" s="106"/>
      <c r="N180" s="106"/>
      <c r="O180" s="106"/>
      <c r="P180" s="106"/>
      <c r="Q180" s="112"/>
      <c r="R180" s="106"/>
      <c r="S180" s="90"/>
      <c r="T180" s="106"/>
      <c r="U180" s="112"/>
      <c r="V180" s="106"/>
      <c r="W180" s="105"/>
      <c r="X180" s="106"/>
      <c r="Y180" s="106"/>
      <c r="Z180" s="141"/>
      <c r="AA180" s="148"/>
      <c r="AC180" s="123"/>
    </row>
    <row r="181" spans="1:29" s="20" customFormat="1" ht="19.5" customHeight="1" x14ac:dyDescent="0.3">
      <c r="A181" s="271"/>
      <c r="B181" s="110" t="s">
        <v>203</v>
      </c>
      <c r="C181" s="105">
        <v>25.35</v>
      </c>
      <c r="D181" s="106">
        <v>0</v>
      </c>
      <c r="E181" s="106">
        <v>0</v>
      </c>
      <c r="F181" s="111">
        <f>E181/C181</f>
        <v>0</v>
      </c>
      <c r="G181" s="106">
        <v>0</v>
      </c>
      <c r="H181" s="112">
        <v>0</v>
      </c>
      <c r="I181" s="106">
        <v>0</v>
      </c>
      <c r="J181" s="105"/>
      <c r="K181" s="106"/>
      <c r="L181" s="106"/>
      <c r="M181" s="106">
        <v>0</v>
      </c>
      <c r="N181" s="106">
        <v>0</v>
      </c>
      <c r="O181" s="106">
        <v>0</v>
      </c>
      <c r="P181" s="106">
        <v>0</v>
      </c>
      <c r="Q181" s="112">
        <v>0</v>
      </c>
      <c r="R181" s="106">
        <f t="shared" si="48"/>
        <v>0</v>
      </c>
      <c r="S181" s="90">
        <v>0.15</v>
      </c>
      <c r="T181" s="106">
        <v>0</v>
      </c>
      <c r="U181" s="112">
        <v>0</v>
      </c>
      <c r="V181" s="106">
        <v>0</v>
      </c>
      <c r="W181" s="105"/>
      <c r="X181" s="106"/>
      <c r="Y181" s="106"/>
      <c r="Z181" s="141"/>
      <c r="AA181" s="148"/>
      <c r="AC181" s="123"/>
    </row>
    <row r="182" spans="1:29" s="20" customFormat="1" x14ac:dyDescent="0.3">
      <c r="A182" s="271"/>
      <c r="B182" s="110" t="s">
        <v>204</v>
      </c>
      <c r="C182" s="105">
        <v>70.63</v>
      </c>
      <c r="D182" s="106">
        <v>0</v>
      </c>
      <c r="E182" s="106">
        <v>0</v>
      </c>
      <c r="F182" s="111">
        <f>E182/C182</f>
        <v>0</v>
      </c>
      <c r="G182" s="106">
        <v>0</v>
      </c>
      <c r="H182" s="112">
        <v>0</v>
      </c>
      <c r="I182" s="106">
        <v>0</v>
      </c>
      <c r="J182" s="105"/>
      <c r="K182" s="106"/>
      <c r="L182" s="106"/>
      <c r="M182" s="106">
        <v>0</v>
      </c>
      <c r="N182" s="106">
        <v>0</v>
      </c>
      <c r="O182" s="106">
        <v>0</v>
      </c>
      <c r="P182" s="106">
        <v>0</v>
      </c>
      <c r="Q182" s="112">
        <v>0</v>
      </c>
      <c r="R182" s="106">
        <f t="shared" si="48"/>
        <v>0</v>
      </c>
      <c r="S182" s="90">
        <v>0.15</v>
      </c>
      <c r="T182" s="106">
        <v>0</v>
      </c>
      <c r="U182" s="112">
        <v>0</v>
      </c>
      <c r="V182" s="106">
        <v>0</v>
      </c>
      <c r="W182" s="105"/>
      <c r="X182" s="106"/>
      <c r="Y182" s="106"/>
      <c r="Z182" s="141"/>
      <c r="AA182" s="148"/>
      <c r="AC182" s="123"/>
    </row>
    <row r="183" spans="1:29" s="20" customFormat="1" ht="21.75" customHeight="1" x14ac:dyDescent="0.3">
      <c r="A183" s="271"/>
      <c r="B183" s="110" t="s">
        <v>205</v>
      </c>
      <c r="C183" s="105">
        <v>12.44</v>
      </c>
      <c r="D183" s="106">
        <v>0</v>
      </c>
      <c r="E183" s="106">
        <v>0</v>
      </c>
      <c r="F183" s="111">
        <f>E183/C183</f>
        <v>0</v>
      </c>
      <c r="G183" s="106">
        <v>0</v>
      </c>
      <c r="H183" s="112">
        <v>0</v>
      </c>
      <c r="I183" s="106">
        <v>0</v>
      </c>
      <c r="J183" s="105"/>
      <c r="K183" s="106"/>
      <c r="L183" s="106"/>
      <c r="M183" s="106">
        <v>0</v>
      </c>
      <c r="N183" s="106">
        <v>0</v>
      </c>
      <c r="O183" s="106">
        <v>0</v>
      </c>
      <c r="P183" s="106">
        <v>0</v>
      </c>
      <c r="Q183" s="112">
        <v>0</v>
      </c>
      <c r="R183" s="106">
        <f t="shared" si="48"/>
        <v>0</v>
      </c>
      <c r="S183" s="90">
        <v>0.15</v>
      </c>
      <c r="T183" s="106">
        <v>0</v>
      </c>
      <c r="U183" s="112">
        <v>0</v>
      </c>
      <c r="V183" s="106">
        <v>0</v>
      </c>
      <c r="W183" s="105"/>
      <c r="X183" s="106"/>
      <c r="Y183" s="106"/>
      <c r="Z183" s="141"/>
      <c r="AA183" s="148"/>
      <c r="AC183" s="123"/>
    </row>
    <row r="184" spans="1:29" s="20" customFormat="1" ht="18" customHeight="1" x14ac:dyDescent="0.3">
      <c r="A184" s="270"/>
      <c r="B184" s="110" t="s">
        <v>206</v>
      </c>
      <c r="C184" s="105">
        <v>350.33</v>
      </c>
      <c r="D184" s="106">
        <v>43</v>
      </c>
      <c r="E184" s="106">
        <v>43</v>
      </c>
      <c r="F184" s="111">
        <f>E184/C184</f>
        <v>0.12274141523706221</v>
      </c>
      <c r="G184" s="106">
        <v>3</v>
      </c>
      <c r="H184" s="112">
        <f t="shared" ref="H184:H185" si="63">(G184/D184)</f>
        <v>6.9767441860465115E-2</v>
      </c>
      <c r="I184" s="106">
        <v>0</v>
      </c>
      <c r="J184" s="105"/>
      <c r="K184" s="106"/>
      <c r="L184" s="106"/>
      <c r="M184" s="106">
        <v>0</v>
      </c>
      <c r="N184" s="106">
        <v>0</v>
      </c>
      <c r="O184" s="106">
        <v>0</v>
      </c>
      <c r="P184" s="106">
        <v>0</v>
      </c>
      <c r="Q184" s="112">
        <v>0</v>
      </c>
      <c r="R184" s="106">
        <f t="shared" si="48"/>
        <v>6</v>
      </c>
      <c r="S184" s="90">
        <v>0.15</v>
      </c>
      <c r="T184" s="106">
        <v>3</v>
      </c>
      <c r="U184" s="112">
        <f t="shared" si="49"/>
        <v>6.9767441860465115E-2</v>
      </c>
      <c r="V184" s="106">
        <v>0</v>
      </c>
      <c r="W184" s="105"/>
      <c r="X184" s="106"/>
      <c r="Y184" s="106"/>
      <c r="Z184" s="141"/>
      <c r="AA184" s="148"/>
      <c r="AC184" s="123"/>
    </row>
    <row r="185" spans="1:29" s="20" customFormat="1" x14ac:dyDescent="0.3">
      <c r="A185" s="105">
        <v>2</v>
      </c>
      <c r="B185" s="110" t="s">
        <v>207</v>
      </c>
      <c r="C185" s="105">
        <v>369.64</v>
      </c>
      <c r="D185" s="106">
        <v>161</v>
      </c>
      <c r="E185" s="106">
        <v>161</v>
      </c>
      <c r="F185" s="111">
        <f>E185/C185</f>
        <v>0.43555892219456771</v>
      </c>
      <c r="G185" s="106">
        <v>15</v>
      </c>
      <c r="H185" s="112">
        <f t="shared" si="63"/>
        <v>9.3167701863354033E-2</v>
      </c>
      <c r="I185" s="106">
        <v>5</v>
      </c>
      <c r="J185" s="105"/>
      <c r="K185" s="106">
        <v>4</v>
      </c>
      <c r="L185" s="106">
        <v>1</v>
      </c>
      <c r="M185" s="106">
        <v>4</v>
      </c>
      <c r="N185" s="106">
        <v>0</v>
      </c>
      <c r="O185" s="106">
        <v>4</v>
      </c>
      <c r="P185" s="106">
        <v>0</v>
      </c>
      <c r="Q185" s="112">
        <f t="shared" ref="Q185" si="64">M185/G185</f>
        <v>0.26666666666666666</v>
      </c>
      <c r="R185" s="106">
        <f t="shared" si="48"/>
        <v>24</v>
      </c>
      <c r="S185" s="90">
        <v>0.15</v>
      </c>
      <c r="T185" s="106">
        <v>15</v>
      </c>
      <c r="U185" s="112">
        <f t="shared" si="49"/>
        <v>9.3167701863354033E-2</v>
      </c>
      <c r="V185" s="106">
        <v>0</v>
      </c>
      <c r="W185" s="105"/>
      <c r="X185" s="106"/>
      <c r="Y185" s="106"/>
      <c r="Z185" s="141"/>
      <c r="AA185" s="148"/>
      <c r="AC185" s="123"/>
    </row>
    <row r="186" spans="1:29" x14ac:dyDescent="0.3">
      <c r="A186" s="269">
        <v>3</v>
      </c>
      <c r="B186" s="110" t="s">
        <v>208</v>
      </c>
      <c r="C186" s="105"/>
      <c r="D186" s="106"/>
      <c r="E186" s="106"/>
      <c r="F186" s="111"/>
      <c r="G186" s="106"/>
      <c r="H186" s="112"/>
      <c r="I186" s="106"/>
      <c r="J186" s="105"/>
      <c r="K186" s="106"/>
      <c r="L186" s="106"/>
      <c r="M186" s="106"/>
      <c r="N186" s="106"/>
      <c r="O186" s="106"/>
      <c r="P186" s="106"/>
      <c r="Q186" s="112"/>
      <c r="R186" s="106"/>
      <c r="S186" s="90"/>
      <c r="T186" s="106"/>
      <c r="U186" s="112"/>
      <c r="V186" s="106"/>
      <c r="W186" s="105"/>
      <c r="X186" s="106"/>
      <c r="Y186" s="106"/>
      <c r="Z186" s="141"/>
      <c r="AC186" s="124"/>
    </row>
    <row r="187" spans="1:29" s="20" customFormat="1" x14ac:dyDescent="0.3">
      <c r="A187" s="271"/>
      <c r="B187" s="110" t="s">
        <v>97</v>
      </c>
      <c r="C187" s="105">
        <v>267.42</v>
      </c>
      <c r="D187" s="106">
        <v>39</v>
      </c>
      <c r="E187" s="106">
        <v>39</v>
      </c>
      <c r="F187" s="111">
        <f>E187/C187</f>
        <v>0.14583800762844962</v>
      </c>
      <c r="G187" s="106">
        <v>5</v>
      </c>
      <c r="H187" s="112">
        <f t="shared" ref="H187:H188" si="65">(G187/D187)</f>
        <v>0.12820512820512819</v>
      </c>
      <c r="I187" s="106">
        <v>0</v>
      </c>
      <c r="J187" s="105"/>
      <c r="K187" s="106"/>
      <c r="L187" s="106"/>
      <c r="M187" s="106">
        <v>0</v>
      </c>
      <c r="N187" s="106">
        <v>0</v>
      </c>
      <c r="O187" s="106">
        <v>0</v>
      </c>
      <c r="P187" s="106">
        <v>0</v>
      </c>
      <c r="Q187" s="112">
        <v>0</v>
      </c>
      <c r="R187" s="106">
        <f t="shared" si="48"/>
        <v>5</v>
      </c>
      <c r="S187" s="90">
        <v>0.15</v>
      </c>
      <c r="T187" s="106">
        <v>5</v>
      </c>
      <c r="U187" s="112">
        <f t="shared" si="49"/>
        <v>0.12820512820512819</v>
      </c>
      <c r="V187" s="106">
        <v>0</v>
      </c>
      <c r="W187" s="105"/>
      <c r="X187" s="106"/>
      <c r="Y187" s="106"/>
      <c r="Z187" s="141"/>
      <c r="AA187" s="148"/>
      <c r="AC187" s="123"/>
    </row>
    <row r="188" spans="1:29" s="20" customFormat="1" x14ac:dyDescent="0.3">
      <c r="A188" s="270"/>
      <c r="B188" s="110" t="s">
        <v>98</v>
      </c>
      <c r="C188" s="105">
        <v>1408.25</v>
      </c>
      <c r="D188" s="106">
        <v>501</v>
      </c>
      <c r="E188" s="106">
        <v>501</v>
      </c>
      <c r="F188" s="111">
        <f>E188/C188</f>
        <v>0.35576069589916565</v>
      </c>
      <c r="G188" s="106">
        <v>72</v>
      </c>
      <c r="H188" s="112">
        <f t="shared" si="65"/>
        <v>0.1437125748502994</v>
      </c>
      <c r="I188" s="106">
        <v>0</v>
      </c>
      <c r="J188" s="105"/>
      <c r="K188" s="106"/>
      <c r="L188" s="106"/>
      <c r="M188" s="106">
        <v>2</v>
      </c>
      <c r="N188" s="106">
        <v>0</v>
      </c>
      <c r="O188" s="106">
        <v>2</v>
      </c>
      <c r="P188" s="106">
        <v>0</v>
      </c>
      <c r="Q188" s="112">
        <f>M188/G188</f>
        <v>2.7777777777777776E-2</v>
      </c>
      <c r="R188" s="106">
        <f t="shared" si="48"/>
        <v>75</v>
      </c>
      <c r="S188" s="90">
        <v>0.15</v>
      </c>
      <c r="T188" s="106">
        <v>72</v>
      </c>
      <c r="U188" s="112">
        <f t="shared" si="49"/>
        <v>0.1437125748502994</v>
      </c>
      <c r="V188" s="106">
        <v>0</v>
      </c>
      <c r="W188" s="105"/>
      <c r="X188" s="106"/>
      <c r="Y188" s="106"/>
      <c r="Z188" s="141"/>
      <c r="AA188" s="148"/>
      <c r="AC188" s="123"/>
    </row>
    <row r="189" spans="1:29" s="20" customFormat="1" x14ac:dyDescent="0.3">
      <c r="A189" s="105">
        <v>4</v>
      </c>
      <c r="B189" s="110" t="s">
        <v>53</v>
      </c>
      <c r="C189" s="105">
        <v>6.27</v>
      </c>
      <c r="D189" s="106"/>
      <c r="E189" s="106"/>
      <c r="F189" s="111">
        <f>E189/C189</f>
        <v>0</v>
      </c>
      <c r="G189" s="106">
        <v>0</v>
      </c>
      <c r="H189" s="112">
        <v>0</v>
      </c>
      <c r="I189" s="106">
        <v>0</v>
      </c>
      <c r="J189" s="105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0</v>
      </c>
      <c r="Q189" s="112">
        <v>0</v>
      </c>
      <c r="R189" s="106">
        <f t="shared" si="48"/>
        <v>0</v>
      </c>
      <c r="S189" s="90">
        <v>0.15</v>
      </c>
      <c r="T189" s="106">
        <v>0</v>
      </c>
      <c r="U189" s="112">
        <v>0</v>
      </c>
      <c r="V189" s="106">
        <v>0</v>
      </c>
      <c r="W189" s="105">
        <v>0</v>
      </c>
      <c r="X189" s="106">
        <v>0</v>
      </c>
      <c r="Y189" s="106">
        <v>0</v>
      </c>
      <c r="Z189" s="141"/>
      <c r="AA189" s="148"/>
      <c r="AC189" s="123"/>
    </row>
    <row r="190" spans="1:29" ht="60" customHeight="1" x14ac:dyDescent="0.3">
      <c r="A190" s="105">
        <v>5</v>
      </c>
      <c r="B190" s="110" t="s">
        <v>30</v>
      </c>
      <c r="C190" s="110"/>
      <c r="D190" s="106"/>
      <c r="E190" s="106"/>
      <c r="F190" s="111"/>
      <c r="G190" s="106"/>
      <c r="H190" s="112"/>
      <c r="I190" s="106"/>
      <c r="J190" s="105"/>
      <c r="K190" s="106"/>
      <c r="L190" s="106"/>
      <c r="M190" s="106"/>
      <c r="N190" s="106"/>
      <c r="O190" s="106"/>
      <c r="P190" s="106"/>
      <c r="Q190" s="112"/>
      <c r="R190" s="106"/>
      <c r="S190" s="90"/>
      <c r="T190" s="106"/>
      <c r="U190" s="112"/>
      <c r="V190" s="106"/>
      <c r="W190" s="105"/>
      <c r="X190" s="106"/>
      <c r="Y190" s="106"/>
      <c r="Z190" s="141"/>
      <c r="AC190" s="124"/>
    </row>
    <row r="191" spans="1:29" s="78" customFormat="1" ht="19.5" customHeight="1" x14ac:dyDescent="0.3">
      <c r="A191" s="274" t="s">
        <v>209</v>
      </c>
      <c r="B191" s="274"/>
      <c r="C191" s="147">
        <f>SUM(C181:C190)</f>
        <v>2510.33</v>
      </c>
      <c r="D191" s="115">
        <f>SUM(D180:D190)</f>
        <v>744</v>
      </c>
      <c r="E191" s="115">
        <f>SUM(E180:E190)</f>
        <v>744</v>
      </c>
      <c r="F191" s="119">
        <f>E191/C191</f>
        <v>0.29637537694247373</v>
      </c>
      <c r="G191" s="115">
        <f>SUM(G180:G190)</f>
        <v>95</v>
      </c>
      <c r="H191" s="116">
        <f t="shared" ref="H191" si="66">(G191/D191)</f>
        <v>0.12768817204301075</v>
      </c>
      <c r="I191" s="115">
        <f>SUM(I180:I190)</f>
        <v>5</v>
      </c>
      <c r="J191" s="147">
        <v>0</v>
      </c>
      <c r="K191" s="115">
        <f>SUM(K180:K190)</f>
        <v>4</v>
      </c>
      <c r="L191" s="115">
        <f>SUM(L180:L190)</f>
        <v>1</v>
      </c>
      <c r="M191" s="115">
        <f>SUM(M180:M190)</f>
        <v>6</v>
      </c>
      <c r="N191" s="115">
        <v>0</v>
      </c>
      <c r="O191" s="115">
        <f>SUM(O180:O190)</f>
        <v>6</v>
      </c>
      <c r="P191" s="115">
        <f>SUM(P180:P190)</f>
        <v>0</v>
      </c>
      <c r="Q191" s="116">
        <f t="shared" ref="Q191" si="67">M191/G191</f>
        <v>6.3157894736842107E-2</v>
      </c>
      <c r="R191" s="115">
        <f>SUM(R180:R190)</f>
        <v>110</v>
      </c>
      <c r="S191" s="95">
        <v>0.15</v>
      </c>
      <c r="T191" s="115">
        <f>SUM(T180:T190)</f>
        <v>95</v>
      </c>
      <c r="U191" s="116">
        <f t="shared" si="49"/>
        <v>0.12768817204301075</v>
      </c>
      <c r="V191" s="115">
        <f>SUM(V180:V190)</f>
        <v>0</v>
      </c>
      <c r="W191" s="147">
        <v>0</v>
      </c>
      <c r="X191" s="115">
        <f>SUM(X180:X190)</f>
        <v>0</v>
      </c>
      <c r="Y191" s="115">
        <f>SUM(Y180:Y190)</f>
        <v>0</v>
      </c>
      <c r="Z191" s="146"/>
      <c r="AA191" s="150"/>
      <c r="AC191" s="125"/>
    </row>
    <row r="192" spans="1:29" ht="22.5" customHeight="1" x14ac:dyDescent="0.3">
      <c r="A192" s="296" t="s">
        <v>210</v>
      </c>
      <c r="B192" s="296"/>
      <c r="C192" s="110"/>
      <c r="D192" s="106"/>
      <c r="E192" s="106"/>
      <c r="F192" s="111"/>
      <c r="G192" s="106"/>
      <c r="H192" s="112"/>
      <c r="I192" s="106"/>
      <c r="J192" s="105"/>
      <c r="K192" s="106"/>
      <c r="L192" s="106"/>
      <c r="M192" s="106"/>
      <c r="N192" s="106"/>
      <c r="O192" s="106"/>
      <c r="P192" s="106"/>
      <c r="Q192" s="112"/>
      <c r="R192" s="106"/>
      <c r="S192" s="90"/>
      <c r="T192" s="106"/>
      <c r="U192" s="112"/>
      <c r="V192" s="106"/>
      <c r="W192" s="105"/>
      <c r="X192" s="106"/>
      <c r="Y192" s="106"/>
      <c r="Z192" s="141"/>
      <c r="AC192" s="124"/>
    </row>
    <row r="193" spans="1:29" x14ac:dyDescent="0.3">
      <c r="A193" s="269">
        <v>1</v>
      </c>
      <c r="B193" s="110" t="s">
        <v>317</v>
      </c>
      <c r="C193" s="110"/>
      <c r="D193" s="106"/>
      <c r="E193" s="106"/>
      <c r="F193" s="111"/>
      <c r="G193" s="106"/>
      <c r="H193" s="112"/>
      <c r="I193" s="106"/>
      <c r="J193" s="105"/>
      <c r="K193" s="106"/>
      <c r="L193" s="106"/>
      <c r="M193" s="106"/>
      <c r="N193" s="106"/>
      <c r="O193" s="106"/>
      <c r="P193" s="106"/>
      <c r="Q193" s="112"/>
      <c r="R193" s="106"/>
      <c r="S193" s="90"/>
      <c r="T193" s="106"/>
      <c r="U193" s="112"/>
      <c r="V193" s="106"/>
      <c r="W193" s="105"/>
      <c r="X193" s="106"/>
      <c r="Y193" s="106"/>
      <c r="Z193" s="141"/>
      <c r="AC193" s="124"/>
    </row>
    <row r="194" spans="1:29" s="20" customFormat="1" ht="21" customHeight="1" x14ac:dyDescent="0.3">
      <c r="A194" s="271"/>
      <c r="B194" s="110" t="s">
        <v>212</v>
      </c>
      <c r="C194" s="105">
        <v>342.45</v>
      </c>
      <c r="D194" s="106">
        <v>118</v>
      </c>
      <c r="E194" s="106">
        <v>118</v>
      </c>
      <c r="F194" s="111">
        <f>E194/C194</f>
        <v>0.34457585048912254</v>
      </c>
      <c r="G194" s="106">
        <v>6</v>
      </c>
      <c r="H194" s="112">
        <f t="shared" ref="H194:H196" si="68">(G194/D194)</f>
        <v>5.0847457627118647E-2</v>
      </c>
      <c r="I194" s="106">
        <v>0</v>
      </c>
      <c r="J194" s="105"/>
      <c r="K194" s="106"/>
      <c r="L194" s="106"/>
      <c r="M194" s="106">
        <v>1</v>
      </c>
      <c r="N194" s="106">
        <v>0</v>
      </c>
      <c r="O194" s="106">
        <v>1</v>
      </c>
      <c r="P194" s="106">
        <v>0</v>
      </c>
      <c r="Q194" s="112">
        <f t="shared" ref="Q194:Q196" si="69">M194/G194</f>
        <v>0.16666666666666666</v>
      </c>
      <c r="R194" s="106">
        <f t="shared" si="48"/>
        <v>17</v>
      </c>
      <c r="S194" s="90">
        <v>0.15</v>
      </c>
      <c r="T194" s="106">
        <v>6</v>
      </c>
      <c r="U194" s="112">
        <f t="shared" si="49"/>
        <v>5.0847457627118647E-2</v>
      </c>
      <c r="V194" s="106">
        <v>0</v>
      </c>
      <c r="W194" s="105"/>
      <c r="X194" s="106"/>
      <c r="Y194" s="106"/>
      <c r="Z194" s="141"/>
      <c r="AA194" s="148"/>
      <c r="AC194" s="123"/>
    </row>
    <row r="195" spans="1:29" s="20" customFormat="1" ht="21" customHeight="1" x14ac:dyDescent="0.3">
      <c r="A195" s="271"/>
      <c r="B195" s="110" t="s">
        <v>213</v>
      </c>
      <c r="C195" s="105">
        <v>121.29</v>
      </c>
      <c r="D195" s="106">
        <v>33</v>
      </c>
      <c r="E195" s="106">
        <v>33</v>
      </c>
      <c r="F195" s="111">
        <f>E195/C195</f>
        <v>0.27207519168933958</v>
      </c>
      <c r="G195" s="106">
        <v>3</v>
      </c>
      <c r="H195" s="112">
        <f t="shared" si="68"/>
        <v>9.0909090909090912E-2</v>
      </c>
      <c r="I195" s="106">
        <v>0</v>
      </c>
      <c r="J195" s="105"/>
      <c r="K195" s="106"/>
      <c r="L195" s="106"/>
      <c r="M195" s="106">
        <v>1</v>
      </c>
      <c r="N195" s="106">
        <v>0</v>
      </c>
      <c r="O195" s="106">
        <v>1</v>
      </c>
      <c r="P195" s="106">
        <v>0</v>
      </c>
      <c r="Q195" s="112">
        <f t="shared" si="69"/>
        <v>0.33333333333333331</v>
      </c>
      <c r="R195" s="106">
        <f t="shared" si="48"/>
        <v>4</v>
      </c>
      <c r="S195" s="90">
        <v>0.15</v>
      </c>
      <c r="T195" s="106">
        <v>3</v>
      </c>
      <c r="U195" s="112">
        <f t="shared" si="49"/>
        <v>9.0909090909090912E-2</v>
      </c>
      <c r="V195" s="106">
        <v>0</v>
      </c>
      <c r="W195" s="105"/>
      <c r="X195" s="106"/>
      <c r="Y195" s="106"/>
      <c r="Z195" s="141"/>
      <c r="AA195" s="148"/>
      <c r="AC195" s="123"/>
    </row>
    <row r="196" spans="1:29" s="20" customFormat="1" ht="22.5" customHeight="1" x14ac:dyDescent="0.3">
      <c r="A196" s="270"/>
      <c r="B196" s="110" t="s">
        <v>214</v>
      </c>
      <c r="C196" s="105">
        <v>101.63</v>
      </c>
      <c r="D196" s="106">
        <v>52</v>
      </c>
      <c r="E196" s="106">
        <v>52</v>
      </c>
      <c r="F196" s="111">
        <f>E196/C196</f>
        <v>0.5116599429302372</v>
      </c>
      <c r="G196" s="106">
        <v>4</v>
      </c>
      <c r="H196" s="112">
        <f t="shared" si="68"/>
        <v>7.6923076923076927E-2</v>
      </c>
      <c r="I196" s="106">
        <v>0</v>
      </c>
      <c r="J196" s="105"/>
      <c r="K196" s="106"/>
      <c r="L196" s="106"/>
      <c r="M196" s="106">
        <v>1</v>
      </c>
      <c r="N196" s="106">
        <v>0</v>
      </c>
      <c r="O196" s="106">
        <v>1</v>
      </c>
      <c r="P196" s="106">
        <v>0</v>
      </c>
      <c r="Q196" s="112">
        <f t="shared" si="69"/>
        <v>0.25</v>
      </c>
      <c r="R196" s="106">
        <f t="shared" si="48"/>
        <v>7</v>
      </c>
      <c r="S196" s="90">
        <v>0.15</v>
      </c>
      <c r="T196" s="106">
        <v>4</v>
      </c>
      <c r="U196" s="112">
        <f t="shared" si="49"/>
        <v>7.6923076923076927E-2</v>
      </c>
      <c r="V196" s="106">
        <v>0</v>
      </c>
      <c r="W196" s="105"/>
      <c r="X196" s="106"/>
      <c r="Y196" s="106"/>
      <c r="Z196" s="141"/>
      <c r="AA196" s="148"/>
      <c r="AC196" s="123"/>
    </row>
    <row r="197" spans="1:29" x14ac:dyDescent="0.3">
      <c r="A197" s="269">
        <v>2</v>
      </c>
      <c r="B197" s="110" t="s">
        <v>215</v>
      </c>
      <c r="C197" s="105"/>
      <c r="D197" s="106"/>
      <c r="E197" s="106"/>
      <c r="F197" s="111"/>
      <c r="G197" s="106"/>
      <c r="H197" s="112"/>
      <c r="I197" s="106"/>
      <c r="J197" s="105"/>
      <c r="K197" s="106"/>
      <c r="L197" s="106"/>
      <c r="M197" s="106"/>
      <c r="N197" s="106"/>
      <c r="O197" s="106"/>
      <c r="P197" s="106"/>
      <c r="Q197" s="112"/>
      <c r="R197" s="106"/>
      <c r="S197" s="90"/>
      <c r="T197" s="106"/>
      <c r="U197" s="112"/>
      <c r="V197" s="106"/>
      <c r="W197" s="105"/>
      <c r="X197" s="106"/>
      <c r="Y197" s="106"/>
      <c r="Z197" s="141"/>
      <c r="AC197" s="124"/>
    </row>
    <row r="198" spans="1:29" s="20" customFormat="1" x14ac:dyDescent="0.3">
      <c r="A198" s="271"/>
      <c r="B198" s="110" t="s">
        <v>216</v>
      </c>
      <c r="C198" s="105">
        <v>510.87</v>
      </c>
      <c r="D198" s="106">
        <v>177</v>
      </c>
      <c r="E198" s="106">
        <v>177</v>
      </c>
      <c r="F198" s="111">
        <f t="shared" ref="F198:F203" si="70">E198/C198</f>
        <v>0.34646779024017854</v>
      </c>
      <c r="G198" s="106">
        <v>8</v>
      </c>
      <c r="H198" s="112">
        <f t="shared" ref="H198:H203" si="71">(G198/D198)</f>
        <v>4.519774011299435E-2</v>
      </c>
      <c r="I198" s="106">
        <v>0</v>
      </c>
      <c r="J198" s="105"/>
      <c r="K198" s="106"/>
      <c r="L198" s="106"/>
      <c r="M198" s="106">
        <v>0</v>
      </c>
      <c r="N198" s="106">
        <v>0</v>
      </c>
      <c r="O198" s="106">
        <v>0</v>
      </c>
      <c r="P198" s="106">
        <v>0</v>
      </c>
      <c r="Q198" s="112">
        <v>0</v>
      </c>
      <c r="R198" s="106">
        <f t="shared" si="48"/>
        <v>26</v>
      </c>
      <c r="S198" s="90">
        <v>0.15</v>
      </c>
      <c r="T198" s="106">
        <v>8</v>
      </c>
      <c r="U198" s="112">
        <f t="shared" si="49"/>
        <v>4.519774011299435E-2</v>
      </c>
      <c r="V198" s="106">
        <v>0</v>
      </c>
      <c r="W198" s="105"/>
      <c r="X198" s="106"/>
      <c r="Y198" s="106"/>
      <c r="Z198" s="141"/>
      <c r="AA198" s="148"/>
      <c r="AC198" s="123"/>
    </row>
    <row r="199" spans="1:29" s="20" customFormat="1" ht="21" customHeight="1" x14ac:dyDescent="0.3">
      <c r="A199" s="271"/>
      <c r="B199" s="110" t="s">
        <v>217</v>
      </c>
      <c r="C199" s="105">
        <v>132.16</v>
      </c>
      <c r="D199" s="106">
        <v>41</v>
      </c>
      <c r="E199" s="106">
        <v>41</v>
      </c>
      <c r="F199" s="111">
        <f t="shared" si="70"/>
        <v>0.31023002421307505</v>
      </c>
      <c r="G199" s="106">
        <v>2</v>
      </c>
      <c r="H199" s="112">
        <f t="shared" si="71"/>
        <v>4.878048780487805E-2</v>
      </c>
      <c r="I199" s="106">
        <v>0</v>
      </c>
      <c r="J199" s="105"/>
      <c r="K199" s="106"/>
      <c r="L199" s="106"/>
      <c r="M199" s="106">
        <v>0</v>
      </c>
      <c r="N199" s="106">
        <v>0</v>
      </c>
      <c r="O199" s="106">
        <v>0</v>
      </c>
      <c r="P199" s="106">
        <v>0</v>
      </c>
      <c r="Q199" s="112">
        <v>0</v>
      </c>
      <c r="R199" s="106">
        <f t="shared" si="48"/>
        <v>6</v>
      </c>
      <c r="S199" s="90">
        <v>0.15</v>
      </c>
      <c r="T199" s="106">
        <v>2</v>
      </c>
      <c r="U199" s="112">
        <f t="shared" si="49"/>
        <v>4.878048780487805E-2</v>
      </c>
      <c r="V199" s="106">
        <v>0</v>
      </c>
      <c r="W199" s="105"/>
      <c r="X199" s="106"/>
      <c r="Y199" s="106"/>
      <c r="Z199" s="141"/>
      <c r="AA199" s="148"/>
      <c r="AC199" s="123"/>
    </row>
    <row r="200" spans="1:29" s="20" customFormat="1" ht="21" customHeight="1" x14ac:dyDescent="0.3">
      <c r="A200" s="271"/>
      <c r="B200" s="110" t="s">
        <v>218</v>
      </c>
      <c r="C200" s="105">
        <v>444.64</v>
      </c>
      <c r="D200" s="106">
        <v>157</v>
      </c>
      <c r="E200" s="106">
        <v>157</v>
      </c>
      <c r="F200" s="111">
        <f t="shared" si="70"/>
        <v>0.35309463835912197</v>
      </c>
      <c r="G200" s="106">
        <v>7</v>
      </c>
      <c r="H200" s="112">
        <f t="shared" si="71"/>
        <v>4.4585987261146494E-2</v>
      </c>
      <c r="I200" s="106">
        <v>0</v>
      </c>
      <c r="J200" s="105"/>
      <c r="K200" s="106"/>
      <c r="L200" s="106"/>
      <c r="M200" s="106">
        <v>0</v>
      </c>
      <c r="N200" s="106">
        <v>0</v>
      </c>
      <c r="O200" s="106">
        <v>0</v>
      </c>
      <c r="P200" s="106">
        <v>0</v>
      </c>
      <c r="Q200" s="112">
        <v>0</v>
      </c>
      <c r="R200" s="106">
        <f t="shared" si="48"/>
        <v>23</v>
      </c>
      <c r="S200" s="90">
        <v>0.15</v>
      </c>
      <c r="T200" s="106">
        <v>7</v>
      </c>
      <c r="U200" s="112">
        <f t="shared" si="49"/>
        <v>4.4585987261146494E-2</v>
      </c>
      <c r="V200" s="106">
        <v>0</v>
      </c>
      <c r="W200" s="105"/>
      <c r="X200" s="106"/>
      <c r="Y200" s="106"/>
      <c r="Z200" s="141"/>
      <c r="AA200" s="148"/>
      <c r="AC200" s="123"/>
    </row>
    <row r="201" spans="1:29" s="20" customFormat="1" ht="21" customHeight="1" x14ac:dyDescent="0.3">
      <c r="A201" s="271"/>
      <c r="B201" s="110" t="s">
        <v>219</v>
      </c>
      <c r="C201" s="105">
        <v>694.62</v>
      </c>
      <c r="D201" s="106">
        <v>266</v>
      </c>
      <c r="E201" s="106">
        <v>266</v>
      </c>
      <c r="F201" s="111">
        <f t="shared" si="70"/>
        <v>0.38294319196107224</v>
      </c>
      <c r="G201" s="106">
        <v>13</v>
      </c>
      <c r="H201" s="112">
        <f t="shared" si="71"/>
        <v>4.8872180451127817E-2</v>
      </c>
      <c r="I201" s="106">
        <v>0</v>
      </c>
      <c r="J201" s="105"/>
      <c r="K201" s="106"/>
      <c r="L201" s="106"/>
      <c r="M201" s="106">
        <v>1</v>
      </c>
      <c r="N201" s="106">
        <v>0</v>
      </c>
      <c r="O201" s="106">
        <v>1</v>
      </c>
      <c r="P201" s="106">
        <v>0</v>
      </c>
      <c r="Q201" s="112">
        <f t="shared" ref="Q201:Q203" si="72">M201/G201</f>
        <v>7.6923076923076927E-2</v>
      </c>
      <c r="R201" s="106">
        <f t="shared" si="48"/>
        <v>39</v>
      </c>
      <c r="S201" s="90">
        <v>0.15</v>
      </c>
      <c r="T201" s="106">
        <v>13</v>
      </c>
      <c r="U201" s="112">
        <f t="shared" si="49"/>
        <v>4.8872180451127817E-2</v>
      </c>
      <c r="V201" s="106">
        <v>0</v>
      </c>
      <c r="W201" s="105"/>
      <c r="X201" s="106"/>
      <c r="Y201" s="106"/>
      <c r="Z201" s="141"/>
      <c r="AA201" s="148"/>
      <c r="AC201" s="123"/>
    </row>
    <row r="202" spans="1:29" s="20" customFormat="1" ht="17.25" customHeight="1" x14ac:dyDescent="0.3">
      <c r="A202" s="271"/>
      <c r="B202" s="110" t="s">
        <v>220</v>
      </c>
      <c r="C202" s="105">
        <v>892.76</v>
      </c>
      <c r="D202" s="106">
        <v>330</v>
      </c>
      <c r="E202" s="106">
        <v>330</v>
      </c>
      <c r="F202" s="111">
        <f t="shared" si="70"/>
        <v>0.36964021685559389</v>
      </c>
      <c r="G202" s="106">
        <v>18</v>
      </c>
      <c r="H202" s="112">
        <f t="shared" si="71"/>
        <v>5.4545454545454543E-2</v>
      </c>
      <c r="I202" s="106">
        <v>5</v>
      </c>
      <c r="J202" s="105"/>
      <c r="K202" s="106">
        <v>4</v>
      </c>
      <c r="L202" s="106">
        <v>1</v>
      </c>
      <c r="M202" s="106">
        <v>2</v>
      </c>
      <c r="N202" s="106">
        <v>0</v>
      </c>
      <c r="O202" s="106">
        <v>1</v>
      </c>
      <c r="P202" s="106">
        <v>1</v>
      </c>
      <c r="Q202" s="112">
        <f t="shared" si="72"/>
        <v>0.1111111111111111</v>
      </c>
      <c r="R202" s="106">
        <f t="shared" si="48"/>
        <v>49</v>
      </c>
      <c r="S202" s="90">
        <v>0.15</v>
      </c>
      <c r="T202" s="106">
        <v>18</v>
      </c>
      <c r="U202" s="112">
        <f t="shared" si="49"/>
        <v>5.4545454545454543E-2</v>
      </c>
      <c r="V202" s="106">
        <v>0</v>
      </c>
      <c r="W202" s="105"/>
      <c r="X202" s="106"/>
      <c r="Y202" s="106"/>
      <c r="Z202" s="141"/>
      <c r="AA202" s="148"/>
      <c r="AC202" s="123"/>
    </row>
    <row r="203" spans="1:29" s="20" customFormat="1" x14ac:dyDescent="0.3">
      <c r="A203" s="270"/>
      <c r="B203" s="110" t="s">
        <v>221</v>
      </c>
      <c r="C203" s="105">
        <v>114.92</v>
      </c>
      <c r="D203" s="106">
        <v>46</v>
      </c>
      <c r="E203" s="106">
        <v>46</v>
      </c>
      <c r="F203" s="111">
        <f t="shared" si="70"/>
        <v>0.4002784545770971</v>
      </c>
      <c r="G203" s="106">
        <v>4</v>
      </c>
      <c r="H203" s="112">
        <f t="shared" si="71"/>
        <v>8.6956521739130432E-2</v>
      </c>
      <c r="I203" s="106">
        <v>0</v>
      </c>
      <c r="J203" s="105"/>
      <c r="K203" s="106"/>
      <c r="L203" s="106"/>
      <c r="M203" s="106">
        <v>0</v>
      </c>
      <c r="N203" s="106">
        <v>0</v>
      </c>
      <c r="O203" s="106">
        <v>0</v>
      </c>
      <c r="P203" s="106">
        <v>0</v>
      </c>
      <c r="Q203" s="112">
        <f t="shared" si="72"/>
        <v>0</v>
      </c>
      <c r="R203" s="106">
        <f t="shared" si="48"/>
        <v>6</v>
      </c>
      <c r="S203" s="90">
        <v>0.15</v>
      </c>
      <c r="T203" s="106">
        <v>4</v>
      </c>
      <c r="U203" s="112">
        <f t="shared" si="49"/>
        <v>8.6956521739130432E-2</v>
      </c>
      <c r="V203" s="106">
        <v>0</v>
      </c>
      <c r="W203" s="105"/>
      <c r="X203" s="106"/>
      <c r="Y203" s="106"/>
      <c r="Z203" s="141"/>
      <c r="AA203" s="148"/>
      <c r="AC203" s="123"/>
    </row>
    <row r="204" spans="1:29" x14ac:dyDescent="0.3">
      <c r="A204" s="269">
        <v>3</v>
      </c>
      <c r="B204" s="110" t="s">
        <v>222</v>
      </c>
      <c r="C204" s="105"/>
      <c r="D204" s="106"/>
      <c r="E204" s="106"/>
      <c r="F204" s="111"/>
      <c r="G204" s="106"/>
      <c r="H204" s="112"/>
      <c r="I204" s="106"/>
      <c r="J204" s="105"/>
      <c r="K204" s="106"/>
      <c r="L204" s="106"/>
      <c r="M204" s="106"/>
      <c r="N204" s="106"/>
      <c r="O204" s="106"/>
      <c r="P204" s="106"/>
      <c r="Q204" s="112"/>
      <c r="R204" s="106"/>
      <c r="S204" s="90"/>
      <c r="T204" s="106"/>
      <c r="U204" s="112"/>
      <c r="V204" s="106"/>
      <c r="W204" s="105"/>
      <c r="X204" s="106"/>
      <c r="Y204" s="106"/>
      <c r="Z204" s="141"/>
      <c r="AC204" s="124"/>
    </row>
    <row r="205" spans="1:29" s="20" customFormat="1" x14ac:dyDescent="0.3">
      <c r="A205" s="271"/>
      <c r="B205" s="110" t="s">
        <v>223</v>
      </c>
      <c r="C205" s="105">
        <v>153.78</v>
      </c>
      <c r="D205" s="106">
        <v>93</v>
      </c>
      <c r="E205" s="106">
        <v>93</v>
      </c>
      <c r="F205" s="111">
        <f t="shared" ref="F205:F211" si="73">E205/C205</f>
        <v>0.60476004682013262</v>
      </c>
      <c r="G205" s="106">
        <v>13</v>
      </c>
      <c r="H205" s="112">
        <f t="shared" ref="H205:H211" si="74">(G205/D205)</f>
        <v>0.13978494623655913</v>
      </c>
      <c r="I205" s="106">
        <v>0</v>
      </c>
      <c r="J205" s="105"/>
      <c r="K205" s="106"/>
      <c r="L205" s="106"/>
      <c r="M205" s="106">
        <v>0</v>
      </c>
      <c r="N205" s="106">
        <v>0</v>
      </c>
      <c r="O205" s="106">
        <v>0</v>
      </c>
      <c r="P205" s="106">
        <v>0</v>
      </c>
      <c r="Q205" s="112">
        <v>0</v>
      </c>
      <c r="R205" s="106">
        <f t="shared" si="48"/>
        <v>13</v>
      </c>
      <c r="S205" s="90">
        <v>0.15</v>
      </c>
      <c r="T205" s="106">
        <v>13</v>
      </c>
      <c r="U205" s="112">
        <f t="shared" si="49"/>
        <v>0.13978494623655913</v>
      </c>
      <c r="V205" s="106">
        <v>0</v>
      </c>
      <c r="W205" s="105"/>
      <c r="X205" s="106"/>
      <c r="Y205" s="106"/>
      <c r="Z205" s="141"/>
      <c r="AA205" s="148"/>
      <c r="AC205" s="123"/>
    </row>
    <row r="206" spans="1:29" s="20" customFormat="1" x14ac:dyDescent="0.3">
      <c r="A206" s="271"/>
      <c r="B206" s="110" t="s">
        <v>224</v>
      </c>
      <c r="C206" s="105">
        <v>448.91</v>
      </c>
      <c r="D206" s="106">
        <v>162</v>
      </c>
      <c r="E206" s="106">
        <v>162</v>
      </c>
      <c r="F206" s="111">
        <f t="shared" si="73"/>
        <v>0.36087411730636426</v>
      </c>
      <c r="G206" s="106">
        <v>24</v>
      </c>
      <c r="H206" s="112">
        <f t="shared" si="74"/>
        <v>0.14814814814814814</v>
      </c>
      <c r="I206" s="106">
        <v>0</v>
      </c>
      <c r="J206" s="105"/>
      <c r="K206" s="106"/>
      <c r="L206" s="106"/>
      <c r="M206" s="106">
        <v>1</v>
      </c>
      <c r="N206" s="106">
        <v>0</v>
      </c>
      <c r="O206" s="106">
        <v>1</v>
      </c>
      <c r="P206" s="106">
        <v>0</v>
      </c>
      <c r="Q206" s="112">
        <f t="shared" ref="Q206:Q211" si="75">M206/G206</f>
        <v>4.1666666666666664E-2</v>
      </c>
      <c r="R206" s="106">
        <f t="shared" si="48"/>
        <v>24</v>
      </c>
      <c r="S206" s="90">
        <v>0.15</v>
      </c>
      <c r="T206" s="106">
        <v>24</v>
      </c>
      <c r="U206" s="112">
        <f t="shared" si="49"/>
        <v>0.14814814814814814</v>
      </c>
      <c r="V206" s="106">
        <v>0</v>
      </c>
      <c r="W206" s="105"/>
      <c r="X206" s="106"/>
      <c r="Y206" s="106"/>
      <c r="Z206" s="141"/>
      <c r="AA206" s="148"/>
      <c r="AC206" s="123"/>
    </row>
    <row r="207" spans="1:29" s="20" customFormat="1" x14ac:dyDescent="0.3">
      <c r="A207" s="271"/>
      <c r="B207" s="110" t="s">
        <v>225</v>
      </c>
      <c r="C207" s="105">
        <v>61.92</v>
      </c>
      <c r="D207" s="106">
        <v>43</v>
      </c>
      <c r="E207" s="106">
        <v>43</v>
      </c>
      <c r="F207" s="111">
        <f t="shared" si="73"/>
        <v>0.69444444444444442</v>
      </c>
      <c r="G207" s="106">
        <v>6</v>
      </c>
      <c r="H207" s="112">
        <f t="shared" si="74"/>
        <v>0.13953488372093023</v>
      </c>
      <c r="I207" s="106">
        <v>0</v>
      </c>
      <c r="J207" s="105"/>
      <c r="K207" s="106"/>
      <c r="L207" s="106"/>
      <c r="M207" s="106">
        <v>2</v>
      </c>
      <c r="N207" s="106">
        <v>0</v>
      </c>
      <c r="O207" s="106">
        <v>2</v>
      </c>
      <c r="P207" s="106">
        <v>0</v>
      </c>
      <c r="Q207" s="112">
        <f t="shared" si="75"/>
        <v>0.33333333333333331</v>
      </c>
      <c r="R207" s="106">
        <f t="shared" si="48"/>
        <v>6</v>
      </c>
      <c r="S207" s="90">
        <v>0.15</v>
      </c>
      <c r="T207" s="106">
        <v>6</v>
      </c>
      <c r="U207" s="112">
        <f t="shared" si="49"/>
        <v>0.13953488372093023</v>
      </c>
      <c r="V207" s="106">
        <v>0</v>
      </c>
      <c r="W207" s="105"/>
      <c r="X207" s="106"/>
      <c r="Y207" s="106"/>
      <c r="Z207" s="141"/>
      <c r="AA207" s="148"/>
      <c r="AC207" s="123"/>
    </row>
    <row r="208" spans="1:29" s="20" customFormat="1" x14ac:dyDescent="0.3">
      <c r="A208" s="271"/>
      <c r="B208" s="110" t="s">
        <v>418</v>
      </c>
      <c r="C208" s="105">
        <v>105.49</v>
      </c>
      <c r="D208" s="106">
        <v>46</v>
      </c>
      <c r="E208" s="106">
        <v>46</v>
      </c>
      <c r="F208" s="111">
        <f t="shared" si="73"/>
        <v>0.43606029007488861</v>
      </c>
      <c r="G208" s="106">
        <v>6</v>
      </c>
      <c r="H208" s="112">
        <f t="shared" si="74"/>
        <v>0.13043478260869565</v>
      </c>
      <c r="I208" s="106">
        <v>0</v>
      </c>
      <c r="J208" s="105"/>
      <c r="K208" s="106"/>
      <c r="L208" s="106"/>
      <c r="M208" s="106">
        <v>2</v>
      </c>
      <c r="N208" s="106">
        <v>0</v>
      </c>
      <c r="O208" s="106">
        <v>2</v>
      </c>
      <c r="P208" s="106">
        <v>0</v>
      </c>
      <c r="Q208" s="112">
        <f t="shared" si="75"/>
        <v>0.33333333333333331</v>
      </c>
      <c r="R208" s="106">
        <f t="shared" ref="R208:R272" si="76">ROUNDDOWN(E208*S208,0)</f>
        <v>6</v>
      </c>
      <c r="S208" s="90">
        <v>0.15</v>
      </c>
      <c r="T208" s="106">
        <v>6</v>
      </c>
      <c r="U208" s="112">
        <f t="shared" ref="U208:U270" si="77">T208/E208</f>
        <v>0.13043478260869565</v>
      </c>
      <c r="V208" s="106">
        <v>0</v>
      </c>
      <c r="W208" s="105"/>
      <c r="X208" s="106"/>
      <c r="Y208" s="106"/>
      <c r="Z208" s="141"/>
      <c r="AA208" s="148"/>
      <c r="AC208" s="123"/>
    </row>
    <row r="209" spans="1:29" s="20" customFormat="1" x14ac:dyDescent="0.3">
      <c r="A209" s="271"/>
      <c r="B209" s="110" t="s">
        <v>227</v>
      </c>
      <c r="C209" s="105">
        <v>131.96</v>
      </c>
      <c r="D209" s="106">
        <v>60</v>
      </c>
      <c r="E209" s="106">
        <v>60</v>
      </c>
      <c r="F209" s="111">
        <f t="shared" si="73"/>
        <v>0.45468323734464988</v>
      </c>
      <c r="G209" s="106">
        <v>9</v>
      </c>
      <c r="H209" s="112">
        <f t="shared" si="74"/>
        <v>0.15</v>
      </c>
      <c r="I209" s="106">
        <v>0</v>
      </c>
      <c r="J209" s="105"/>
      <c r="K209" s="106"/>
      <c r="L209" s="106"/>
      <c r="M209" s="106">
        <v>2</v>
      </c>
      <c r="N209" s="106">
        <v>0</v>
      </c>
      <c r="O209" s="106">
        <v>2</v>
      </c>
      <c r="P209" s="106">
        <v>0</v>
      </c>
      <c r="Q209" s="112">
        <f t="shared" si="75"/>
        <v>0.22222222222222221</v>
      </c>
      <c r="R209" s="106">
        <f t="shared" si="76"/>
        <v>9</v>
      </c>
      <c r="S209" s="90">
        <v>0.15</v>
      </c>
      <c r="T209" s="106">
        <v>9</v>
      </c>
      <c r="U209" s="112">
        <f t="shared" si="77"/>
        <v>0.15</v>
      </c>
      <c r="V209" s="106">
        <v>0</v>
      </c>
      <c r="W209" s="105"/>
      <c r="X209" s="106"/>
      <c r="Y209" s="106"/>
      <c r="Z209" s="141"/>
      <c r="AA209" s="148"/>
      <c r="AC209" s="123"/>
    </row>
    <row r="210" spans="1:29" s="20" customFormat="1" x14ac:dyDescent="0.3">
      <c r="A210" s="270"/>
      <c r="B210" s="110" t="s">
        <v>228</v>
      </c>
      <c r="C210" s="105">
        <v>80.63</v>
      </c>
      <c r="D210" s="106">
        <v>60</v>
      </c>
      <c r="E210" s="106">
        <v>60</v>
      </c>
      <c r="F210" s="111">
        <f t="shared" si="73"/>
        <v>0.74413989830088056</v>
      </c>
      <c r="G210" s="106">
        <v>9</v>
      </c>
      <c r="H210" s="112">
        <f t="shared" si="74"/>
        <v>0.15</v>
      </c>
      <c r="I210" s="106">
        <v>0</v>
      </c>
      <c r="J210" s="105"/>
      <c r="K210" s="106"/>
      <c r="L210" s="106"/>
      <c r="M210" s="106">
        <v>5</v>
      </c>
      <c r="N210" s="106">
        <v>0</v>
      </c>
      <c r="O210" s="106">
        <v>5</v>
      </c>
      <c r="P210" s="106">
        <v>0</v>
      </c>
      <c r="Q210" s="112">
        <f t="shared" si="75"/>
        <v>0.55555555555555558</v>
      </c>
      <c r="R210" s="106">
        <f t="shared" si="76"/>
        <v>9</v>
      </c>
      <c r="S210" s="90">
        <v>0.15</v>
      </c>
      <c r="T210" s="106">
        <v>9</v>
      </c>
      <c r="U210" s="112">
        <f t="shared" si="77"/>
        <v>0.15</v>
      </c>
      <c r="V210" s="106">
        <v>0</v>
      </c>
      <c r="W210" s="105"/>
      <c r="X210" s="106"/>
      <c r="Y210" s="106"/>
      <c r="Z210" s="141"/>
      <c r="AA210" s="148"/>
      <c r="AC210" s="123"/>
    </row>
    <row r="211" spans="1:29" s="20" customFormat="1" x14ac:dyDescent="0.3">
      <c r="A211" s="105">
        <v>4</v>
      </c>
      <c r="B211" s="110" t="s">
        <v>229</v>
      </c>
      <c r="C211" s="105">
        <v>107.4</v>
      </c>
      <c r="D211" s="106">
        <v>60</v>
      </c>
      <c r="E211" s="106">
        <v>60</v>
      </c>
      <c r="F211" s="111">
        <f t="shared" si="73"/>
        <v>0.55865921787709494</v>
      </c>
      <c r="G211" s="106">
        <v>9</v>
      </c>
      <c r="H211" s="112">
        <f t="shared" si="74"/>
        <v>0.15</v>
      </c>
      <c r="I211" s="106">
        <v>0</v>
      </c>
      <c r="J211" s="105"/>
      <c r="K211" s="106"/>
      <c r="L211" s="106"/>
      <c r="M211" s="106">
        <v>2</v>
      </c>
      <c r="N211" s="106">
        <v>0</v>
      </c>
      <c r="O211" s="106">
        <v>2</v>
      </c>
      <c r="P211" s="106">
        <v>0</v>
      </c>
      <c r="Q211" s="112">
        <f t="shared" si="75"/>
        <v>0.22222222222222221</v>
      </c>
      <c r="R211" s="106">
        <f t="shared" si="76"/>
        <v>9</v>
      </c>
      <c r="S211" s="90">
        <v>0.15</v>
      </c>
      <c r="T211" s="106">
        <v>9</v>
      </c>
      <c r="U211" s="112">
        <f t="shared" si="77"/>
        <v>0.15</v>
      </c>
      <c r="V211" s="106">
        <v>0</v>
      </c>
      <c r="W211" s="105"/>
      <c r="X211" s="106"/>
      <c r="Y211" s="106"/>
      <c r="Z211" s="141"/>
      <c r="AA211" s="148"/>
      <c r="AC211" s="123"/>
    </row>
    <row r="212" spans="1:29" x14ac:dyDescent="0.3">
      <c r="A212" s="269">
        <v>5</v>
      </c>
      <c r="B212" s="110" t="s">
        <v>230</v>
      </c>
      <c r="C212" s="105"/>
      <c r="D212" s="106"/>
      <c r="E212" s="106"/>
      <c r="F212" s="111"/>
      <c r="G212" s="106"/>
      <c r="H212" s="112"/>
      <c r="I212" s="106"/>
      <c r="J212" s="105"/>
      <c r="K212" s="106"/>
      <c r="L212" s="106"/>
      <c r="M212" s="106"/>
      <c r="N212" s="106"/>
      <c r="O212" s="106"/>
      <c r="P212" s="106"/>
      <c r="Q212" s="112"/>
      <c r="R212" s="106"/>
      <c r="S212" s="90"/>
      <c r="T212" s="106"/>
      <c r="U212" s="112"/>
      <c r="V212" s="106"/>
      <c r="W212" s="105"/>
      <c r="X212" s="106"/>
      <c r="Y212" s="106"/>
      <c r="Z212" s="141"/>
      <c r="AC212" s="124"/>
    </row>
    <row r="213" spans="1:29" s="20" customFormat="1" x14ac:dyDescent="0.3">
      <c r="A213" s="271"/>
      <c r="B213" s="110" t="s">
        <v>231</v>
      </c>
      <c r="C213" s="105">
        <v>108.34</v>
      </c>
      <c r="D213" s="106">
        <v>47</v>
      </c>
      <c r="E213" s="106">
        <v>47</v>
      </c>
      <c r="F213" s="111">
        <f>E213/C213</f>
        <v>0.43381945726416832</v>
      </c>
      <c r="G213" s="106">
        <v>2</v>
      </c>
      <c r="H213" s="112">
        <f t="shared" ref="H213:H216" si="78">(G213/D213)</f>
        <v>4.2553191489361701E-2</v>
      </c>
      <c r="I213" s="106">
        <v>0</v>
      </c>
      <c r="J213" s="105"/>
      <c r="K213" s="106"/>
      <c r="L213" s="106"/>
      <c r="M213" s="106">
        <v>1</v>
      </c>
      <c r="N213" s="106">
        <v>0</v>
      </c>
      <c r="O213" s="106">
        <v>1</v>
      </c>
      <c r="P213" s="106">
        <v>0</v>
      </c>
      <c r="Q213" s="112">
        <f t="shared" ref="Q213:Q216" si="79">M213/G213</f>
        <v>0.5</v>
      </c>
      <c r="R213" s="106">
        <f t="shared" si="76"/>
        <v>7</v>
      </c>
      <c r="S213" s="90">
        <v>0.15</v>
      </c>
      <c r="T213" s="106">
        <v>2</v>
      </c>
      <c r="U213" s="112">
        <f t="shared" si="77"/>
        <v>4.2553191489361701E-2</v>
      </c>
      <c r="V213" s="106">
        <v>0</v>
      </c>
      <c r="W213" s="105"/>
      <c r="X213" s="106"/>
      <c r="Y213" s="106"/>
      <c r="Z213" s="141"/>
      <c r="AA213" s="148"/>
      <c r="AC213" s="123"/>
    </row>
    <row r="214" spans="1:29" s="20" customFormat="1" x14ac:dyDescent="0.3">
      <c r="A214" s="270"/>
      <c r="B214" s="110" t="s">
        <v>232</v>
      </c>
      <c r="C214" s="105">
        <v>66.3</v>
      </c>
      <c r="D214" s="106">
        <v>38</v>
      </c>
      <c r="E214" s="106">
        <v>38</v>
      </c>
      <c r="F214" s="111">
        <f>E214/C214</f>
        <v>0.57315233785822028</v>
      </c>
      <c r="G214" s="106">
        <v>2</v>
      </c>
      <c r="H214" s="112">
        <f t="shared" si="78"/>
        <v>5.2631578947368418E-2</v>
      </c>
      <c r="I214" s="106">
        <v>0</v>
      </c>
      <c r="J214" s="105"/>
      <c r="K214" s="106"/>
      <c r="L214" s="106"/>
      <c r="M214" s="106">
        <v>1</v>
      </c>
      <c r="N214" s="106">
        <v>0</v>
      </c>
      <c r="O214" s="106">
        <v>1</v>
      </c>
      <c r="P214" s="106">
        <v>0</v>
      </c>
      <c r="Q214" s="112">
        <f t="shared" si="79"/>
        <v>0.5</v>
      </c>
      <c r="R214" s="106">
        <f t="shared" si="76"/>
        <v>5</v>
      </c>
      <c r="S214" s="90">
        <v>0.15</v>
      </c>
      <c r="T214" s="106">
        <v>2</v>
      </c>
      <c r="U214" s="112">
        <f t="shared" si="77"/>
        <v>5.2631578947368418E-2</v>
      </c>
      <c r="V214" s="106">
        <v>0</v>
      </c>
      <c r="W214" s="105"/>
      <c r="X214" s="106"/>
      <c r="Y214" s="106"/>
      <c r="Z214" s="141"/>
      <c r="AA214" s="148"/>
      <c r="AC214" s="123"/>
    </row>
    <row r="215" spans="1:29" s="20" customFormat="1" x14ac:dyDescent="0.3">
      <c r="A215" s="105">
        <v>6</v>
      </c>
      <c r="B215" s="110" t="s">
        <v>233</v>
      </c>
      <c r="C215" s="105">
        <v>22.56</v>
      </c>
      <c r="D215" s="106">
        <v>28</v>
      </c>
      <c r="E215" s="106">
        <v>28</v>
      </c>
      <c r="F215" s="111">
        <f>E215/C215</f>
        <v>1.2411347517730498</v>
      </c>
      <c r="G215" s="106">
        <v>3</v>
      </c>
      <c r="H215" s="112">
        <f t="shared" si="78"/>
        <v>0.10714285714285714</v>
      </c>
      <c r="I215" s="106">
        <v>0</v>
      </c>
      <c r="J215" s="105"/>
      <c r="K215" s="106"/>
      <c r="L215" s="106"/>
      <c r="M215" s="106">
        <v>0</v>
      </c>
      <c r="N215" s="106">
        <v>0</v>
      </c>
      <c r="O215" s="106">
        <v>0</v>
      </c>
      <c r="P215" s="106">
        <v>0</v>
      </c>
      <c r="Q215" s="112">
        <f t="shared" si="79"/>
        <v>0</v>
      </c>
      <c r="R215" s="106">
        <f t="shared" si="76"/>
        <v>4</v>
      </c>
      <c r="S215" s="90">
        <v>0.15</v>
      </c>
      <c r="T215" s="106">
        <v>3</v>
      </c>
      <c r="U215" s="112">
        <f t="shared" si="77"/>
        <v>0.10714285714285714</v>
      </c>
      <c r="V215" s="106">
        <v>0</v>
      </c>
      <c r="W215" s="105"/>
      <c r="X215" s="106"/>
      <c r="Y215" s="106"/>
      <c r="Z215" s="141"/>
      <c r="AA215" s="148"/>
      <c r="AC215" s="123"/>
    </row>
    <row r="216" spans="1:29" s="20" customFormat="1" x14ac:dyDescent="0.3">
      <c r="A216" s="105">
        <v>7</v>
      </c>
      <c r="B216" s="110" t="s">
        <v>234</v>
      </c>
      <c r="C216" s="105">
        <v>127.71</v>
      </c>
      <c r="D216" s="106">
        <v>53</v>
      </c>
      <c r="E216" s="106">
        <v>53</v>
      </c>
      <c r="F216" s="111">
        <f>E216/C216</f>
        <v>0.41500274058413594</v>
      </c>
      <c r="G216" s="106">
        <v>5</v>
      </c>
      <c r="H216" s="112">
        <f t="shared" si="78"/>
        <v>9.4339622641509441E-2</v>
      </c>
      <c r="I216" s="106">
        <v>0</v>
      </c>
      <c r="J216" s="105"/>
      <c r="K216" s="106"/>
      <c r="L216" s="106"/>
      <c r="M216" s="106">
        <v>0</v>
      </c>
      <c r="N216" s="106">
        <v>0</v>
      </c>
      <c r="O216" s="106">
        <v>0</v>
      </c>
      <c r="P216" s="106">
        <v>0</v>
      </c>
      <c r="Q216" s="112">
        <f t="shared" si="79"/>
        <v>0</v>
      </c>
      <c r="R216" s="106">
        <f t="shared" si="76"/>
        <v>7</v>
      </c>
      <c r="S216" s="90">
        <v>0.15</v>
      </c>
      <c r="T216" s="106">
        <v>5</v>
      </c>
      <c r="U216" s="112">
        <f t="shared" si="77"/>
        <v>9.4339622641509441E-2</v>
      </c>
      <c r="V216" s="106">
        <v>0</v>
      </c>
      <c r="W216" s="105"/>
      <c r="X216" s="106"/>
      <c r="Y216" s="106"/>
      <c r="Z216" s="141"/>
      <c r="AA216" s="148"/>
      <c r="AC216" s="123"/>
    </row>
    <row r="217" spans="1:29" x14ac:dyDescent="0.3">
      <c r="A217" s="269">
        <v>8</v>
      </c>
      <c r="B217" s="110" t="s">
        <v>235</v>
      </c>
      <c r="C217" s="105"/>
      <c r="D217" s="106"/>
      <c r="E217" s="106"/>
      <c r="F217" s="111"/>
      <c r="G217" s="106"/>
      <c r="H217" s="112"/>
      <c r="I217" s="106"/>
      <c r="J217" s="105"/>
      <c r="K217" s="106"/>
      <c r="L217" s="106"/>
      <c r="M217" s="106"/>
      <c r="N217" s="106"/>
      <c r="O217" s="106"/>
      <c r="P217" s="106"/>
      <c r="Q217" s="112"/>
      <c r="R217" s="106"/>
      <c r="S217" s="90"/>
      <c r="T217" s="106"/>
      <c r="U217" s="112"/>
      <c r="V217" s="106"/>
      <c r="W217" s="105"/>
      <c r="X217" s="106"/>
      <c r="Y217" s="106"/>
      <c r="Z217" s="141"/>
      <c r="AC217" s="124"/>
    </row>
    <row r="218" spans="1:29" s="20" customFormat="1" x14ac:dyDescent="0.3">
      <c r="A218" s="271"/>
      <c r="B218" s="110" t="s">
        <v>236</v>
      </c>
      <c r="C218" s="105">
        <v>94.48</v>
      </c>
      <c r="D218" s="106">
        <v>32</v>
      </c>
      <c r="E218" s="106">
        <v>32</v>
      </c>
      <c r="F218" s="111">
        <f>E218/C218</f>
        <v>0.33869602032176122</v>
      </c>
      <c r="G218" s="106">
        <v>3</v>
      </c>
      <c r="H218" s="112">
        <f t="shared" ref="H218:H219" si="80">(G218/D218)</f>
        <v>9.375E-2</v>
      </c>
      <c r="I218" s="106">
        <v>0</v>
      </c>
      <c r="J218" s="105"/>
      <c r="K218" s="106"/>
      <c r="L218" s="106"/>
      <c r="M218" s="106">
        <v>0</v>
      </c>
      <c r="N218" s="106">
        <v>0</v>
      </c>
      <c r="O218" s="106">
        <v>0</v>
      </c>
      <c r="P218" s="106">
        <v>0</v>
      </c>
      <c r="Q218" s="112">
        <f t="shared" ref="Q218:Q219" si="81">M218/G218</f>
        <v>0</v>
      </c>
      <c r="R218" s="106">
        <f t="shared" si="76"/>
        <v>4</v>
      </c>
      <c r="S218" s="90">
        <v>0.15</v>
      </c>
      <c r="T218" s="106">
        <v>3</v>
      </c>
      <c r="U218" s="112">
        <f t="shared" si="77"/>
        <v>9.375E-2</v>
      </c>
      <c r="V218" s="106">
        <v>0</v>
      </c>
      <c r="W218" s="105"/>
      <c r="X218" s="106"/>
      <c r="Y218" s="106"/>
      <c r="Z218" s="141"/>
      <c r="AA218" s="148"/>
      <c r="AC218" s="123"/>
    </row>
    <row r="219" spans="1:29" s="20" customFormat="1" x14ac:dyDescent="0.3">
      <c r="A219" s="270"/>
      <c r="B219" s="110" t="s">
        <v>237</v>
      </c>
      <c r="C219" s="105">
        <v>121.29</v>
      </c>
      <c r="D219" s="106">
        <v>39</v>
      </c>
      <c r="E219" s="106">
        <v>39</v>
      </c>
      <c r="F219" s="111">
        <f>E219/C219</f>
        <v>0.32154340836012862</v>
      </c>
      <c r="G219" s="106">
        <v>4</v>
      </c>
      <c r="H219" s="112">
        <f t="shared" si="80"/>
        <v>0.10256410256410256</v>
      </c>
      <c r="I219" s="106">
        <v>0</v>
      </c>
      <c r="J219" s="105"/>
      <c r="K219" s="106"/>
      <c r="L219" s="106"/>
      <c r="M219" s="106">
        <v>0</v>
      </c>
      <c r="N219" s="106">
        <v>0</v>
      </c>
      <c r="O219" s="106">
        <v>0</v>
      </c>
      <c r="P219" s="106">
        <v>0</v>
      </c>
      <c r="Q219" s="112">
        <f t="shared" si="81"/>
        <v>0</v>
      </c>
      <c r="R219" s="106">
        <f t="shared" si="76"/>
        <v>5</v>
      </c>
      <c r="S219" s="90">
        <v>0.15</v>
      </c>
      <c r="T219" s="106">
        <v>4</v>
      </c>
      <c r="U219" s="112">
        <f t="shared" si="77"/>
        <v>0.10256410256410256</v>
      </c>
      <c r="V219" s="106">
        <v>0</v>
      </c>
      <c r="W219" s="105"/>
      <c r="X219" s="106"/>
      <c r="Y219" s="106"/>
      <c r="Z219" s="141"/>
      <c r="AA219" s="148"/>
      <c r="AC219" s="123"/>
    </row>
    <row r="220" spans="1:29" s="20" customFormat="1" x14ac:dyDescent="0.3">
      <c r="A220" s="126"/>
      <c r="B220" s="127" t="s">
        <v>238</v>
      </c>
      <c r="C220" s="105"/>
      <c r="D220" s="106"/>
      <c r="E220" s="106"/>
      <c r="F220" s="111"/>
      <c r="G220" s="106"/>
      <c r="H220" s="112"/>
      <c r="I220" s="106"/>
      <c r="J220" s="105"/>
      <c r="K220" s="106"/>
      <c r="L220" s="106"/>
      <c r="M220" s="106"/>
      <c r="N220" s="106"/>
      <c r="O220" s="106"/>
      <c r="P220" s="106"/>
      <c r="Q220" s="112"/>
      <c r="R220" s="106"/>
      <c r="S220" s="90"/>
      <c r="T220" s="106"/>
      <c r="U220" s="112"/>
      <c r="V220" s="106"/>
      <c r="W220" s="105"/>
      <c r="X220" s="106"/>
      <c r="Y220" s="106"/>
      <c r="Z220" s="141"/>
      <c r="AA220" s="148"/>
      <c r="AC220" s="123"/>
    </row>
    <row r="221" spans="1:29" s="20" customFormat="1" ht="18" customHeight="1" x14ac:dyDescent="0.3">
      <c r="A221" s="105">
        <v>9</v>
      </c>
      <c r="B221" s="110" t="s">
        <v>419</v>
      </c>
      <c r="C221" s="105">
        <v>265.70999999999998</v>
      </c>
      <c r="D221" s="106">
        <v>29</v>
      </c>
      <c r="E221" s="106">
        <v>29</v>
      </c>
      <c r="F221" s="111">
        <f>E221/C221</f>
        <v>0.1091415452937413</v>
      </c>
      <c r="G221" s="106">
        <v>4</v>
      </c>
      <c r="H221" s="112">
        <v>0</v>
      </c>
      <c r="I221" s="106">
        <v>0</v>
      </c>
      <c r="J221" s="105">
        <v>0</v>
      </c>
      <c r="K221" s="106">
        <v>3</v>
      </c>
      <c r="L221" s="106">
        <v>1</v>
      </c>
      <c r="M221" s="106">
        <v>0</v>
      </c>
      <c r="N221" s="106">
        <v>0</v>
      </c>
      <c r="O221" s="106">
        <v>0</v>
      </c>
      <c r="P221" s="106">
        <v>0</v>
      </c>
      <c r="Q221" s="112">
        <v>0</v>
      </c>
      <c r="R221" s="106">
        <f t="shared" si="76"/>
        <v>4</v>
      </c>
      <c r="S221" s="90">
        <v>0.15</v>
      </c>
      <c r="T221" s="106">
        <v>4</v>
      </c>
      <c r="U221" s="112">
        <f t="shared" si="77"/>
        <v>0.13793103448275862</v>
      </c>
      <c r="V221" s="106">
        <v>0</v>
      </c>
      <c r="W221" s="105">
        <v>0</v>
      </c>
      <c r="X221" s="106">
        <v>3</v>
      </c>
      <c r="Y221" s="106">
        <v>1</v>
      </c>
      <c r="Z221" s="141"/>
      <c r="AA221" s="148"/>
      <c r="AC221" s="123"/>
    </row>
    <row r="222" spans="1:29" s="20" customFormat="1" ht="25.5" customHeight="1" x14ac:dyDescent="0.3">
      <c r="A222" s="105">
        <v>10</v>
      </c>
      <c r="B222" s="110" t="s">
        <v>420</v>
      </c>
      <c r="C222" s="105">
        <v>1480.91</v>
      </c>
      <c r="D222" s="106">
        <v>115</v>
      </c>
      <c r="E222" s="106">
        <v>115</v>
      </c>
      <c r="F222" s="111">
        <f t="shared" ref="F222:F228" si="82">E222/C222</f>
        <v>7.7654955399045184E-2</v>
      </c>
      <c r="G222" s="106">
        <v>17</v>
      </c>
      <c r="H222" s="112">
        <f t="shared" ref="H222:H223" si="83">(G222/D222)</f>
        <v>0.14782608695652175</v>
      </c>
      <c r="I222" s="106">
        <v>0</v>
      </c>
      <c r="J222" s="105">
        <v>0</v>
      </c>
      <c r="K222" s="106">
        <v>13</v>
      </c>
      <c r="L222" s="106">
        <v>4</v>
      </c>
      <c r="M222" s="106">
        <v>8</v>
      </c>
      <c r="N222" s="106">
        <v>0</v>
      </c>
      <c r="O222" s="106">
        <v>8</v>
      </c>
      <c r="P222" s="106">
        <v>0</v>
      </c>
      <c r="Q222" s="112">
        <f t="shared" ref="Q222:Q223" si="84">M222/G222</f>
        <v>0.47058823529411764</v>
      </c>
      <c r="R222" s="106">
        <f t="shared" si="76"/>
        <v>17</v>
      </c>
      <c r="S222" s="90">
        <v>0.15</v>
      </c>
      <c r="T222" s="106">
        <v>17</v>
      </c>
      <c r="U222" s="112">
        <f t="shared" si="77"/>
        <v>0.14782608695652175</v>
      </c>
      <c r="V222" s="106">
        <v>0</v>
      </c>
      <c r="W222" s="105">
        <v>0</v>
      </c>
      <c r="X222" s="106">
        <v>13</v>
      </c>
      <c r="Y222" s="106">
        <v>4</v>
      </c>
      <c r="Z222" s="141"/>
      <c r="AA222" s="148"/>
      <c r="AC222" s="123"/>
    </row>
    <row r="223" spans="1:29" s="20" customFormat="1" ht="21.75" customHeight="1" x14ac:dyDescent="0.3">
      <c r="A223" s="105">
        <v>11</v>
      </c>
      <c r="B223" s="110" t="s">
        <v>421</v>
      </c>
      <c r="C223" s="105">
        <v>966.35</v>
      </c>
      <c r="D223" s="106">
        <v>453</v>
      </c>
      <c r="E223" s="106">
        <v>453</v>
      </c>
      <c r="F223" s="111">
        <f t="shared" si="82"/>
        <v>0.4687742536348114</v>
      </c>
      <c r="G223" s="106">
        <v>50</v>
      </c>
      <c r="H223" s="112">
        <f t="shared" si="83"/>
        <v>0.11037527593818984</v>
      </c>
      <c r="I223" s="106">
        <v>9</v>
      </c>
      <c r="J223" s="105">
        <v>0</v>
      </c>
      <c r="K223" s="106">
        <v>40</v>
      </c>
      <c r="L223" s="106">
        <v>10</v>
      </c>
      <c r="M223" s="106">
        <v>10</v>
      </c>
      <c r="N223" s="106">
        <v>0</v>
      </c>
      <c r="O223" s="106">
        <v>10</v>
      </c>
      <c r="P223" s="106">
        <v>0</v>
      </c>
      <c r="Q223" s="112">
        <f t="shared" si="84"/>
        <v>0.2</v>
      </c>
      <c r="R223" s="106">
        <f t="shared" si="76"/>
        <v>67</v>
      </c>
      <c r="S223" s="90">
        <v>0.15</v>
      </c>
      <c r="T223" s="106">
        <v>50</v>
      </c>
      <c r="U223" s="112">
        <f t="shared" si="77"/>
        <v>0.11037527593818984</v>
      </c>
      <c r="V223" s="106">
        <v>0</v>
      </c>
      <c r="W223" s="105">
        <v>0</v>
      </c>
      <c r="X223" s="106">
        <v>40</v>
      </c>
      <c r="Y223" s="106">
        <v>10</v>
      </c>
      <c r="Z223" s="141"/>
      <c r="AA223" s="148"/>
      <c r="AC223" s="123"/>
    </row>
    <row r="224" spans="1:29" s="20" customFormat="1" ht="18" customHeight="1" x14ac:dyDescent="0.3">
      <c r="A224" s="105">
        <v>12</v>
      </c>
      <c r="B224" s="110" t="s">
        <v>422</v>
      </c>
      <c r="C224" s="105">
        <v>71.87</v>
      </c>
      <c r="D224" s="106">
        <v>0</v>
      </c>
      <c r="E224" s="106">
        <v>0</v>
      </c>
      <c r="F224" s="111">
        <f t="shared" si="82"/>
        <v>0</v>
      </c>
      <c r="G224" s="106">
        <v>0</v>
      </c>
      <c r="H224" s="112">
        <v>0</v>
      </c>
      <c r="I224" s="106">
        <v>0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0</v>
      </c>
      <c r="Q224" s="112">
        <v>0</v>
      </c>
      <c r="R224" s="106">
        <f t="shared" si="76"/>
        <v>0</v>
      </c>
      <c r="S224" s="90">
        <v>0.15</v>
      </c>
      <c r="T224" s="106">
        <v>0</v>
      </c>
      <c r="U224" s="112">
        <v>0</v>
      </c>
      <c r="V224" s="106">
        <v>0</v>
      </c>
      <c r="W224" s="106">
        <v>0</v>
      </c>
      <c r="X224" s="106">
        <v>0</v>
      </c>
      <c r="Y224" s="106">
        <v>0</v>
      </c>
      <c r="Z224" s="141"/>
      <c r="AA224" s="148"/>
      <c r="AC224" s="123"/>
    </row>
    <row r="225" spans="1:29" s="20" customFormat="1" ht="21.75" customHeight="1" x14ac:dyDescent="0.3">
      <c r="A225" s="105">
        <v>13</v>
      </c>
      <c r="B225" s="110" t="s">
        <v>423</v>
      </c>
      <c r="C225" s="105">
        <v>52.37</v>
      </c>
      <c r="D225" s="106">
        <v>8</v>
      </c>
      <c r="E225" s="106">
        <v>8</v>
      </c>
      <c r="F225" s="111">
        <f t="shared" si="82"/>
        <v>0.15275921329005157</v>
      </c>
      <c r="G225" s="106">
        <v>1</v>
      </c>
      <c r="H225" s="112">
        <v>0</v>
      </c>
      <c r="I225" s="106">
        <v>0</v>
      </c>
      <c r="J225" s="106">
        <v>0</v>
      </c>
      <c r="K225" s="106">
        <v>0</v>
      </c>
      <c r="L225" s="106">
        <v>1</v>
      </c>
      <c r="M225" s="106">
        <v>0</v>
      </c>
      <c r="N225" s="106">
        <v>0</v>
      </c>
      <c r="O225" s="106">
        <v>0</v>
      </c>
      <c r="P225" s="106">
        <v>0</v>
      </c>
      <c r="Q225" s="112">
        <v>0</v>
      </c>
      <c r="R225" s="106">
        <f t="shared" si="76"/>
        <v>1</v>
      </c>
      <c r="S225" s="90">
        <v>0.15</v>
      </c>
      <c r="T225" s="106">
        <v>1</v>
      </c>
      <c r="U225" s="112">
        <f t="shared" si="77"/>
        <v>0.125</v>
      </c>
      <c r="V225" s="106">
        <v>0</v>
      </c>
      <c r="W225" s="106">
        <v>0</v>
      </c>
      <c r="X225" s="106">
        <v>0</v>
      </c>
      <c r="Y225" s="106">
        <v>1</v>
      </c>
      <c r="Z225" s="141"/>
      <c r="AA225" s="148"/>
      <c r="AC225" s="123"/>
    </row>
    <row r="226" spans="1:29" s="20" customFormat="1" ht="19.5" customHeight="1" x14ac:dyDescent="0.3">
      <c r="A226" s="105">
        <v>14</v>
      </c>
      <c r="B226" s="110" t="s">
        <v>424</v>
      </c>
      <c r="C226" s="105">
        <v>69.87</v>
      </c>
      <c r="D226" s="106">
        <v>1</v>
      </c>
      <c r="E226" s="106">
        <v>1</v>
      </c>
      <c r="F226" s="111">
        <f t="shared" si="82"/>
        <v>1.4312294260770001E-2</v>
      </c>
      <c r="G226" s="106">
        <v>0</v>
      </c>
      <c r="H226" s="112">
        <v>0</v>
      </c>
      <c r="I226" s="106">
        <v>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0</v>
      </c>
      <c r="Q226" s="112">
        <v>0</v>
      </c>
      <c r="R226" s="106">
        <f t="shared" si="76"/>
        <v>0</v>
      </c>
      <c r="S226" s="90">
        <v>0.15</v>
      </c>
      <c r="T226" s="106">
        <v>0</v>
      </c>
      <c r="U226" s="112">
        <f t="shared" si="77"/>
        <v>0</v>
      </c>
      <c r="V226" s="106">
        <v>0</v>
      </c>
      <c r="W226" s="106">
        <v>0</v>
      </c>
      <c r="X226" s="106">
        <v>0</v>
      </c>
      <c r="Y226" s="106">
        <v>0</v>
      </c>
      <c r="Z226" s="141"/>
      <c r="AA226" s="148"/>
      <c r="AC226" s="123"/>
    </row>
    <row r="227" spans="1:29" s="20" customFormat="1" ht="18.75" customHeight="1" x14ac:dyDescent="0.3">
      <c r="A227" s="105">
        <v>15</v>
      </c>
      <c r="B227" s="110" t="s">
        <v>245</v>
      </c>
      <c r="C227" s="105">
        <v>123.76</v>
      </c>
      <c r="D227" s="106">
        <v>50</v>
      </c>
      <c r="E227" s="106">
        <v>50</v>
      </c>
      <c r="F227" s="111">
        <f t="shared" si="82"/>
        <v>0.40400775694893343</v>
      </c>
      <c r="G227" s="106">
        <v>7</v>
      </c>
      <c r="H227" s="112">
        <v>0</v>
      </c>
      <c r="I227" s="106">
        <v>0</v>
      </c>
      <c r="J227" s="106">
        <v>0</v>
      </c>
      <c r="K227" s="106">
        <v>5</v>
      </c>
      <c r="L227" s="106">
        <v>2</v>
      </c>
      <c r="M227" s="106">
        <v>0</v>
      </c>
      <c r="N227" s="106">
        <v>0</v>
      </c>
      <c r="O227" s="106">
        <v>0</v>
      </c>
      <c r="P227" s="106">
        <v>0</v>
      </c>
      <c r="Q227" s="112">
        <v>0</v>
      </c>
      <c r="R227" s="106">
        <f t="shared" si="76"/>
        <v>7</v>
      </c>
      <c r="S227" s="90">
        <v>0.15</v>
      </c>
      <c r="T227" s="106">
        <v>7</v>
      </c>
      <c r="U227" s="112">
        <f t="shared" si="77"/>
        <v>0.14000000000000001</v>
      </c>
      <c r="V227" s="106">
        <v>0</v>
      </c>
      <c r="W227" s="106">
        <v>0</v>
      </c>
      <c r="X227" s="106">
        <v>5</v>
      </c>
      <c r="Y227" s="106">
        <v>2</v>
      </c>
      <c r="Z227" s="141"/>
      <c r="AA227" s="148"/>
      <c r="AC227" s="123"/>
    </row>
    <row r="228" spans="1:29" s="20" customFormat="1" ht="21.75" customHeight="1" x14ac:dyDescent="0.3">
      <c r="A228" s="105">
        <v>16</v>
      </c>
      <c r="B228" s="110" t="s">
        <v>246</v>
      </c>
      <c r="C228" s="105">
        <v>1012.35</v>
      </c>
      <c r="D228" s="106">
        <v>292</v>
      </c>
      <c r="E228" s="106">
        <v>292</v>
      </c>
      <c r="F228" s="111">
        <f t="shared" si="82"/>
        <v>0.28843779325332147</v>
      </c>
      <c r="G228" s="106">
        <v>43</v>
      </c>
      <c r="H228" s="112">
        <v>0</v>
      </c>
      <c r="I228" s="106">
        <v>43</v>
      </c>
      <c r="J228" s="106">
        <v>0</v>
      </c>
      <c r="K228" s="106">
        <v>34</v>
      </c>
      <c r="L228" s="106">
        <v>9</v>
      </c>
      <c r="M228" s="106">
        <v>0</v>
      </c>
      <c r="N228" s="106">
        <v>0</v>
      </c>
      <c r="O228" s="106">
        <v>0</v>
      </c>
      <c r="P228" s="106">
        <v>0</v>
      </c>
      <c r="Q228" s="112">
        <v>0</v>
      </c>
      <c r="R228" s="106">
        <f t="shared" si="76"/>
        <v>43</v>
      </c>
      <c r="S228" s="90">
        <v>0.15</v>
      </c>
      <c r="T228" s="106">
        <v>43</v>
      </c>
      <c r="U228" s="112">
        <f t="shared" si="77"/>
        <v>0.14726027397260275</v>
      </c>
      <c r="V228" s="106">
        <v>0</v>
      </c>
      <c r="W228" s="106">
        <v>0</v>
      </c>
      <c r="X228" s="106">
        <v>34</v>
      </c>
      <c r="Y228" s="106">
        <v>9</v>
      </c>
      <c r="Z228" s="141"/>
      <c r="AA228" s="148"/>
      <c r="AC228" s="123"/>
    </row>
    <row r="229" spans="1:29" ht="54" customHeight="1" x14ac:dyDescent="0.3">
      <c r="A229" s="105">
        <v>17</v>
      </c>
      <c r="B229" s="110" t="s">
        <v>30</v>
      </c>
      <c r="C229" s="110"/>
      <c r="D229" s="106"/>
      <c r="E229" s="106"/>
      <c r="F229" s="111"/>
      <c r="G229" s="106"/>
      <c r="H229" s="112"/>
      <c r="I229" s="106"/>
      <c r="J229" s="105"/>
      <c r="K229" s="106"/>
      <c r="L229" s="106"/>
      <c r="M229" s="106"/>
      <c r="N229" s="106"/>
      <c r="O229" s="106"/>
      <c r="P229" s="106"/>
      <c r="Q229" s="112"/>
      <c r="R229" s="106"/>
      <c r="S229" s="90"/>
      <c r="T229" s="106"/>
      <c r="U229" s="112"/>
      <c r="V229" s="106"/>
      <c r="W229" s="105"/>
      <c r="X229" s="106"/>
      <c r="Y229" s="106"/>
      <c r="Z229" s="141"/>
      <c r="AC229" s="124"/>
    </row>
    <row r="230" spans="1:29" s="78" customFormat="1" ht="25.15" customHeight="1" x14ac:dyDescent="0.3">
      <c r="A230" s="274" t="s">
        <v>247</v>
      </c>
      <c r="B230" s="274"/>
      <c r="C230" s="147">
        <f>SUM(C194:C229)</f>
        <v>9029.3000000000011</v>
      </c>
      <c r="D230" s="115">
        <f>SUM(D194:D229)</f>
        <v>2929</v>
      </c>
      <c r="E230" s="115">
        <f>SUM(E194:E229)</f>
        <v>2929</v>
      </c>
      <c r="F230" s="119">
        <f>E230/C230</f>
        <v>0.32438838005160969</v>
      </c>
      <c r="G230" s="115">
        <f>SUM(G194:G229)</f>
        <v>282</v>
      </c>
      <c r="H230" s="116">
        <f t="shared" ref="H230" si="85">(G230/D230)</f>
        <v>9.6278593376579041E-2</v>
      </c>
      <c r="I230" s="115">
        <f>SUM(I194:I229)</f>
        <v>57</v>
      </c>
      <c r="J230" s="147">
        <v>0</v>
      </c>
      <c r="K230" s="115">
        <f>SUM(K194:K229)</f>
        <v>99</v>
      </c>
      <c r="L230" s="115">
        <f>SUM(L194:L229)</f>
        <v>28</v>
      </c>
      <c r="M230" s="115">
        <f>SUM(M194:M229)</f>
        <v>40</v>
      </c>
      <c r="N230" s="115">
        <v>0</v>
      </c>
      <c r="O230" s="115">
        <f>SUM(O194:O229)</f>
        <v>39</v>
      </c>
      <c r="P230" s="115">
        <f>SUM(P194:P229)</f>
        <v>1</v>
      </c>
      <c r="Q230" s="116">
        <f t="shared" ref="Q230" si="86">M230/G230</f>
        <v>0.14184397163120568</v>
      </c>
      <c r="R230" s="115">
        <f>SUM(R194:R229)</f>
        <v>424</v>
      </c>
      <c r="S230" s="95">
        <v>0.15</v>
      </c>
      <c r="T230" s="115">
        <f>SUM(T194:T229)</f>
        <v>282</v>
      </c>
      <c r="U230" s="116">
        <f t="shared" si="77"/>
        <v>9.6278593376579041E-2</v>
      </c>
      <c r="V230" s="115">
        <f>SUM(V194:V229)</f>
        <v>0</v>
      </c>
      <c r="W230" s="147">
        <v>0</v>
      </c>
      <c r="X230" s="115">
        <f>SUM(X194:X229)</f>
        <v>95</v>
      </c>
      <c r="Y230" s="115">
        <f>SUM(Y194:Y229)</f>
        <v>27</v>
      </c>
      <c r="Z230" s="146"/>
      <c r="AA230" s="150"/>
      <c r="AC230" s="125"/>
    </row>
    <row r="231" spans="1:29" x14ac:dyDescent="0.3">
      <c r="A231" s="296" t="s">
        <v>248</v>
      </c>
      <c r="B231" s="296"/>
      <c r="C231" s="110"/>
      <c r="D231" s="106"/>
      <c r="E231" s="106"/>
      <c r="F231" s="111"/>
      <c r="G231" s="106"/>
      <c r="H231" s="112"/>
      <c r="I231" s="106"/>
      <c r="J231" s="105"/>
      <c r="K231" s="106"/>
      <c r="L231" s="106"/>
      <c r="M231" s="106"/>
      <c r="N231" s="106"/>
      <c r="O231" s="106"/>
      <c r="P231" s="106"/>
      <c r="Q231" s="112"/>
      <c r="R231" s="106"/>
      <c r="S231" s="90"/>
      <c r="T231" s="106"/>
      <c r="U231" s="112"/>
      <c r="V231" s="106"/>
      <c r="W231" s="105"/>
      <c r="X231" s="106"/>
      <c r="Y231" s="106"/>
      <c r="Z231" s="141"/>
      <c r="AC231" s="124"/>
    </row>
    <row r="232" spans="1:29" x14ac:dyDescent="0.3">
      <c r="A232" s="269">
        <v>1</v>
      </c>
      <c r="B232" s="110" t="s">
        <v>249</v>
      </c>
      <c r="C232" s="110"/>
      <c r="D232" s="106"/>
      <c r="E232" s="106"/>
      <c r="F232" s="111"/>
      <c r="G232" s="106"/>
      <c r="H232" s="112"/>
      <c r="I232" s="106"/>
      <c r="J232" s="105"/>
      <c r="K232" s="106"/>
      <c r="L232" s="106"/>
      <c r="M232" s="106"/>
      <c r="N232" s="106"/>
      <c r="O232" s="106"/>
      <c r="P232" s="106"/>
      <c r="Q232" s="112"/>
      <c r="R232" s="106"/>
      <c r="S232" s="90"/>
      <c r="T232" s="106"/>
      <c r="U232" s="112"/>
      <c r="V232" s="106"/>
      <c r="W232" s="105"/>
      <c r="X232" s="106"/>
      <c r="Y232" s="106"/>
      <c r="Z232" s="141"/>
      <c r="AC232" s="124"/>
    </row>
    <row r="233" spans="1:29" s="20" customFormat="1" ht="20.25" customHeight="1" x14ac:dyDescent="0.3">
      <c r="A233" s="271"/>
      <c r="B233" s="110" t="s">
        <v>147</v>
      </c>
      <c r="C233" s="105">
        <v>836.01</v>
      </c>
      <c r="D233" s="106">
        <v>334</v>
      </c>
      <c r="E233" s="106">
        <v>334</v>
      </c>
      <c r="F233" s="111">
        <f>E233/C233</f>
        <v>0.39951675219195942</v>
      </c>
      <c r="G233" s="106">
        <v>50</v>
      </c>
      <c r="H233" s="112">
        <f t="shared" ref="H233:H234" si="87">(G233/D233)</f>
        <v>0.1497005988023952</v>
      </c>
      <c r="I233" s="106">
        <v>2</v>
      </c>
      <c r="J233" s="105"/>
      <c r="K233" s="106">
        <v>1</v>
      </c>
      <c r="L233" s="106">
        <v>1</v>
      </c>
      <c r="M233" s="106">
        <v>5</v>
      </c>
      <c r="N233" s="106">
        <v>0</v>
      </c>
      <c r="O233" s="106">
        <v>5</v>
      </c>
      <c r="P233" s="106">
        <v>0</v>
      </c>
      <c r="Q233" s="112">
        <f t="shared" ref="Q233:Q234" si="88">M233/G233</f>
        <v>0.1</v>
      </c>
      <c r="R233" s="106">
        <f t="shared" si="76"/>
        <v>50</v>
      </c>
      <c r="S233" s="90">
        <v>0.15</v>
      </c>
      <c r="T233" s="106">
        <v>50</v>
      </c>
      <c r="U233" s="112">
        <f t="shared" si="77"/>
        <v>0.1497005988023952</v>
      </c>
      <c r="V233" s="106">
        <v>0</v>
      </c>
      <c r="W233" s="105"/>
      <c r="X233" s="106"/>
      <c r="Y233" s="106"/>
      <c r="Z233" s="141"/>
      <c r="AA233" s="148"/>
      <c r="AC233" s="123"/>
    </row>
    <row r="234" spans="1:29" s="20" customFormat="1" ht="22.5" customHeight="1" x14ac:dyDescent="0.3">
      <c r="A234" s="270"/>
      <c r="B234" s="110" t="s">
        <v>319</v>
      </c>
      <c r="C234" s="105">
        <v>332.4</v>
      </c>
      <c r="D234" s="106">
        <v>135</v>
      </c>
      <c r="E234" s="106">
        <v>135</v>
      </c>
      <c r="F234" s="111">
        <f>E234/C234</f>
        <v>0.40613718411552352</v>
      </c>
      <c r="G234" s="106">
        <v>20</v>
      </c>
      <c r="H234" s="112">
        <f t="shared" si="87"/>
        <v>0.14814814814814814</v>
      </c>
      <c r="I234" s="106">
        <v>2</v>
      </c>
      <c r="J234" s="105"/>
      <c r="K234" s="106">
        <v>1</v>
      </c>
      <c r="L234" s="106">
        <v>1</v>
      </c>
      <c r="M234" s="106">
        <v>5</v>
      </c>
      <c r="N234" s="106">
        <v>0</v>
      </c>
      <c r="O234" s="106">
        <v>5</v>
      </c>
      <c r="P234" s="106">
        <v>0</v>
      </c>
      <c r="Q234" s="112">
        <f t="shared" si="88"/>
        <v>0.25</v>
      </c>
      <c r="R234" s="106">
        <f t="shared" si="76"/>
        <v>20</v>
      </c>
      <c r="S234" s="90">
        <v>0.15</v>
      </c>
      <c r="T234" s="106">
        <v>20</v>
      </c>
      <c r="U234" s="112">
        <f t="shared" si="77"/>
        <v>0.14814814814814814</v>
      </c>
      <c r="V234" s="106">
        <v>0</v>
      </c>
      <c r="W234" s="105"/>
      <c r="X234" s="106"/>
      <c r="Y234" s="106"/>
      <c r="Z234" s="141"/>
      <c r="AA234" s="148"/>
      <c r="AC234" s="123"/>
    </row>
    <row r="235" spans="1:29" x14ac:dyDescent="0.3">
      <c r="A235" s="269">
        <v>2</v>
      </c>
      <c r="B235" s="110" t="s">
        <v>251</v>
      </c>
      <c r="C235" s="105"/>
      <c r="D235" s="106"/>
      <c r="E235" s="106"/>
      <c r="F235" s="111"/>
      <c r="G235" s="106"/>
      <c r="H235" s="112"/>
      <c r="I235" s="106"/>
      <c r="J235" s="105"/>
      <c r="K235" s="106"/>
      <c r="L235" s="106"/>
      <c r="M235" s="106"/>
      <c r="N235" s="106"/>
      <c r="O235" s="106"/>
      <c r="P235" s="106"/>
      <c r="Q235" s="112"/>
      <c r="R235" s="106"/>
      <c r="S235" s="90"/>
      <c r="T235" s="106"/>
      <c r="U235" s="112"/>
      <c r="V235" s="106"/>
      <c r="W235" s="105"/>
      <c r="X235" s="106"/>
      <c r="Y235" s="106"/>
      <c r="Z235" s="141"/>
      <c r="AC235" s="124"/>
    </row>
    <row r="236" spans="1:29" s="20" customFormat="1" x14ac:dyDescent="0.3">
      <c r="A236" s="271"/>
      <c r="B236" s="110" t="s">
        <v>252</v>
      </c>
      <c r="C236" s="105">
        <v>36.26</v>
      </c>
      <c r="D236" s="106">
        <v>81</v>
      </c>
      <c r="E236" s="106">
        <v>81</v>
      </c>
      <c r="F236" s="111">
        <f>E236/C236</f>
        <v>2.2338665195808054</v>
      </c>
      <c r="G236" s="106">
        <v>2</v>
      </c>
      <c r="H236" s="112">
        <f t="shared" ref="H236:H237" si="89">(G236/D236)</f>
        <v>2.4691358024691357E-2</v>
      </c>
      <c r="I236" s="106">
        <v>0</v>
      </c>
      <c r="J236" s="105"/>
      <c r="K236" s="106"/>
      <c r="L236" s="106"/>
      <c r="M236" s="106">
        <v>0</v>
      </c>
      <c r="N236" s="106">
        <v>0</v>
      </c>
      <c r="O236" s="106">
        <v>0</v>
      </c>
      <c r="P236" s="106">
        <v>0</v>
      </c>
      <c r="Q236" s="112">
        <v>0</v>
      </c>
      <c r="R236" s="106">
        <f t="shared" si="76"/>
        <v>12</v>
      </c>
      <c r="S236" s="90">
        <v>0.15</v>
      </c>
      <c r="T236" s="106">
        <v>2</v>
      </c>
      <c r="U236" s="112">
        <f t="shared" si="77"/>
        <v>2.4691358024691357E-2</v>
      </c>
      <c r="V236" s="106">
        <v>0</v>
      </c>
      <c r="W236" s="105"/>
      <c r="X236" s="106"/>
      <c r="Y236" s="106"/>
      <c r="Z236" s="141"/>
      <c r="AA236" s="148"/>
      <c r="AC236" s="123"/>
    </row>
    <row r="237" spans="1:29" s="20" customFormat="1" ht="20.25" customHeight="1" x14ac:dyDescent="0.3">
      <c r="A237" s="271"/>
      <c r="B237" s="110" t="s">
        <v>253</v>
      </c>
      <c r="C237" s="105">
        <v>39.700000000000003</v>
      </c>
      <c r="D237" s="106">
        <v>60</v>
      </c>
      <c r="E237" s="106">
        <v>60</v>
      </c>
      <c r="F237" s="111">
        <f>E237/C237</f>
        <v>1.5113350125944582</v>
      </c>
      <c r="G237" s="106">
        <v>2</v>
      </c>
      <c r="H237" s="112">
        <f t="shared" si="89"/>
        <v>3.3333333333333333E-2</v>
      </c>
      <c r="I237" s="106">
        <v>0</v>
      </c>
      <c r="J237" s="105"/>
      <c r="K237" s="106"/>
      <c r="L237" s="106"/>
      <c r="M237" s="106">
        <v>1</v>
      </c>
      <c r="N237" s="106">
        <v>0</v>
      </c>
      <c r="O237" s="106">
        <v>0</v>
      </c>
      <c r="P237" s="106">
        <v>1</v>
      </c>
      <c r="Q237" s="112">
        <f t="shared" ref="Q237" si="90">M237/G237</f>
        <v>0.5</v>
      </c>
      <c r="R237" s="106">
        <f t="shared" si="76"/>
        <v>9</v>
      </c>
      <c r="S237" s="90">
        <v>0.15</v>
      </c>
      <c r="T237" s="106">
        <v>2</v>
      </c>
      <c r="U237" s="112">
        <f t="shared" si="77"/>
        <v>3.3333333333333333E-2</v>
      </c>
      <c r="V237" s="106">
        <v>0</v>
      </c>
      <c r="W237" s="105"/>
      <c r="X237" s="106"/>
      <c r="Y237" s="106"/>
      <c r="Z237" s="141"/>
      <c r="AA237" s="148"/>
      <c r="AC237" s="123"/>
    </row>
    <row r="238" spans="1:29" s="20" customFormat="1" ht="18" customHeight="1" x14ac:dyDescent="0.3">
      <c r="A238" s="271"/>
      <c r="B238" s="110" t="s">
        <v>254</v>
      </c>
      <c r="C238" s="105">
        <v>33.53</v>
      </c>
      <c r="D238" s="106">
        <v>48</v>
      </c>
      <c r="E238" s="106">
        <v>48</v>
      </c>
      <c r="F238" s="111">
        <f>E238/C238</f>
        <v>1.4315538323889054</v>
      </c>
      <c r="G238" s="106">
        <v>0</v>
      </c>
      <c r="H238" s="112">
        <v>0</v>
      </c>
      <c r="I238" s="106">
        <v>0</v>
      </c>
      <c r="J238" s="105"/>
      <c r="K238" s="106"/>
      <c r="L238" s="106"/>
      <c r="M238" s="106">
        <v>0</v>
      </c>
      <c r="N238" s="106">
        <v>0</v>
      </c>
      <c r="O238" s="106">
        <v>0</v>
      </c>
      <c r="P238" s="106">
        <v>0</v>
      </c>
      <c r="Q238" s="112">
        <v>0</v>
      </c>
      <c r="R238" s="106">
        <f t="shared" si="76"/>
        <v>7</v>
      </c>
      <c r="S238" s="90">
        <v>0.15</v>
      </c>
      <c r="T238" s="106">
        <v>0</v>
      </c>
      <c r="U238" s="112">
        <f t="shared" si="77"/>
        <v>0</v>
      </c>
      <c r="V238" s="106">
        <v>0</v>
      </c>
      <c r="W238" s="105"/>
      <c r="X238" s="106"/>
      <c r="Y238" s="106"/>
      <c r="Z238" s="141"/>
      <c r="AA238" s="148"/>
      <c r="AC238" s="123"/>
    </row>
    <row r="239" spans="1:29" s="20" customFormat="1" ht="15.75" customHeight="1" x14ac:dyDescent="0.3">
      <c r="A239" s="270"/>
      <c r="B239" s="110" t="s">
        <v>255</v>
      </c>
      <c r="C239" s="105">
        <v>46.23</v>
      </c>
      <c r="D239" s="106">
        <v>139</v>
      </c>
      <c r="E239" s="106">
        <v>139</v>
      </c>
      <c r="F239" s="111">
        <f>E239/C239</f>
        <v>3.0067056024226693</v>
      </c>
      <c r="G239" s="106">
        <v>3</v>
      </c>
      <c r="H239" s="112">
        <f t="shared" ref="H239:H240" si="91">(G239/D239)</f>
        <v>2.1582733812949641E-2</v>
      </c>
      <c r="I239" s="106">
        <v>0</v>
      </c>
      <c r="J239" s="105"/>
      <c r="K239" s="106"/>
      <c r="L239" s="106"/>
      <c r="M239" s="106">
        <v>0</v>
      </c>
      <c r="N239" s="106">
        <v>0</v>
      </c>
      <c r="O239" s="106">
        <v>0</v>
      </c>
      <c r="P239" s="106">
        <v>0</v>
      </c>
      <c r="Q239" s="112">
        <v>0</v>
      </c>
      <c r="R239" s="106">
        <f t="shared" si="76"/>
        <v>20</v>
      </c>
      <c r="S239" s="90">
        <v>0.15</v>
      </c>
      <c r="T239" s="106">
        <v>3</v>
      </c>
      <c r="U239" s="112">
        <f t="shared" si="77"/>
        <v>2.1582733812949641E-2</v>
      </c>
      <c r="V239" s="106">
        <v>0</v>
      </c>
      <c r="W239" s="105"/>
      <c r="X239" s="106"/>
      <c r="Y239" s="106"/>
      <c r="Z239" s="141"/>
      <c r="AA239" s="148"/>
      <c r="AC239" s="123"/>
    </row>
    <row r="240" spans="1:29" s="20" customFormat="1" x14ac:dyDescent="0.3">
      <c r="A240" s="105">
        <v>3</v>
      </c>
      <c r="B240" s="110" t="s">
        <v>256</v>
      </c>
      <c r="C240" s="105">
        <v>373.99</v>
      </c>
      <c r="D240" s="106">
        <v>151</v>
      </c>
      <c r="E240" s="106">
        <v>151</v>
      </c>
      <c r="F240" s="111">
        <f>E240/C240</f>
        <v>0.40375411107248854</v>
      </c>
      <c r="G240" s="106">
        <v>22</v>
      </c>
      <c r="H240" s="112">
        <f t="shared" si="91"/>
        <v>0.14569536423841059</v>
      </c>
      <c r="I240" s="106">
        <v>0</v>
      </c>
      <c r="J240" s="105"/>
      <c r="K240" s="106"/>
      <c r="L240" s="106"/>
      <c r="M240" s="106">
        <v>2</v>
      </c>
      <c r="N240" s="106">
        <v>0</v>
      </c>
      <c r="O240" s="106">
        <v>2</v>
      </c>
      <c r="P240" s="106">
        <v>0</v>
      </c>
      <c r="Q240" s="112">
        <f t="shared" ref="Q240" si="92">M240/G240</f>
        <v>9.0909090909090912E-2</v>
      </c>
      <c r="R240" s="106">
        <f t="shared" si="76"/>
        <v>22</v>
      </c>
      <c r="S240" s="90">
        <v>0.15</v>
      </c>
      <c r="T240" s="106">
        <v>22</v>
      </c>
      <c r="U240" s="112">
        <f t="shared" si="77"/>
        <v>0.14569536423841059</v>
      </c>
      <c r="V240" s="106">
        <v>0</v>
      </c>
      <c r="W240" s="105"/>
      <c r="X240" s="106"/>
      <c r="Y240" s="106"/>
      <c r="Z240" s="141"/>
      <c r="AA240" s="148"/>
      <c r="AC240" s="123"/>
    </row>
    <row r="241" spans="1:29" s="20" customFormat="1" x14ac:dyDescent="0.3">
      <c r="A241" s="269">
        <v>4</v>
      </c>
      <c r="B241" s="110" t="s">
        <v>257</v>
      </c>
      <c r="C241" s="105"/>
      <c r="D241" s="106"/>
      <c r="E241" s="106"/>
      <c r="F241" s="111"/>
      <c r="G241" s="106"/>
      <c r="H241" s="112"/>
      <c r="I241" s="106"/>
      <c r="J241" s="105"/>
      <c r="K241" s="106"/>
      <c r="L241" s="106"/>
      <c r="M241" s="106"/>
      <c r="N241" s="106"/>
      <c r="O241" s="106"/>
      <c r="P241" s="106"/>
      <c r="Q241" s="112"/>
      <c r="R241" s="106"/>
      <c r="S241" s="90"/>
      <c r="T241" s="106"/>
      <c r="U241" s="112"/>
      <c r="V241" s="106"/>
      <c r="W241" s="105"/>
      <c r="X241" s="106"/>
      <c r="Y241" s="106"/>
      <c r="Z241" s="141"/>
      <c r="AA241" s="148"/>
      <c r="AC241" s="123"/>
    </row>
    <row r="242" spans="1:29" s="20" customFormat="1" ht="18" customHeight="1" x14ac:dyDescent="0.3">
      <c r="A242" s="270"/>
      <c r="B242" s="110" t="s">
        <v>258</v>
      </c>
      <c r="C242" s="105">
        <v>385.8</v>
      </c>
      <c r="D242" s="106">
        <v>257</v>
      </c>
      <c r="E242" s="106">
        <v>257</v>
      </c>
      <c r="F242" s="111">
        <f>E242/C242</f>
        <v>0.66614826334888544</v>
      </c>
      <c r="G242" s="106">
        <v>33</v>
      </c>
      <c r="H242" s="112">
        <f t="shared" ref="H242" si="93">(G242/D242)</f>
        <v>0.12840466926070038</v>
      </c>
      <c r="I242" s="106">
        <v>9</v>
      </c>
      <c r="J242" s="105"/>
      <c r="K242" s="106">
        <v>6</v>
      </c>
      <c r="L242" s="106">
        <v>3</v>
      </c>
      <c r="M242" s="106">
        <v>7</v>
      </c>
      <c r="N242" s="106">
        <v>0</v>
      </c>
      <c r="O242" s="106">
        <v>5</v>
      </c>
      <c r="P242" s="106">
        <v>2</v>
      </c>
      <c r="Q242" s="112">
        <f t="shared" ref="Q242" si="94">M242/G242</f>
        <v>0.21212121212121213</v>
      </c>
      <c r="R242" s="106">
        <f t="shared" si="76"/>
        <v>38</v>
      </c>
      <c r="S242" s="90">
        <v>0.15</v>
      </c>
      <c r="T242" s="106">
        <v>33</v>
      </c>
      <c r="U242" s="112">
        <f t="shared" si="77"/>
        <v>0.12840466926070038</v>
      </c>
      <c r="V242" s="106">
        <v>0</v>
      </c>
      <c r="W242" s="105"/>
      <c r="X242" s="106"/>
      <c r="Y242" s="106"/>
      <c r="Z242" s="141"/>
      <c r="AA242" s="148"/>
      <c r="AC242" s="123"/>
    </row>
    <row r="243" spans="1:29" s="20" customFormat="1" x14ac:dyDescent="0.3">
      <c r="A243" s="105">
        <v>5</v>
      </c>
      <c r="B243" s="110" t="s">
        <v>259</v>
      </c>
      <c r="C243" s="105">
        <v>119.27</v>
      </c>
      <c r="D243" s="106">
        <v>23</v>
      </c>
      <c r="E243" s="106">
        <v>23</v>
      </c>
      <c r="F243" s="111">
        <f>E243/C243</f>
        <v>0.19283977529974008</v>
      </c>
      <c r="G243" s="106">
        <v>0</v>
      </c>
      <c r="H243" s="112">
        <v>0</v>
      </c>
      <c r="I243" s="106">
        <v>0</v>
      </c>
      <c r="J243" s="105"/>
      <c r="K243" s="106"/>
      <c r="L243" s="106"/>
      <c r="M243" s="106">
        <v>0</v>
      </c>
      <c r="N243" s="106">
        <v>0</v>
      </c>
      <c r="O243" s="106">
        <v>0</v>
      </c>
      <c r="P243" s="106">
        <v>0</v>
      </c>
      <c r="Q243" s="112">
        <v>0</v>
      </c>
      <c r="R243" s="106">
        <f t="shared" si="76"/>
        <v>3</v>
      </c>
      <c r="S243" s="90">
        <v>0.15</v>
      </c>
      <c r="T243" s="106">
        <v>0</v>
      </c>
      <c r="U243" s="112">
        <f t="shared" si="77"/>
        <v>0</v>
      </c>
      <c r="V243" s="106">
        <v>0</v>
      </c>
      <c r="W243" s="105"/>
      <c r="X243" s="106"/>
      <c r="Y243" s="106"/>
      <c r="Z243" s="141"/>
      <c r="AA243" s="148"/>
      <c r="AC243" s="123"/>
    </row>
    <row r="244" spans="1:29" x14ac:dyDescent="0.3">
      <c r="A244" s="269">
        <v>6</v>
      </c>
      <c r="B244" s="110" t="s">
        <v>260</v>
      </c>
      <c r="C244" s="105"/>
      <c r="D244" s="106"/>
      <c r="E244" s="106"/>
      <c r="F244" s="111"/>
      <c r="G244" s="106"/>
      <c r="H244" s="112"/>
      <c r="I244" s="106"/>
      <c r="J244" s="105"/>
      <c r="K244" s="106"/>
      <c r="L244" s="106"/>
      <c r="M244" s="106"/>
      <c r="N244" s="106"/>
      <c r="O244" s="106"/>
      <c r="P244" s="106"/>
      <c r="Q244" s="112"/>
      <c r="R244" s="106"/>
      <c r="S244" s="90"/>
      <c r="T244" s="106"/>
      <c r="U244" s="112"/>
      <c r="V244" s="106"/>
      <c r="W244" s="105"/>
      <c r="X244" s="106"/>
      <c r="Y244" s="106"/>
      <c r="Z244" s="141"/>
      <c r="AC244" s="124"/>
    </row>
    <row r="245" spans="1:29" s="20" customFormat="1" ht="15.75" customHeight="1" x14ac:dyDescent="0.3">
      <c r="A245" s="271"/>
      <c r="B245" s="110" t="s">
        <v>261</v>
      </c>
      <c r="C245" s="105">
        <v>105.37</v>
      </c>
      <c r="D245" s="106">
        <v>85</v>
      </c>
      <c r="E245" s="106">
        <v>85</v>
      </c>
      <c r="F245" s="111">
        <f t="shared" ref="F245:F250" si="95">E245/C245</f>
        <v>0.80668121856315833</v>
      </c>
      <c r="G245" s="106">
        <v>7</v>
      </c>
      <c r="H245" s="112">
        <f t="shared" ref="H245:H246" si="96">(G245/D245)</f>
        <v>8.2352941176470587E-2</v>
      </c>
      <c r="I245" s="106">
        <v>0</v>
      </c>
      <c r="J245" s="105"/>
      <c r="K245" s="106"/>
      <c r="L245" s="106"/>
      <c r="M245" s="106">
        <v>0</v>
      </c>
      <c r="N245" s="106">
        <v>0</v>
      </c>
      <c r="O245" s="106">
        <v>0</v>
      </c>
      <c r="P245" s="106">
        <v>0</v>
      </c>
      <c r="Q245" s="112">
        <f t="shared" ref="Q245:Q246" si="97">M245/G245</f>
        <v>0</v>
      </c>
      <c r="R245" s="106">
        <f t="shared" si="76"/>
        <v>12</v>
      </c>
      <c r="S245" s="90">
        <v>0.15</v>
      </c>
      <c r="T245" s="106">
        <v>7</v>
      </c>
      <c r="U245" s="112">
        <f t="shared" si="77"/>
        <v>8.2352941176470587E-2</v>
      </c>
      <c r="V245" s="106">
        <v>0</v>
      </c>
      <c r="W245" s="105"/>
      <c r="X245" s="106"/>
      <c r="Y245" s="106"/>
      <c r="Z245" s="141"/>
      <c r="AA245" s="148"/>
      <c r="AC245" s="123"/>
    </row>
    <row r="246" spans="1:29" s="20" customFormat="1" x14ac:dyDescent="0.3">
      <c r="A246" s="271"/>
      <c r="B246" s="110" t="s">
        <v>262</v>
      </c>
      <c r="C246" s="105">
        <v>180.53</v>
      </c>
      <c r="D246" s="106">
        <v>110</v>
      </c>
      <c r="E246" s="106">
        <v>110</v>
      </c>
      <c r="F246" s="111">
        <f t="shared" si="95"/>
        <v>0.60931701102309865</v>
      </c>
      <c r="G246" s="106">
        <v>10</v>
      </c>
      <c r="H246" s="112">
        <f t="shared" si="96"/>
        <v>9.0909090909090912E-2</v>
      </c>
      <c r="I246" s="106">
        <v>0</v>
      </c>
      <c r="J246" s="105"/>
      <c r="K246" s="106"/>
      <c r="L246" s="106"/>
      <c r="M246" s="106">
        <v>0</v>
      </c>
      <c r="N246" s="106">
        <v>0</v>
      </c>
      <c r="O246" s="106">
        <v>0</v>
      </c>
      <c r="P246" s="106">
        <v>0</v>
      </c>
      <c r="Q246" s="112">
        <f t="shared" si="97"/>
        <v>0</v>
      </c>
      <c r="R246" s="106">
        <f t="shared" si="76"/>
        <v>16</v>
      </c>
      <c r="S246" s="90">
        <v>0.15</v>
      </c>
      <c r="T246" s="106">
        <v>10</v>
      </c>
      <c r="U246" s="112">
        <f t="shared" si="77"/>
        <v>9.0909090909090912E-2</v>
      </c>
      <c r="V246" s="106">
        <v>0</v>
      </c>
      <c r="W246" s="105"/>
      <c r="X246" s="106"/>
      <c r="Y246" s="106"/>
      <c r="Z246" s="141"/>
      <c r="AA246" s="148"/>
      <c r="AC246" s="123"/>
    </row>
    <row r="247" spans="1:29" s="20" customFormat="1" ht="16.5" customHeight="1" x14ac:dyDescent="0.3">
      <c r="A247" s="270"/>
      <c r="B247" s="110" t="s">
        <v>263</v>
      </c>
      <c r="C247" s="105">
        <v>22.28</v>
      </c>
      <c r="D247" s="106">
        <v>25</v>
      </c>
      <c r="E247" s="106">
        <v>25</v>
      </c>
      <c r="F247" s="111">
        <f t="shared" si="95"/>
        <v>1.1220825852782765</v>
      </c>
      <c r="G247" s="106">
        <v>2</v>
      </c>
      <c r="H247" s="112">
        <v>0</v>
      </c>
      <c r="I247" s="106">
        <v>0</v>
      </c>
      <c r="J247" s="105"/>
      <c r="K247" s="106"/>
      <c r="L247" s="106"/>
      <c r="M247" s="106">
        <v>0</v>
      </c>
      <c r="N247" s="106">
        <v>0</v>
      </c>
      <c r="O247" s="106">
        <v>0</v>
      </c>
      <c r="P247" s="106">
        <v>0</v>
      </c>
      <c r="Q247" s="112">
        <v>0</v>
      </c>
      <c r="R247" s="106">
        <f t="shared" si="76"/>
        <v>3</v>
      </c>
      <c r="S247" s="90">
        <v>0.15</v>
      </c>
      <c r="T247" s="106">
        <v>2</v>
      </c>
      <c r="U247" s="112">
        <f t="shared" si="77"/>
        <v>0.08</v>
      </c>
      <c r="V247" s="106">
        <v>0</v>
      </c>
      <c r="W247" s="105"/>
      <c r="X247" s="106"/>
      <c r="Y247" s="106"/>
      <c r="Z247" s="141"/>
      <c r="AA247" s="148"/>
      <c r="AC247" s="123"/>
    </row>
    <row r="248" spans="1:29" s="20" customFormat="1" x14ac:dyDescent="0.3">
      <c r="A248" s="105">
        <v>7</v>
      </c>
      <c r="B248" s="110" t="s">
        <v>264</v>
      </c>
      <c r="C248" s="105">
        <v>526.46</v>
      </c>
      <c r="D248" s="106">
        <v>478</v>
      </c>
      <c r="E248" s="106">
        <v>478</v>
      </c>
      <c r="F248" s="111">
        <f t="shared" si="95"/>
        <v>0.90795122136534578</v>
      </c>
      <c r="G248" s="106">
        <v>52</v>
      </c>
      <c r="H248" s="112">
        <f t="shared" ref="H248:H249" si="98">(G248/D248)</f>
        <v>0.10878661087866109</v>
      </c>
      <c r="I248" s="106">
        <v>1</v>
      </c>
      <c r="J248" s="105"/>
      <c r="K248" s="106">
        <v>1</v>
      </c>
      <c r="L248" s="106"/>
      <c r="M248" s="106">
        <v>1</v>
      </c>
      <c r="N248" s="106">
        <v>0</v>
      </c>
      <c r="O248" s="106">
        <v>1</v>
      </c>
      <c r="P248" s="106">
        <v>0</v>
      </c>
      <c r="Q248" s="112">
        <f t="shared" ref="Q248:Q249" si="99">M248/G248</f>
        <v>1.9230769230769232E-2</v>
      </c>
      <c r="R248" s="106">
        <f t="shared" si="76"/>
        <v>71</v>
      </c>
      <c r="S248" s="90">
        <v>0.15</v>
      </c>
      <c r="T248" s="106">
        <v>52</v>
      </c>
      <c r="U248" s="112">
        <f t="shared" si="77"/>
        <v>0.10878661087866109</v>
      </c>
      <c r="V248" s="106">
        <v>0</v>
      </c>
      <c r="W248" s="105"/>
      <c r="X248" s="106"/>
      <c r="Y248" s="106"/>
      <c r="Z248" s="141"/>
      <c r="AA248" s="148"/>
      <c r="AC248" s="123"/>
    </row>
    <row r="249" spans="1:29" s="20" customFormat="1" x14ac:dyDescent="0.3">
      <c r="A249" s="105">
        <v>8</v>
      </c>
      <c r="B249" s="110" t="s">
        <v>265</v>
      </c>
      <c r="C249" s="105">
        <v>86.8</v>
      </c>
      <c r="D249" s="106">
        <v>61</v>
      </c>
      <c r="E249" s="106">
        <v>61</v>
      </c>
      <c r="F249" s="111">
        <f t="shared" si="95"/>
        <v>0.70276497695852536</v>
      </c>
      <c r="G249" s="106">
        <v>9</v>
      </c>
      <c r="H249" s="112">
        <f t="shared" si="98"/>
        <v>0.14754098360655737</v>
      </c>
      <c r="I249" s="106">
        <v>0</v>
      </c>
      <c r="J249" s="105"/>
      <c r="K249" s="106"/>
      <c r="L249" s="106"/>
      <c r="M249" s="106">
        <v>2</v>
      </c>
      <c r="N249" s="106">
        <v>0</v>
      </c>
      <c r="O249" s="106">
        <v>1</v>
      </c>
      <c r="P249" s="106">
        <v>1</v>
      </c>
      <c r="Q249" s="112">
        <f t="shared" si="99"/>
        <v>0.22222222222222221</v>
      </c>
      <c r="R249" s="106">
        <f t="shared" si="76"/>
        <v>9</v>
      </c>
      <c r="S249" s="90">
        <v>0.15</v>
      </c>
      <c r="T249" s="106">
        <v>9</v>
      </c>
      <c r="U249" s="112">
        <f t="shared" si="77"/>
        <v>0.14754098360655737</v>
      </c>
      <c r="V249" s="106">
        <v>0</v>
      </c>
      <c r="W249" s="105"/>
      <c r="X249" s="106"/>
      <c r="Y249" s="106"/>
      <c r="Z249" s="141"/>
      <c r="AA249" s="148"/>
      <c r="AC249" s="123"/>
    </row>
    <row r="250" spans="1:29" s="20" customFormat="1" x14ac:dyDescent="0.3">
      <c r="A250" s="105">
        <v>9</v>
      </c>
      <c r="B250" s="110" t="s">
        <v>266</v>
      </c>
      <c r="C250" s="105">
        <v>57.62</v>
      </c>
      <c r="D250" s="106">
        <v>32</v>
      </c>
      <c r="E250" s="106">
        <v>32</v>
      </c>
      <c r="F250" s="111">
        <f t="shared" si="95"/>
        <v>0.55536272127733433</v>
      </c>
      <c r="G250" s="106">
        <v>4</v>
      </c>
      <c r="H250" s="112">
        <v>0</v>
      </c>
      <c r="I250" s="106">
        <v>0</v>
      </c>
      <c r="J250" s="105"/>
      <c r="K250" s="106"/>
      <c r="L250" s="106"/>
      <c r="M250" s="106">
        <v>0</v>
      </c>
      <c r="N250" s="106">
        <v>0</v>
      </c>
      <c r="O250" s="106">
        <v>0</v>
      </c>
      <c r="P250" s="106">
        <v>0</v>
      </c>
      <c r="Q250" s="112">
        <v>0</v>
      </c>
      <c r="R250" s="106">
        <f t="shared" si="76"/>
        <v>4</v>
      </c>
      <c r="S250" s="90">
        <v>0.15</v>
      </c>
      <c r="T250" s="106">
        <v>4</v>
      </c>
      <c r="U250" s="112">
        <f t="shared" si="77"/>
        <v>0.125</v>
      </c>
      <c r="V250" s="106">
        <v>0</v>
      </c>
      <c r="W250" s="105"/>
      <c r="X250" s="106"/>
      <c r="Y250" s="106"/>
      <c r="Z250" s="141"/>
      <c r="AA250" s="148"/>
      <c r="AC250" s="123"/>
    </row>
    <row r="251" spans="1:29" x14ac:dyDescent="0.3">
      <c r="A251" s="269">
        <v>10</v>
      </c>
      <c r="B251" s="110" t="s">
        <v>320</v>
      </c>
      <c r="C251" s="105"/>
      <c r="D251" s="106"/>
      <c r="E251" s="106"/>
      <c r="F251" s="111"/>
      <c r="G251" s="106"/>
      <c r="H251" s="112"/>
      <c r="I251" s="106"/>
      <c r="J251" s="105"/>
      <c r="K251" s="106"/>
      <c r="L251" s="106"/>
      <c r="M251" s="106"/>
      <c r="N251" s="106"/>
      <c r="O251" s="106"/>
      <c r="P251" s="106"/>
      <c r="Q251" s="112"/>
      <c r="R251" s="106">
        <f t="shared" si="76"/>
        <v>0</v>
      </c>
      <c r="S251" s="90"/>
      <c r="T251" s="106"/>
      <c r="U251" s="112"/>
      <c r="V251" s="106"/>
      <c r="W251" s="105"/>
      <c r="X251" s="106"/>
      <c r="Y251" s="106"/>
      <c r="Z251" s="141"/>
      <c r="AC251" s="124"/>
    </row>
    <row r="252" spans="1:29" s="20" customFormat="1" x14ac:dyDescent="0.3">
      <c r="A252" s="270"/>
      <c r="B252" s="110" t="s">
        <v>321</v>
      </c>
      <c r="C252" s="105">
        <v>71.709999999999994</v>
      </c>
      <c r="D252" s="106">
        <v>30</v>
      </c>
      <c r="E252" s="106">
        <v>30</v>
      </c>
      <c r="F252" s="111">
        <f>E252/C252</f>
        <v>0.41835169432436203</v>
      </c>
      <c r="G252" s="106">
        <v>4</v>
      </c>
      <c r="H252" s="112">
        <v>0</v>
      </c>
      <c r="I252" s="106">
        <v>0</v>
      </c>
      <c r="J252" s="105"/>
      <c r="K252" s="106"/>
      <c r="L252" s="106"/>
      <c r="M252" s="106">
        <v>0</v>
      </c>
      <c r="N252" s="106">
        <v>0</v>
      </c>
      <c r="O252" s="106">
        <v>0</v>
      </c>
      <c r="P252" s="106">
        <v>0</v>
      </c>
      <c r="Q252" s="112">
        <v>0</v>
      </c>
      <c r="R252" s="106">
        <f t="shared" si="76"/>
        <v>4</v>
      </c>
      <c r="S252" s="90">
        <v>0.15</v>
      </c>
      <c r="T252" s="106">
        <v>4</v>
      </c>
      <c r="U252" s="112">
        <f t="shared" si="77"/>
        <v>0.13333333333333333</v>
      </c>
      <c r="V252" s="106">
        <v>0</v>
      </c>
      <c r="W252" s="105"/>
      <c r="X252" s="106"/>
      <c r="Y252" s="106"/>
      <c r="Z252" s="141"/>
      <c r="AA252" s="148"/>
      <c r="AC252" s="123"/>
    </row>
    <row r="253" spans="1:29" s="20" customFormat="1" ht="30" customHeight="1" x14ac:dyDescent="0.3">
      <c r="A253" s="105">
        <v>11</v>
      </c>
      <c r="B253" s="110" t="s">
        <v>425</v>
      </c>
      <c r="C253" s="105">
        <v>19.73</v>
      </c>
      <c r="D253" s="106">
        <v>0</v>
      </c>
      <c r="E253" s="106">
        <v>0</v>
      </c>
      <c r="F253" s="111">
        <f>E253/C253</f>
        <v>0</v>
      </c>
      <c r="G253" s="106">
        <v>0</v>
      </c>
      <c r="H253" s="112">
        <v>0</v>
      </c>
      <c r="I253" s="106">
        <v>0</v>
      </c>
      <c r="J253" s="105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0</v>
      </c>
      <c r="Q253" s="112">
        <v>0</v>
      </c>
      <c r="R253" s="106">
        <f t="shared" si="76"/>
        <v>0</v>
      </c>
      <c r="S253" s="90">
        <v>0.15</v>
      </c>
      <c r="T253" s="106">
        <v>0</v>
      </c>
      <c r="U253" s="112">
        <v>0</v>
      </c>
      <c r="V253" s="106">
        <v>0</v>
      </c>
      <c r="W253" s="105">
        <v>0</v>
      </c>
      <c r="X253" s="106">
        <v>0</v>
      </c>
      <c r="Y253" s="106">
        <v>0</v>
      </c>
      <c r="Z253" s="141"/>
      <c r="AA253" s="148"/>
      <c r="AC253" s="123"/>
    </row>
    <row r="254" spans="1:29" s="20" customFormat="1" ht="18.75" customHeight="1" x14ac:dyDescent="0.3">
      <c r="A254" s="105">
        <v>12</v>
      </c>
      <c r="B254" s="110" t="s">
        <v>426</v>
      </c>
      <c r="C254" s="105">
        <v>335.46</v>
      </c>
      <c r="D254" s="106">
        <v>0</v>
      </c>
      <c r="E254" s="106">
        <v>0</v>
      </c>
      <c r="F254" s="111">
        <f>E254/C254</f>
        <v>0</v>
      </c>
      <c r="G254" s="106">
        <v>0</v>
      </c>
      <c r="H254" s="112">
        <v>0</v>
      </c>
      <c r="I254" s="106">
        <v>0</v>
      </c>
      <c r="J254" s="105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0</v>
      </c>
      <c r="Q254" s="112">
        <v>0</v>
      </c>
      <c r="R254" s="106">
        <f t="shared" si="76"/>
        <v>0</v>
      </c>
      <c r="S254" s="90">
        <v>0.15</v>
      </c>
      <c r="T254" s="106">
        <v>0</v>
      </c>
      <c r="U254" s="112">
        <v>0</v>
      </c>
      <c r="V254" s="106">
        <v>0</v>
      </c>
      <c r="W254" s="105">
        <v>0</v>
      </c>
      <c r="X254" s="106">
        <v>0</v>
      </c>
      <c r="Y254" s="106">
        <v>0</v>
      </c>
      <c r="Z254" s="141"/>
      <c r="AA254" s="148"/>
      <c r="AC254" s="123"/>
    </row>
    <row r="255" spans="1:29" ht="54.75" customHeight="1" x14ac:dyDescent="0.3">
      <c r="A255" s="105">
        <v>13</v>
      </c>
      <c r="B255" s="110" t="s">
        <v>30</v>
      </c>
      <c r="C255" s="110"/>
      <c r="D255" s="106"/>
      <c r="E255" s="106"/>
      <c r="F255" s="111"/>
      <c r="G255" s="106"/>
      <c r="H255" s="112"/>
      <c r="I255" s="106"/>
      <c r="J255" s="105"/>
      <c r="K255" s="106"/>
      <c r="L255" s="106"/>
      <c r="M255" s="106"/>
      <c r="N255" s="106"/>
      <c r="O255" s="106"/>
      <c r="P255" s="106"/>
      <c r="Q255" s="112"/>
      <c r="R255" s="106"/>
      <c r="S255" s="90"/>
      <c r="T255" s="106"/>
      <c r="U255" s="112"/>
      <c r="V255" s="106"/>
      <c r="W255" s="105"/>
      <c r="X255" s="106"/>
      <c r="Y255" s="106"/>
      <c r="Z255" s="141"/>
      <c r="AC255" s="124"/>
    </row>
    <row r="256" spans="1:29" s="78" customFormat="1" ht="20.25" customHeight="1" x14ac:dyDescent="0.3">
      <c r="A256" s="274" t="s">
        <v>270</v>
      </c>
      <c r="B256" s="274"/>
      <c r="C256" s="147">
        <f>SUM(C233:C255)</f>
        <v>3609.1500000000005</v>
      </c>
      <c r="D256" s="115">
        <f>SUM(D233:D255)</f>
        <v>2049</v>
      </c>
      <c r="E256" s="115">
        <f>SUM(E233:E255)</f>
        <v>2049</v>
      </c>
      <c r="F256" s="119">
        <f>E256/C256</f>
        <v>0.56772370225676394</v>
      </c>
      <c r="G256" s="115">
        <f>SUM(G233:G255)</f>
        <v>220</v>
      </c>
      <c r="H256" s="116">
        <f t="shared" ref="H256" si="100">(G256/D256)</f>
        <v>0.10736944851146901</v>
      </c>
      <c r="I256" s="115">
        <f>SUM(I233:I255)</f>
        <v>14</v>
      </c>
      <c r="J256" s="115">
        <f>SUM(J233:J255)</f>
        <v>0</v>
      </c>
      <c r="K256" s="115">
        <f>SUM(K233:K255)</f>
        <v>9</v>
      </c>
      <c r="L256" s="115">
        <f>SUM(L233:L255)</f>
        <v>5</v>
      </c>
      <c r="M256" s="115">
        <f>SUM(M233:M255)</f>
        <v>23</v>
      </c>
      <c r="N256" s="115">
        <v>0</v>
      </c>
      <c r="O256" s="115">
        <f>SUM(O233:O255)</f>
        <v>19</v>
      </c>
      <c r="P256" s="115">
        <f>SUM(P233:P255)</f>
        <v>4</v>
      </c>
      <c r="Q256" s="116">
        <f t="shared" ref="Q256" si="101">M256/G256</f>
        <v>0.10454545454545454</v>
      </c>
      <c r="R256" s="115">
        <f>SUM(R233:R255)</f>
        <v>300</v>
      </c>
      <c r="S256" s="95">
        <v>0.15</v>
      </c>
      <c r="T256" s="115">
        <f>SUM(T233:T255)</f>
        <v>220</v>
      </c>
      <c r="U256" s="116">
        <f t="shared" si="77"/>
        <v>0.10736944851146901</v>
      </c>
      <c r="V256" s="115">
        <f>SUM(V233:V255)</f>
        <v>0</v>
      </c>
      <c r="W256" s="115">
        <f>SUM(W233:W255)</f>
        <v>0</v>
      </c>
      <c r="X256" s="115">
        <f>SUM(X233:X255)</f>
        <v>0</v>
      </c>
      <c r="Y256" s="115">
        <f>SUM(Y233:Y255)</f>
        <v>0</v>
      </c>
      <c r="Z256" s="146"/>
      <c r="AA256" s="150"/>
      <c r="AC256" s="125"/>
    </row>
    <row r="257" spans="1:29" x14ac:dyDescent="0.3">
      <c r="A257" s="296" t="s">
        <v>271</v>
      </c>
      <c r="B257" s="296"/>
      <c r="C257" s="110"/>
      <c r="D257" s="106"/>
      <c r="E257" s="106"/>
      <c r="F257" s="111"/>
      <c r="G257" s="106"/>
      <c r="H257" s="112"/>
      <c r="I257" s="106"/>
      <c r="J257" s="105"/>
      <c r="K257" s="106"/>
      <c r="L257" s="106"/>
      <c r="M257" s="106"/>
      <c r="N257" s="106"/>
      <c r="O257" s="106"/>
      <c r="P257" s="106"/>
      <c r="Q257" s="112"/>
      <c r="R257" s="106"/>
      <c r="S257" s="90"/>
      <c r="T257" s="106"/>
      <c r="U257" s="112"/>
      <c r="V257" s="106"/>
      <c r="W257" s="105"/>
      <c r="X257" s="106"/>
      <c r="Y257" s="106"/>
      <c r="Z257" s="141"/>
      <c r="AC257" s="124"/>
    </row>
    <row r="258" spans="1:29" s="20" customFormat="1" x14ac:dyDescent="0.3">
      <c r="A258" s="269">
        <v>1</v>
      </c>
      <c r="B258" s="110" t="s">
        <v>272</v>
      </c>
      <c r="C258" s="110"/>
      <c r="D258" s="106"/>
      <c r="E258" s="106"/>
      <c r="F258" s="111"/>
      <c r="G258" s="106"/>
      <c r="H258" s="112"/>
      <c r="I258" s="106"/>
      <c r="J258" s="105"/>
      <c r="K258" s="106"/>
      <c r="L258" s="106"/>
      <c r="M258" s="106"/>
      <c r="N258" s="106"/>
      <c r="O258" s="106"/>
      <c r="P258" s="106"/>
      <c r="Q258" s="112"/>
      <c r="R258" s="106"/>
      <c r="S258" s="90"/>
      <c r="T258" s="106"/>
      <c r="U258" s="112"/>
      <c r="V258" s="106"/>
      <c r="W258" s="105"/>
      <c r="X258" s="106"/>
      <c r="Y258" s="106"/>
      <c r="Z258" s="141"/>
      <c r="AA258" s="148"/>
      <c r="AC258" s="123"/>
    </row>
    <row r="259" spans="1:29" s="20" customFormat="1" ht="25.5" customHeight="1" x14ac:dyDescent="0.3">
      <c r="A259" s="271"/>
      <c r="B259" s="110" t="s">
        <v>273</v>
      </c>
      <c r="C259" s="105">
        <v>15.37</v>
      </c>
      <c r="D259" s="106">
        <v>0</v>
      </c>
      <c r="E259" s="106">
        <v>0</v>
      </c>
      <c r="F259" s="111">
        <f>E259/C259</f>
        <v>0</v>
      </c>
      <c r="G259" s="106">
        <v>0</v>
      </c>
      <c r="H259" s="112">
        <v>0</v>
      </c>
      <c r="I259" s="106">
        <v>0</v>
      </c>
      <c r="J259" s="105"/>
      <c r="K259" s="106"/>
      <c r="L259" s="106"/>
      <c r="M259" s="106">
        <v>0</v>
      </c>
      <c r="N259" s="106">
        <v>0</v>
      </c>
      <c r="O259" s="106">
        <v>0</v>
      </c>
      <c r="P259" s="106">
        <v>0</v>
      </c>
      <c r="Q259" s="112">
        <v>0</v>
      </c>
      <c r="R259" s="106">
        <f t="shared" si="76"/>
        <v>0</v>
      </c>
      <c r="S259" s="90">
        <v>0.15</v>
      </c>
      <c r="T259" s="106">
        <v>0</v>
      </c>
      <c r="U259" s="112">
        <v>0</v>
      </c>
      <c r="V259" s="106">
        <v>0</v>
      </c>
      <c r="W259" s="105"/>
      <c r="X259" s="106"/>
      <c r="Y259" s="106"/>
      <c r="Z259" s="141"/>
      <c r="AA259" s="148"/>
      <c r="AC259" s="123"/>
    </row>
    <row r="260" spans="1:29" s="20" customFormat="1" x14ac:dyDescent="0.3">
      <c r="A260" s="270"/>
      <c r="B260" s="110" t="s">
        <v>274</v>
      </c>
      <c r="C260" s="105">
        <v>39.26</v>
      </c>
      <c r="D260" s="106">
        <v>0</v>
      </c>
      <c r="E260" s="106">
        <v>0</v>
      </c>
      <c r="F260" s="111">
        <f>E260/C260</f>
        <v>0</v>
      </c>
      <c r="G260" s="106">
        <v>0</v>
      </c>
      <c r="H260" s="112">
        <v>0</v>
      </c>
      <c r="I260" s="106">
        <v>0</v>
      </c>
      <c r="J260" s="105"/>
      <c r="K260" s="106"/>
      <c r="L260" s="106"/>
      <c r="M260" s="106">
        <v>0</v>
      </c>
      <c r="N260" s="106">
        <v>0</v>
      </c>
      <c r="O260" s="106">
        <v>0</v>
      </c>
      <c r="P260" s="106">
        <v>0</v>
      </c>
      <c r="Q260" s="112">
        <v>0</v>
      </c>
      <c r="R260" s="106">
        <f t="shared" si="76"/>
        <v>0</v>
      </c>
      <c r="S260" s="90">
        <v>0.15</v>
      </c>
      <c r="T260" s="106">
        <v>0</v>
      </c>
      <c r="U260" s="112">
        <v>0</v>
      </c>
      <c r="V260" s="106">
        <v>0</v>
      </c>
      <c r="W260" s="105"/>
      <c r="X260" s="106"/>
      <c r="Y260" s="106"/>
      <c r="Z260" s="141"/>
      <c r="AA260" s="148"/>
      <c r="AC260" s="123"/>
    </row>
    <row r="261" spans="1:29" s="20" customFormat="1" x14ac:dyDescent="0.3">
      <c r="A261" s="105">
        <v>2</v>
      </c>
      <c r="B261" s="110" t="s">
        <v>323</v>
      </c>
      <c r="C261" s="105">
        <v>26.11</v>
      </c>
      <c r="D261" s="106">
        <v>0</v>
      </c>
      <c r="E261" s="106">
        <v>0</v>
      </c>
      <c r="F261" s="111">
        <f>E261/C261</f>
        <v>0</v>
      </c>
      <c r="G261" s="106">
        <v>0</v>
      </c>
      <c r="H261" s="112">
        <v>0</v>
      </c>
      <c r="I261" s="106">
        <v>0</v>
      </c>
      <c r="J261" s="105"/>
      <c r="K261" s="106"/>
      <c r="L261" s="106"/>
      <c r="M261" s="106">
        <v>0</v>
      </c>
      <c r="N261" s="106">
        <v>0</v>
      </c>
      <c r="O261" s="106">
        <v>0</v>
      </c>
      <c r="P261" s="106">
        <v>0</v>
      </c>
      <c r="Q261" s="112">
        <v>0</v>
      </c>
      <c r="R261" s="106">
        <f t="shared" si="76"/>
        <v>0</v>
      </c>
      <c r="S261" s="90">
        <v>0.15</v>
      </c>
      <c r="T261" s="106">
        <v>0</v>
      </c>
      <c r="U261" s="112">
        <v>0</v>
      </c>
      <c r="V261" s="106">
        <v>0</v>
      </c>
      <c r="W261" s="105"/>
      <c r="X261" s="106"/>
      <c r="Y261" s="106"/>
      <c r="Z261" s="141"/>
      <c r="AA261" s="148"/>
      <c r="AC261" s="123"/>
    </row>
    <row r="262" spans="1:29" ht="22.5" customHeight="1" x14ac:dyDescent="0.3">
      <c r="A262" s="269">
        <v>3</v>
      </c>
      <c r="B262" s="110" t="s">
        <v>276</v>
      </c>
      <c r="C262" s="105"/>
      <c r="D262" s="106"/>
      <c r="E262" s="106"/>
      <c r="F262" s="111"/>
      <c r="G262" s="106"/>
      <c r="H262" s="112"/>
      <c r="I262" s="106"/>
      <c r="J262" s="105"/>
      <c r="K262" s="106"/>
      <c r="L262" s="106"/>
      <c r="M262" s="106"/>
      <c r="N262" s="106"/>
      <c r="O262" s="106"/>
      <c r="P262" s="106"/>
      <c r="Q262" s="112"/>
      <c r="R262" s="106"/>
      <c r="S262" s="90"/>
      <c r="T262" s="106"/>
      <c r="U262" s="112"/>
      <c r="V262" s="106"/>
      <c r="W262" s="105"/>
      <c r="X262" s="106"/>
      <c r="Y262" s="106"/>
      <c r="Z262" s="141"/>
      <c r="AC262" s="124"/>
    </row>
    <row r="263" spans="1:29" s="20" customFormat="1" ht="30" customHeight="1" x14ac:dyDescent="0.3">
      <c r="A263" s="271"/>
      <c r="B263" s="110" t="s">
        <v>427</v>
      </c>
      <c r="C263" s="105">
        <v>37.22</v>
      </c>
      <c r="D263" s="106">
        <v>0</v>
      </c>
      <c r="E263" s="106">
        <v>0</v>
      </c>
      <c r="F263" s="111">
        <f>E263/C263</f>
        <v>0</v>
      </c>
      <c r="G263" s="106">
        <v>0</v>
      </c>
      <c r="H263" s="112">
        <v>0</v>
      </c>
      <c r="I263" s="106">
        <v>0</v>
      </c>
      <c r="J263" s="105"/>
      <c r="K263" s="106"/>
      <c r="L263" s="106"/>
      <c r="M263" s="106">
        <v>0</v>
      </c>
      <c r="N263" s="106">
        <v>0</v>
      </c>
      <c r="O263" s="106">
        <v>0</v>
      </c>
      <c r="P263" s="106">
        <v>0</v>
      </c>
      <c r="Q263" s="112">
        <v>0</v>
      </c>
      <c r="R263" s="106">
        <f t="shared" si="76"/>
        <v>0</v>
      </c>
      <c r="S263" s="90">
        <v>0.15</v>
      </c>
      <c r="T263" s="106">
        <v>0</v>
      </c>
      <c r="U263" s="112">
        <v>0</v>
      </c>
      <c r="V263" s="106">
        <v>0</v>
      </c>
      <c r="W263" s="105"/>
      <c r="X263" s="106"/>
      <c r="Y263" s="106"/>
      <c r="Z263" s="141"/>
      <c r="AA263" s="148"/>
      <c r="AC263" s="123"/>
    </row>
    <row r="264" spans="1:29" s="20" customFormat="1" ht="27.75" customHeight="1" x14ac:dyDescent="0.3">
      <c r="A264" s="271"/>
      <c r="B264" s="110" t="s">
        <v>428</v>
      </c>
      <c r="C264" s="105">
        <v>31.33</v>
      </c>
      <c r="D264" s="106">
        <v>0</v>
      </c>
      <c r="E264" s="106">
        <v>0</v>
      </c>
      <c r="F264" s="111">
        <f>E264/C264</f>
        <v>0</v>
      </c>
      <c r="G264" s="106">
        <v>0</v>
      </c>
      <c r="H264" s="112">
        <v>0</v>
      </c>
      <c r="I264" s="106">
        <v>0</v>
      </c>
      <c r="J264" s="105"/>
      <c r="K264" s="106"/>
      <c r="L264" s="106"/>
      <c r="M264" s="106">
        <v>0</v>
      </c>
      <c r="N264" s="106">
        <v>0</v>
      </c>
      <c r="O264" s="106">
        <v>0</v>
      </c>
      <c r="P264" s="106">
        <v>0</v>
      </c>
      <c r="Q264" s="112">
        <v>0</v>
      </c>
      <c r="R264" s="106">
        <f t="shared" si="76"/>
        <v>0</v>
      </c>
      <c r="S264" s="90">
        <v>0.15</v>
      </c>
      <c r="T264" s="106">
        <v>0</v>
      </c>
      <c r="U264" s="112">
        <v>0</v>
      </c>
      <c r="V264" s="106">
        <v>0</v>
      </c>
      <c r="W264" s="105"/>
      <c r="X264" s="106"/>
      <c r="Y264" s="106"/>
      <c r="Z264" s="141"/>
      <c r="AA264" s="148"/>
      <c r="AC264" s="123"/>
    </row>
    <row r="265" spans="1:29" s="20" customFormat="1" ht="17.25" customHeight="1" x14ac:dyDescent="0.3">
      <c r="A265" s="270"/>
      <c r="B265" s="110" t="s">
        <v>279</v>
      </c>
      <c r="C265" s="105">
        <v>42.38</v>
      </c>
      <c r="D265" s="106">
        <v>0</v>
      </c>
      <c r="E265" s="106">
        <v>0</v>
      </c>
      <c r="F265" s="111">
        <f>E265/C265</f>
        <v>0</v>
      </c>
      <c r="G265" s="106">
        <v>0</v>
      </c>
      <c r="H265" s="112">
        <v>0</v>
      </c>
      <c r="I265" s="106">
        <v>0</v>
      </c>
      <c r="J265" s="105"/>
      <c r="K265" s="106"/>
      <c r="L265" s="106"/>
      <c r="M265" s="106">
        <v>0</v>
      </c>
      <c r="N265" s="106">
        <v>0</v>
      </c>
      <c r="O265" s="106">
        <v>0</v>
      </c>
      <c r="P265" s="106">
        <v>0</v>
      </c>
      <c r="Q265" s="112">
        <v>0</v>
      </c>
      <c r="R265" s="106">
        <f t="shared" si="76"/>
        <v>0</v>
      </c>
      <c r="S265" s="90">
        <v>0.15</v>
      </c>
      <c r="T265" s="106">
        <v>0</v>
      </c>
      <c r="U265" s="112">
        <v>0</v>
      </c>
      <c r="V265" s="106">
        <v>0</v>
      </c>
      <c r="W265" s="105"/>
      <c r="X265" s="106"/>
      <c r="Y265" s="106"/>
      <c r="Z265" s="141"/>
      <c r="AA265" s="148"/>
      <c r="AC265" s="123"/>
    </row>
    <row r="266" spans="1:29" s="20" customFormat="1" x14ac:dyDescent="0.3">
      <c r="A266" s="105">
        <v>4</v>
      </c>
      <c r="B266" s="110" t="s">
        <v>280</v>
      </c>
      <c r="C266" s="105">
        <v>12.3</v>
      </c>
      <c r="D266" s="106">
        <v>0</v>
      </c>
      <c r="E266" s="106">
        <v>0</v>
      </c>
      <c r="F266" s="111">
        <f>E266/C266</f>
        <v>0</v>
      </c>
      <c r="G266" s="106">
        <v>0</v>
      </c>
      <c r="H266" s="112">
        <v>0</v>
      </c>
      <c r="I266" s="106">
        <v>0</v>
      </c>
      <c r="J266" s="105"/>
      <c r="K266" s="106"/>
      <c r="L266" s="106"/>
      <c r="M266" s="106">
        <v>0</v>
      </c>
      <c r="N266" s="106">
        <v>0</v>
      </c>
      <c r="O266" s="106">
        <v>0</v>
      </c>
      <c r="P266" s="106">
        <v>0</v>
      </c>
      <c r="Q266" s="112">
        <v>0</v>
      </c>
      <c r="R266" s="106">
        <f t="shared" si="76"/>
        <v>0</v>
      </c>
      <c r="S266" s="90">
        <v>0.15</v>
      </c>
      <c r="T266" s="106">
        <v>0</v>
      </c>
      <c r="U266" s="112">
        <v>0</v>
      </c>
      <c r="V266" s="106">
        <v>0</v>
      </c>
      <c r="W266" s="105"/>
      <c r="X266" s="106"/>
      <c r="Y266" s="106"/>
      <c r="Z266" s="141"/>
      <c r="AA266" s="148"/>
      <c r="AC266" s="123"/>
    </row>
    <row r="267" spans="1:29" x14ac:dyDescent="0.3">
      <c r="A267" s="269">
        <v>5</v>
      </c>
      <c r="B267" s="110" t="s">
        <v>281</v>
      </c>
      <c r="C267" s="105"/>
      <c r="D267" s="106"/>
      <c r="E267" s="106"/>
      <c r="F267" s="111"/>
      <c r="G267" s="106"/>
      <c r="H267" s="112"/>
      <c r="I267" s="106"/>
      <c r="J267" s="105"/>
      <c r="K267" s="106"/>
      <c r="L267" s="106"/>
      <c r="M267" s="106"/>
      <c r="N267" s="106"/>
      <c r="O267" s="106"/>
      <c r="P267" s="106"/>
      <c r="Q267" s="112"/>
      <c r="R267" s="106">
        <f t="shared" si="76"/>
        <v>0</v>
      </c>
      <c r="S267" s="90"/>
      <c r="T267" s="106"/>
      <c r="U267" s="112"/>
      <c r="V267" s="106"/>
      <c r="W267" s="105"/>
      <c r="X267" s="106"/>
      <c r="Y267" s="106"/>
      <c r="Z267" s="141"/>
      <c r="AC267" s="124"/>
    </row>
    <row r="268" spans="1:29" s="20" customFormat="1" x14ac:dyDescent="0.3">
      <c r="A268" s="270"/>
      <c r="B268" s="110" t="s">
        <v>282</v>
      </c>
      <c r="C268" s="105">
        <v>225.75</v>
      </c>
      <c r="D268" s="106">
        <v>81</v>
      </c>
      <c r="E268" s="106">
        <v>81</v>
      </c>
      <c r="F268" s="111">
        <f>E268/C268</f>
        <v>0.35880398671096347</v>
      </c>
      <c r="G268" s="106">
        <v>12</v>
      </c>
      <c r="H268" s="112">
        <f t="shared" ref="H268" si="102">(G268/D268)</f>
        <v>0.14814814814814814</v>
      </c>
      <c r="I268" s="106">
        <v>0</v>
      </c>
      <c r="J268" s="105"/>
      <c r="K268" s="106"/>
      <c r="L268" s="106"/>
      <c r="M268" s="106">
        <v>2</v>
      </c>
      <c r="N268" s="106">
        <v>0</v>
      </c>
      <c r="O268" s="106">
        <v>2</v>
      </c>
      <c r="P268" s="106">
        <v>0</v>
      </c>
      <c r="Q268" s="112">
        <f t="shared" ref="Q268" si="103">M268/G268</f>
        <v>0.16666666666666666</v>
      </c>
      <c r="R268" s="106">
        <f t="shared" si="76"/>
        <v>12</v>
      </c>
      <c r="S268" s="90">
        <v>0.15</v>
      </c>
      <c r="T268" s="106">
        <v>12</v>
      </c>
      <c r="U268" s="112">
        <f t="shared" si="77"/>
        <v>0.14814814814814814</v>
      </c>
      <c r="V268" s="106">
        <v>0</v>
      </c>
      <c r="W268" s="105"/>
      <c r="X268" s="106"/>
      <c r="Y268" s="106"/>
      <c r="Z268" s="141"/>
      <c r="AA268" s="148"/>
      <c r="AC268" s="123"/>
    </row>
    <row r="269" spans="1:29" x14ac:dyDescent="0.3">
      <c r="A269" s="269">
        <v>6</v>
      </c>
      <c r="B269" s="110" t="s">
        <v>283</v>
      </c>
      <c r="C269" s="105"/>
      <c r="D269" s="106"/>
      <c r="E269" s="106"/>
      <c r="F269" s="111"/>
      <c r="G269" s="106"/>
      <c r="H269" s="112"/>
      <c r="I269" s="106"/>
      <c r="J269" s="105"/>
      <c r="K269" s="106"/>
      <c r="L269" s="106"/>
      <c r="M269" s="106"/>
      <c r="N269" s="106"/>
      <c r="O269" s="106"/>
      <c r="P269" s="106"/>
      <c r="Q269" s="112"/>
      <c r="R269" s="106"/>
      <c r="S269" s="90"/>
      <c r="T269" s="106"/>
      <c r="U269" s="112"/>
      <c r="V269" s="106"/>
      <c r="W269" s="105"/>
      <c r="X269" s="106"/>
      <c r="Y269" s="106"/>
      <c r="Z269" s="141"/>
      <c r="AC269" s="124"/>
    </row>
    <row r="270" spans="1:29" s="20" customFormat="1" x14ac:dyDescent="0.3">
      <c r="A270" s="271"/>
      <c r="B270" s="110" t="s">
        <v>284</v>
      </c>
      <c r="C270" s="105">
        <v>25.28</v>
      </c>
      <c r="D270" s="106">
        <v>28</v>
      </c>
      <c r="E270" s="106">
        <v>28</v>
      </c>
      <c r="F270" s="111">
        <f>E270/C270</f>
        <v>1.1075949367088607</v>
      </c>
      <c r="G270" s="106">
        <v>1</v>
      </c>
      <c r="H270" s="112">
        <v>0</v>
      </c>
      <c r="I270" s="106">
        <v>0</v>
      </c>
      <c r="J270" s="105"/>
      <c r="K270" s="106"/>
      <c r="L270" s="106"/>
      <c r="M270" s="106">
        <v>0</v>
      </c>
      <c r="N270" s="106">
        <v>0</v>
      </c>
      <c r="O270" s="106">
        <v>0</v>
      </c>
      <c r="P270" s="106">
        <v>0</v>
      </c>
      <c r="Q270" s="112">
        <v>0</v>
      </c>
      <c r="R270" s="106">
        <f t="shared" si="76"/>
        <v>4</v>
      </c>
      <c r="S270" s="90">
        <v>0.15</v>
      </c>
      <c r="T270" s="106">
        <v>1</v>
      </c>
      <c r="U270" s="112">
        <f t="shared" si="77"/>
        <v>3.5714285714285712E-2</v>
      </c>
      <c r="V270" s="106">
        <v>0</v>
      </c>
      <c r="W270" s="105"/>
      <c r="X270" s="106"/>
      <c r="Y270" s="106"/>
      <c r="Z270" s="141"/>
      <c r="AA270" s="148"/>
      <c r="AC270" s="123"/>
    </row>
    <row r="271" spans="1:29" s="20" customFormat="1" x14ac:dyDescent="0.3">
      <c r="A271" s="271"/>
      <c r="B271" s="110" t="s">
        <v>285</v>
      </c>
      <c r="C271" s="105">
        <v>144.30000000000001</v>
      </c>
      <c r="D271" s="106">
        <v>0</v>
      </c>
      <c r="E271" s="106">
        <v>0</v>
      </c>
      <c r="F271" s="111">
        <f>E271/C271</f>
        <v>0</v>
      </c>
      <c r="G271" s="106">
        <v>0</v>
      </c>
      <c r="H271" s="112">
        <v>0</v>
      </c>
      <c r="I271" s="106">
        <v>0</v>
      </c>
      <c r="J271" s="105"/>
      <c r="K271" s="106"/>
      <c r="L271" s="106"/>
      <c r="M271" s="106">
        <v>0</v>
      </c>
      <c r="N271" s="106">
        <v>0</v>
      </c>
      <c r="O271" s="106">
        <v>0</v>
      </c>
      <c r="P271" s="106">
        <v>0</v>
      </c>
      <c r="Q271" s="112">
        <v>0</v>
      </c>
      <c r="R271" s="106">
        <f t="shared" si="76"/>
        <v>0</v>
      </c>
      <c r="S271" s="90">
        <v>0.15</v>
      </c>
      <c r="T271" s="106">
        <v>0</v>
      </c>
      <c r="U271" s="112">
        <v>0</v>
      </c>
      <c r="V271" s="106">
        <v>0</v>
      </c>
      <c r="W271" s="105"/>
      <c r="X271" s="106"/>
      <c r="Y271" s="106"/>
      <c r="Z271" s="141"/>
      <c r="AA271" s="148"/>
      <c r="AC271" s="123"/>
    </row>
    <row r="272" spans="1:29" s="20" customFormat="1" x14ac:dyDescent="0.3">
      <c r="A272" s="271"/>
      <c r="B272" s="110" t="s">
        <v>286</v>
      </c>
      <c r="C272" s="105">
        <v>48.14</v>
      </c>
      <c r="D272" s="106">
        <v>0</v>
      </c>
      <c r="E272" s="106">
        <v>0</v>
      </c>
      <c r="F272" s="111">
        <f>E272/C272</f>
        <v>0</v>
      </c>
      <c r="G272" s="106">
        <v>0</v>
      </c>
      <c r="H272" s="112">
        <v>0</v>
      </c>
      <c r="I272" s="106">
        <v>0</v>
      </c>
      <c r="J272" s="105"/>
      <c r="K272" s="106"/>
      <c r="L272" s="106"/>
      <c r="M272" s="106">
        <v>0</v>
      </c>
      <c r="N272" s="106">
        <v>0</v>
      </c>
      <c r="O272" s="106">
        <v>0</v>
      </c>
      <c r="P272" s="106">
        <v>0</v>
      </c>
      <c r="Q272" s="112">
        <v>0</v>
      </c>
      <c r="R272" s="106">
        <f t="shared" si="76"/>
        <v>0</v>
      </c>
      <c r="S272" s="90">
        <v>0.15</v>
      </c>
      <c r="T272" s="106">
        <v>0</v>
      </c>
      <c r="U272" s="112">
        <v>0</v>
      </c>
      <c r="V272" s="106">
        <v>0</v>
      </c>
      <c r="W272" s="105"/>
      <c r="X272" s="106"/>
      <c r="Y272" s="106"/>
      <c r="Z272" s="141"/>
      <c r="AA272" s="148"/>
      <c r="AC272" s="123"/>
    </row>
    <row r="273" spans="1:29" s="20" customFormat="1" x14ac:dyDescent="0.3">
      <c r="A273" s="270"/>
      <c r="B273" s="110" t="s">
        <v>287</v>
      </c>
      <c r="C273" s="105">
        <v>15.54</v>
      </c>
      <c r="D273" s="106">
        <v>0</v>
      </c>
      <c r="E273" s="106">
        <v>0</v>
      </c>
      <c r="F273" s="111">
        <f>E273/C273</f>
        <v>0</v>
      </c>
      <c r="G273" s="106">
        <v>0</v>
      </c>
      <c r="H273" s="112">
        <v>0</v>
      </c>
      <c r="I273" s="106">
        <v>0</v>
      </c>
      <c r="J273" s="105"/>
      <c r="K273" s="106"/>
      <c r="L273" s="106"/>
      <c r="M273" s="106">
        <v>0</v>
      </c>
      <c r="N273" s="106">
        <v>0</v>
      </c>
      <c r="O273" s="106">
        <v>0</v>
      </c>
      <c r="P273" s="106">
        <v>0</v>
      </c>
      <c r="Q273" s="112">
        <v>0</v>
      </c>
      <c r="R273" s="106">
        <f t="shared" ref="R273:R285" si="104">ROUNDDOWN(E273*S273,0)</f>
        <v>0</v>
      </c>
      <c r="S273" s="90">
        <v>0.15</v>
      </c>
      <c r="T273" s="106">
        <v>0</v>
      </c>
      <c r="U273" s="112">
        <v>0</v>
      </c>
      <c r="V273" s="106">
        <v>0</v>
      </c>
      <c r="W273" s="105"/>
      <c r="X273" s="106"/>
      <c r="Y273" s="106"/>
      <c r="Z273" s="141"/>
      <c r="AA273" s="148"/>
      <c r="AC273" s="123"/>
    </row>
    <row r="274" spans="1:29" x14ac:dyDescent="0.3">
      <c r="A274" s="269">
        <v>7</v>
      </c>
      <c r="B274" s="110" t="s">
        <v>288</v>
      </c>
      <c r="C274" s="105"/>
      <c r="D274" s="106"/>
      <c r="E274" s="106"/>
      <c r="F274" s="111"/>
      <c r="G274" s="106"/>
      <c r="H274" s="112"/>
      <c r="I274" s="106"/>
      <c r="J274" s="105"/>
      <c r="K274" s="106"/>
      <c r="L274" s="106"/>
      <c r="M274" s="106"/>
      <c r="N274" s="106"/>
      <c r="O274" s="106"/>
      <c r="P274" s="106"/>
      <c r="Q274" s="112"/>
      <c r="R274" s="106"/>
      <c r="S274" s="90"/>
      <c r="T274" s="106"/>
      <c r="U274" s="112"/>
      <c r="V274" s="106"/>
      <c r="W274" s="105"/>
      <c r="X274" s="106"/>
      <c r="Y274" s="106"/>
      <c r="Z274" s="141"/>
      <c r="AC274" s="124"/>
    </row>
    <row r="275" spans="1:29" s="20" customFormat="1" ht="15.75" customHeight="1" x14ac:dyDescent="0.3">
      <c r="A275" s="271"/>
      <c r="B275" s="110" t="s">
        <v>146</v>
      </c>
      <c r="C275" s="105">
        <v>65.569999999999993</v>
      </c>
      <c r="D275" s="106">
        <v>8</v>
      </c>
      <c r="E275" s="106">
        <v>8</v>
      </c>
      <c r="F275" s="111">
        <f>E275/C275</f>
        <v>0.12200701540338571</v>
      </c>
      <c r="G275" s="106">
        <v>0</v>
      </c>
      <c r="H275" s="112">
        <v>0</v>
      </c>
      <c r="I275" s="106">
        <v>0</v>
      </c>
      <c r="J275" s="105"/>
      <c r="K275" s="106"/>
      <c r="L275" s="106"/>
      <c r="M275" s="106">
        <v>0</v>
      </c>
      <c r="N275" s="106">
        <v>0</v>
      </c>
      <c r="O275" s="106">
        <v>0</v>
      </c>
      <c r="P275" s="106">
        <v>0</v>
      </c>
      <c r="Q275" s="112">
        <v>0</v>
      </c>
      <c r="R275" s="106">
        <f t="shared" si="104"/>
        <v>1</v>
      </c>
      <c r="S275" s="90">
        <v>0.15</v>
      </c>
      <c r="T275" s="106">
        <v>0</v>
      </c>
      <c r="U275" s="112">
        <f t="shared" ref="U275:U288" si="105">T275/E275</f>
        <v>0</v>
      </c>
      <c r="V275" s="106">
        <v>0</v>
      </c>
      <c r="W275" s="105"/>
      <c r="X275" s="106"/>
      <c r="Y275" s="106"/>
      <c r="Z275" s="141"/>
      <c r="AA275" s="148"/>
      <c r="AC275" s="123"/>
    </row>
    <row r="276" spans="1:29" s="20" customFormat="1" ht="19.5" customHeight="1" x14ac:dyDescent="0.3">
      <c r="A276" s="271"/>
      <c r="B276" s="110" t="s">
        <v>289</v>
      </c>
      <c r="C276" s="105">
        <v>212.69</v>
      </c>
      <c r="D276" s="106">
        <v>38</v>
      </c>
      <c r="E276" s="106">
        <v>38</v>
      </c>
      <c r="F276" s="111">
        <f>E276/C276</f>
        <v>0.17866378297052049</v>
      </c>
      <c r="G276" s="106">
        <v>5</v>
      </c>
      <c r="H276" s="112">
        <v>0</v>
      </c>
      <c r="I276" s="106">
        <v>0</v>
      </c>
      <c r="J276" s="105"/>
      <c r="K276" s="106"/>
      <c r="L276" s="106"/>
      <c r="M276" s="106">
        <v>0</v>
      </c>
      <c r="N276" s="106">
        <v>0</v>
      </c>
      <c r="O276" s="106">
        <v>0</v>
      </c>
      <c r="P276" s="106">
        <v>0</v>
      </c>
      <c r="Q276" s="112">
        <v>0</v>
      </c>
      <c r="R276" s="106">
        <f t="shared" si="104"/>
        <v>5</v>
      </c>
      <c r="S276" s="90">
        <v>0.15</v>
      </c>
      <c r="T276" s="106">
        <v>5</v>
      </c>
      <c r="U276" s="112">
        <f t="shared" si="105"/>
        <v>0.13157894736842105</v>
      </c>
      <c r="V276" s="106">
        <v>0</v>
      </c>
      <c r="W276" s="105"/>
      <c r="X276" s="106"/>
      <c r="Y276" s="106"/>
      <c r="Z276" s="141"/>
      <c r="AA276" s="148"/>
      <c r="AC276" s="123"/>
    </row>
    <row r="277" spans="1:29" s="20" customFormat="1" ht="15.75" customHeight="1" x14ac:dyDescent="0.3">
      <c r="A277" s="270"/>
      <c r="B277" s="110" t="s">
        <v>290</v>
      </c>
      <c r="C277" s="105">
        <v>1019.38</v>
      </c>
      <c r="D277" s="106">
        <v>137</v>
      </c>
      <c r="E277" s="106">
        <v>137</v>
      </c>
      <c r="F277" s="111">
        <f>E277/C277</f>
        <v>0.13439541682198983</v>
      </c>
      <c r="G277" s="106">
        <v>20</v>
      </c>
      <c r="H277" s="112">
        <f t="shared" ref="H277" si="106">(G277/D277)</f>
        <v>0.145985401459854</v>
      </c>
      <c r="I277" s="106">
        <v>6</v>
      </c>
      <c r="J277" s="105"/>
      <c r="K277" s="106">
        <v>4</v>
      </c>
      <c r="L277" s="106">
        <v>2</v>
      </c>
      <c r="M277" s="106">
        <v>3</v>
      </c>
      <c r="N277" s="106">
        <v>0</v>
      </c>
      <c r="O277" s="106">
        <v>3</v>
      </c>
      <c r="P277" s="106">
        <v>0</v>
      </c>
      <c r="Q277" s="112">
        <f t="shared" ref="Q277" si="107">M277/G277</f>
        <v>0.15</v>
      </c>
      <c r="R277" s="106">
        <f t="shared" si="104"/>
        <v>20</v>
      </c>
      <c r="S277" s="90">
        <v>0.15</v>
      </c>
      <c r="T277" s="106">
        <v>20</v>
      </c>
      <c r="U277" s="112">
        <f t="shared" si="105"/>
        <v>0.145985401459854</v>
      </c>
      <c r="V277" s="106">
        <v>0</v>
      </c>
      <c r="W277" s="105"/>
      <c r="X277" s="106"/>
      <c r="Y277" s="106"/>
      <c r="Z277" s="141"/>
      <c r="AA277" s="148"/>
      <c r="AC277" s="123"/>
    </row>
    <row r="278" spans="1:29" s="20" customFormat="1" ht="30.75" customHeight="1" x14ac:dyDescent="0.3">
      <c r="A278" s="105">
        <v>8</v>
      </c>
      <c r="B278" s="110" t="s">
        <v>291</v>
      </c>
      <c r="C278" s="105">
        <v>31.65</v>
      </c>
      <c r="D278" s="106">
        <v>0</v>
      </c>
      <c r="E278" s="106">
        <v>0</v>
      </c>
      <c r="F278" s="111">
        <f>E278/C278</f>
        <v>0</v>
      </c>
      <c r="G278" s="106">
        <v>0</v>
      </c>
      <c r="H278" s="112">
        <v>0</v>
      </c>
      <c r="I278" s="106">
        <v>0</v>
      </c>
      <c r="J278" s="105"/>
      <c r="K278" s="106"/>
      <c r="L278" s="106"/>
      <c r="M278" s="106">
        <v>0</v>
      </c>
      <c r="N278" s="106">
        <v>0</v>
      </c>
      <c r="O278" s="106">
        <v>0</v>
      </c>
      <c r="P278" s="106">
        <v>0</v>
      </c>
      <c r="Q278" s="112">
        <v>0</v>
      </c>
      <c r="R278" s="106">
        <f t="shared" si="104"/>
        <v>0</v>
      </c>
      <c r="S278" s="90">
        <v>0.15</v>
      </c>
      <c r="T278" s="106">
        <v>0</v>
      </c>
      <c r="U278" s="112">
        <v>0</v>
      </c>
      <c r="V278" s="106">
        <v>0</v>
      </c>
      <c r="W278" s="105"/>
      <c r="X278" s="106"/>
      <c r="Y278" s="106"/>
      <c r="Z278" s="141"/>
      <c r="AA278" s="148"/>
      <c r="AC278" s="123"/>
    </row>
    <row r="279" spans="1:29" s="20" customFormat="1" ht="25.5" x14ac:dyDescent="0.3">
      <c r="A279" s="105">
        <v>9</v>
      </c>
      <c r="B279" s="110" t="s">
        <v>292</v>
      </c>
      <c r="C279" s="105">
        <v>284.08</v>
      </c>
      <c r="D279" s="106">
        <v>36</v>
      </c>
      <c r="E279" s="106">
        <v>36</v>
      </c>
      <c r="F279" s="111">
        <f t="shared" ref="F279:F285" si="108">E279/C279</f>
        <v>0.12672486623486343</v>
      </c>
      <c r="G279" s="106">
        <v>3</v>
      </c>
      <c r="H279" s="112">
        <v>0</v>
      </c>
      <c r="I279" s="106">
        <v>0</v>
      </c>
      <c r="J279" s="105"/>
      <c r="K279" s="106"/>
      <c r="L279" s="106"/>
      <c r="M279" s="106">
        <v>0</v>
      </c>
      <c r="N279" s="106">
        <v>0</v>
      </c>
      <c r="O279" s="106">
        <v>0</v>
      </c>
      <c r="P279" s="106">
        <v>0</v>
      </c>
      <c r="Q279" s="112">
        <v>0</v>
      </c>
      <c r="R279" s="106">
        <f t="shared" si="104"/>
        <v>5</v>
      </c>
      <c r="S279" s="90">
        <v>0.15</v>
      </c>
      <c r="T279" s="106">
        <v>3</v>
      </c>
      <c r="U279" s="112">
        <f t="shared" si="105"/>
        <v>8.3333333333333329E-2</v>
      </c>
      <c r="V279" s="106">
        <v>0</v>
      </c>
      <c r="W279" s="105"/>
      <c r="X279" s="106"/>
      <c r="Y279" s="106"/>
      <c r="Z279" s="141"/>
      <c r="AA279" s="148"/>
      <c r="AC279" s="123"/>
    </row>
    <row r="280" spans="1:29" s="20" customFormat="1" ht="25.5" x14ac:dyDescent="0.3">
      <c r="A280" s="105">
        <v>10</v>
      </c>
      <c r="B280" s="110" t="s">
        <v>293</v>
      </c>
      <c r="C280" s="105">
        <v>50.82</v>
      </c>
      <c r="D280" s="106">
        <v>0</v>
      </c>
      <c r="E280" s="106">
        <v>0</v>
      </c>
      <c r="F280" s="111">
        <f t="shared" si="108"/>
        <v>0</v>
      </c>
      <c r="G280" s="106">
        <v>0</v>
      </c>
      <c r="H280" s="112">
        <v>0</v>
      </c>
      <c r="I280" s="106">
        <v>0</v>
      </c>
      <c r="J280" s="105"/>
      <c r="K280" s="106"/>
      <c r="L280" s="106"/>
      <c r="M280" s="106">
        <v>0</v>
      </c>
      <c r="N280" s="106">
        <v>0</v>
      </c>
      <c r="O280" s="106">
        <v>0</v>
      </c>
      <c r="P280" s="106">
        <v>0</v>
      </c>
      <c r="Q280" s="112">
        <v>0</v>
      </c>
      <c r="R280" s="106">
        <f t="shared" si="104"/>
        <v>0</v>
      </c>
      <c r="S280" s="90">
        <v>0.15</v>
      </c>
      <c r="T280" s="106">
        <v>0</v>
      </c>
      <c r="U280" s="112">
        <v>0</v>
      </c>
      <c r="V280" s="106">
        <v>0</v>
      </c>
      <c r="W280" s="105"/>
      <c r="X280" s="106"/>
      <c r="Y280" s="106"/>
      <c r="Z280" s="141"/>
      <c r="AA280" s="148"/>
      <c r="AC280" s="123"/>
    </row>
    <row r="281" spans="1:29" s="20" customFormat="1" ht="25.5" x14ac:dyDescent="0.3">
      <c r="A281" s="105">
        <v>11</v>
      </c>
      <c r="B281" s="110" t="s">
        <v>294</v>
      </c>
      <c r="C281" s="105">
        <v>105.93</v>
      </c>
      <c r="D281" s="106">
        <v>0</v>
      </c>
      <c r="E281" s="106">
        <v>0</v>
      </c>
      <c r="F281" s="111">
        <f t="shared" si="108"/>
        <v>0</v>
      </c>
      <c r="G281" s="106">
        <v>0</v>
      </c>
      <c r="H281" s="112">
        <v>0</v>
      </c>
      <c r="I281" s="106">
        <v>0</v>
      </c>
      <c r="J281" s="105"/>
      <c r="K281" s="106"/>
      <c r="L281" s="106"/>
      <c r="M281" s="106">
        <v>0</v>
      </c>
      <c r="N281" s="106">
        <v>0</v>
      </c>
      <c r="O281" s="106">
        <v>0</v>
      </c>
      <c r="P281" s="106">
        <v>0</v>
      </c>
      <c r="Q281" s="112">
        <v>0</v>
      </c>
      <c r="R281" s="106">
        <f t="shared" si="104"/>
        <v>0</v>
      </c>
      <c r="S281" s="90">
        <v>0.15</v>
      </c>
      <c r="T281" s="106">
        <v>0</v>
      </c>
      <c r="U281" s="112">
        <v>0</v>
      </c>
      <c r="V281" s="106">
        <v>0</v>
      </c>
      <c r="W281" s="105"/>
      <c r="X281" s="106"/>
      <c r="Y281" s="106"/>
      <c r="Z281" s="141"/>
      <c r="AA281" s="148"/>
      <c r="AC281" s="123"/>
    </row>
    <row r="282" spans="1:29" s="20" customFormat="1" ht="25.5" x14ac:dyDescent="0.3">
      <c r="A282" s="105">
        <v>12</v>
      </c>
      <c r="B282" s="110" t="s">
        <v>295</v>
      </c>
      <c r="C282" s="105">
        <v>160.69999999999999</v>
      </c>
      <c r="D282" s="106">
        <v>49</v>
      </c>
      <c r="E282" s="106">
        <v>49</v>
      </c>
      <c r="F282" s="111">
        <f t="shared" si="108"/>
        <v>0.3049159925326696</v>
      </c>
      <c r="G282" s="106">
        <v>5</v>
      </c>
      <c r="H282" s="112">
        <f t="shared" ref="H282" si="109">(G282/D282)</f>
        <v>0.10204081632653061</v>
      </c>
      <c r="I282" s="106">
        <v>0</v>
      </c>
      <c r="J282" s="105"/>
      <c r="K282" s="106"/>
      <c r="L282" s="106"/>
      <c r="M282" s="106">
        <v>1</v>
      </c>
      <c r="N282" s="106">
        <v>0</v>
      </c>
      <c r="O282" s="106">
        <v>1</v>
      </c>
      <c r="P282" s="106">
        <v>0</v>
      </c>
      <c r="Q282" s="112">
        <f t="shared" ref="Q282" si="110">M282/G282</f>
        <v>0.2</v>
      </c>
      <c r="R282" s="106">
        <f t="shared" si="104"/>
        <v>7</v>
      </c>
      <c r="S282" s="90">
        <v>0.15</v>
      </c>
      <c r="T282" s="106">
        <v>5</v>
      </c>
      <c r="U282" s="112">
        <f t="shared" si="105"/>
        <v>0.10204081632653061</v>
      </c>
      <c r="V282" s="106">
        <v>0</v>
      </c>
      <c r="W282" s="105"/>
      <c r="X282" s="106"/>
      <c r="Y282" s="106"/>
      <c r="Z282" s="141"/>
      <c r="AA282" s="148"/>
      <c r="AC282" s="123"/>
    </row>
    <row r="283" spans="1:29" s="20" customFormat="1" ht="25.5" x14ac:dyDescent="0.3">
      <c r="A283" s="105">
        <v>13</v>
      </c>
      <c r="B283" s="110" t="s">
        <v>296</v>
      </c>
      <c r="C283" s="105">
        <v>38.04</v>
      </c>
      <c r="D283" s="106">
        <v>0</v>
      </c>
      <c r="E283" s="106">
        <v>0</v>
      </c>
      <c r="F283" s="111">
        <f t="shared" si="108"/>
        <v>0</v>
      </c>
      <c r="G283" s="106">
        <v>0</v>
      </c>
      <c r="H283" s="112">
        <v>0</v>
      </c>
      <c r="I283" s="106">
        <v>0</v>
      </c>
      <c r="J283" s="105"/>
      <c r="K283" s="106"/>
      <c r="L283" s="106"/>
      <c r="M283" s="106">
        <v>0</v>
      </c>
      <c r="N283" s="106">
        <v>0</v>
      </c>
      <c r="O283" s="106">
        <v>0</v>
      </c>
      <c r="P283" s="106">
        <v>0</v>
      </c>
      <c r="Q283" s="112">
        <v>0</v>
      </c>
      <c r="R283" s="106">
        <f t="shared" si="104"/>
        <v>0</v>
      </c>
      <c r="S283" s="90">
        <v>0.15</v>
      </c>
      <c r="T283" s="106">
        <v>0</v>
      </c>
      <c r="U283" s="112">
        <v>0</v>
      </c>
      <c r="V283" s="106">
        <v>0</v>
      </c>
      <c r="W283" s="105"/>
      <c r="X283" s="106"/>
      <c r="Y283" s="106"/>
      <c r="Z283" s="141"/>
      <c r="AA283" s="148"/>
      <c r="AC283" s="123"/>
    </row>
    <row r="284" spans="1:29" s="20" customFormat="1" ht="17.25" customHeight="1" x14ac:dyDescent="0.3">
      <c r="A284" s="105">
        <v>14</v>
      </c>
      <c r="B284" s="110" t="s">
        <v>297</v>
      </c>
      <c r="C284" s="105">
        <v>156.69999999999999</v>
      </c>
      <c r="D284" s="106">
        <v>0</v>
      </c>
      <c r="E284" s="106">
        <v>0</v>
      </c>
      <c r="F284" s="111">
        <f t="shared" si="108"/>
        <v>0</v>
      </c>
      <c r="G284" s="106">
        <v>0</v>
      </c>
      <c r="H284" s="112">
        <v>0</v>
      </c>
      <c r="I284" s="106">
        <v>0</v>
      </c>
      <c r="J284" s="105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0</v>
      </c>
      <c r="Q284" s="112">
        <v>0</v>
      </c>
      <c r="R284" s="106">
        <f t="shared" si="104"/>
        <v>0</v>
      </c>
      <c r="S284" s="90">
        <v>0.15</v>
      </c>
      <c r="T284" s="106">
        <v>0</v>
      </c>
      <c r="U284" s="112">
        <v>0</v>
      </c>
      <c r="V284" s="106">
        <v>0</v>
      </c>
      <c r="W284" s="105">
        <v>0</v>
      </c>
      <c r="X284" s="106">
        <v>0</v>
      </c>
      <c r="Y284" s="106">
        <v>0</v>
      </c>
      <c r="Z284" s="141"/>
      <c r="AA284" s="148"/>
      <c r="AC284" s="123"/>
    </row>
    <row r="285" spans="1:29" s="20" customFormat="1" ht="19.5" customHeight="1" x14ac:dyDescent="0.3">
      <c r="A285" s="105">
        <v>15</v>
      </c>
      <c r="B285" s="110" t="s">
        <v>298</v>
      </c>
      <c r="C285" s="105">
        <v>17.29</v>
      </c>
      <c r="D285" s="106">
        <v>0</v>
      </c>
      <c r="E285" s="106">
        <v>0</v>
      </c>
      <c r="F285" s="111">
        <f t="shared" si="108"/>
        <v>0</v>
      </c>
      <c r="G285" s="106">
        <v>0</v>
      </c>
      <c r="H285" s="112">
        <v>0</v>
      </c>
      <c r="I285" s="106">
        <v>0</v>
      </c>
      <c r="J285" s="105">
        <v>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0</v>
      </c>
      <c r="Q285" s="112">
        <v>0</v>
      </c>
      <c r="R285" s="106">
        <f t="shared" si="104"/>
        <v>0</v>
      </c>
      <c r="S285" s="90">
        <v>0.15</v>
      </c>
      <c r="T285" s="106">
        <v>0</v>
      </c>
      <c r="U285" s="112">
        <v>0</v>
      </c>
      <c r="V285" s="106">
        <v>0</v>
      </c>
      <c r="W285" s="105">
        <v>0</v>
      </c>
      <c r="X285" s="106">
        <v>0</v>
      </c>
      <c r="Y285" s="106">
        <v>0</v>
      </c>
      <c r="Z285" s="141"/>
      <c r="AA285" s="148"/>
      <c r="AC285" s="123"/>
    </row>
    <row r="286" spans="1:29" ht="53.25" customHeight="1" x14ac:dyDescent="0.3">
      <c r="A286" s="105">
        <v>16</v>
      </c>
      <c r="B286" s="110" t="s">
        <v>30</v>
      </c>
      <c r="C286" s="151"/>
      <c r="D286" s="106"/>
      <c r="E286" s="106"/>
      <c r="F286" s="111"/>
      <c r="G286" s="106"/>
      <c r="H286" s="112"/>
      <c r="I286" s="106"/>
      <c r="J286" s="105"/>
      <c r="K286" s="106"/>
      <c r="L286" s="106"/>
      <c r="M286" s="106"/>
      <c r="N286" s="106"/>
      <c r="O286" s="106"/>
      <c r="P286" s="106"/>
      <c r="Q286" s="112"/>
      <c r="R286" s="106"/>
      <c r="S286" s="90"/>
      <c r="T286" s="106"/>
      <c r="U286" s="112"/>
      <c r="V286" s="106"/>
      <c r="W286" s="105"/>
      <c r="X286" s="106"/>
      <c r="Y286" s="106"/>
      <c r="Z286" s="141"/>
      <c r="AC286" s="124"/>
    </row>
    <row r="287" spans="1:29" s="78" customFormat="1" ht="27.75" customHeight="1" x14ac:dyDescent="0.3">
      <c r="A287" s="295" t="s">
        <v>299</v>
      </c>
      <c r="B287" s="295"/>
      <c r="C287" s="131">
        <f>SUM(C259:C286)</f>
        <v>2805.8299999999995</v>
      </c>
      <c r="D287" s="115">
        <f>SUM(D258:D286)</f>
        <v>377</v>
      </c>
      <c r="E287" s="115">
        <f>SUM(E258:E286)</f>
        <v>377</v>
      </c>
      <c r="F287" s="119">
        <f>E287/C287</f>
        <v>0.13436309398644966</v>
      </c>
      <c r="G287" s="115">
        <f>SUM(G258:G286)</f>
        <v>46</v>
      </c>
      <c r="H287" s="116">
        <f t="shared" ref="H287:H288" si="111">(G287/D287)</f>
        <v>0.1220159151193634</v>
      </c>
      <c r="I287" s="115">
        <f>SUM(I258:I286)</f>
        <v>6</v>
      </c>
      <c r="J287" s="147">
        <v>0</v>
      </c>
      <c r="K287" s="115">
        <f>SUM(K258:K286)</f>
        <v>4</v>
      </c>
      <c r="L287" s="115">
        <f>SUM(L258:L286)</f>
        <v>2</v>
      </c>
      <c r="M287" s="115">
        <f>SUM(M258:M286)</f>
        <v>6</v>
      </c>
      <c r="N287" s="115">
        <v>0</v>
      </c>
      <c r="O287" s="115">
        <f>SUM(O258:O286)</f>
        <v>6</v>
      </c>
      <c r="P287" s="115">
        <f>SUM(P258:P286)</f>
        <v>0</v>
      </c>
      <c r="Q287" s="116">
        <f t="shared" ref="Q287:Q288" si="112">M287/G287</f>
        <v>0.13043478260869565</v>
      </c>
      <c r="R287" s="115">
        <f>SUM(R258:R286)</f>
        <v>54</v>
      </c>
      <c r="S287" s="95">
        <v>0.15</v>
      </c>
      <c r="T287" s="115">
        <f>SUM(T258:T286)</f>
        <v>46</v>
      </c>
      <c r="U287" s="116">
        <f t="shared" si="105"/>
        <v>0.1220159151193634</v>
      </c>
      <c r="V287" s="115">
        <f>SUM(V258:V286)</f>
        <v>0</v>
      </c>
      <c r="W287" s="147">
        <v>0</v>
      </c>
      <c r="X287" s="115">
        <f>SUM(X258:X286)</f>
        <v>0</v>
      </c>
      <c r="Y287" s="115">
        <f>SUM(Y258:Y286)</f>
        <v>0</v>
      </c>
      <c r="Z287" s="146"/>
      <c r="AA287" s="150"/>
      <c r="AC287" s="125"/>
    </row>
    <row r="288" spans="1:29" s="78" customFormat="1" x14ac:dyDescent="0.3">
      <c r="A288" s="295" t="s">
        <v>300</v>
      </c>
      <c r="B288" s="295"/>
      <c r="C288" s="119">
        <f>SUM(C287,C256,C230,C191,C178,C165,C134,C125,C103,C93,C63,C46)</f>
        <v>65569.45</v>
      </c>
      <c r="D288" s="145">
        <f>SUM(D287,D256,D230,D191,D178,D165,D134,D125,D103,D93,D63,D46)</f>
        <v>30136</v>
      </c>
      <c r="E288" s="145">
        <f>SUM(E287,E256,E230,E191,E178,E165,E134,E125,E103,E93,E63,E46)</f>
        <v>30136</v>
      </c>
      <c r="F288" s="119">
        <f>E288/C288</f>
        <v>0.45960428217714194</v>
      </c>
      <c r="G288" s="145">
        <f>SUM(G287,G256,G230,G191,G178,G165,G134,G125,G103,G93,G63,G46)</f>
        <v>1867</v>
      </c>
      <c r="H288" s="116">
        <f t="shared" si="111"/>
        <v>6.1952482081231747E-2</v>
      </c>
      <c r="I288" s="145">
        <f>SUM(I287,I256,I230,I191,I178,I165,I134,I125,I103,I93,I63,I46)</f>
        <v>242</v>
      </c>
      <c r="J288" s="145">
        <f>SUM(J287,J256,J230,J191,J178,J165,J134,J125,J103,J93,J63,J46)</f>
        <v>0</v>
      </c>
      <c r="K288" s="145">
        <f>SUM(K287,K256,K230,K191,K178,K165,K134,K125,K103,K93,K63,K46)</f>
        <v>452</v>
      </c>
      <c r="L288" s="145">
        <f>SUM(L287,L256,L230,L191,L178,L165,L134,L125,L103,L93,L63,L46)</f>
        <v>122</v>
      </c>
      <c r="M288" s="145">
        <f>SUM(M287,M256,M230,M191,M178,M165,M134,M125,M103,M93,M63,M46)</f>
        <v>349</v>
      </c>
      <c r="N288" s="115">
        <v>0</v>
      </c>
      <c r="O288" s="115">
        <f>SUM(O287,O256,O230,O191,O178,O165,O134,O125,O103,O93,O63,O46)</f>
        <v>304</v>
      </c>
      <c r="P288" s="115">
        <f>SUM(P287,P256,P230,P191,P178,P165,P134,P125,P103,P93,P63,P46)</f>
        <v>45</v>
      </c>
      <c r="Q288" s="116">
        <f t="shared" si="112"/>
        <v>0.18693090519550079</v>
      </c>
      <c r="R288" s="115">
        <f>SUM(R287,R256,R230,R191,R178,R165,R134,R125,R103,R93,R63,R46)</f>
        <v>4459</v>
      </c>
      <c r="S288" s="95">
        <v>0.15</v>
      </c>
      <c r="T288" s="145">
        <f>SUM(T287,T256,T230,T191,T178,T165,T134,T125,T103,T93,T63,T46)</f>
        <v>1827</v>
      </c>
      <c r="U288" s="116">
        <f t="shared" si="105"/>
        <v>6.0625165914520836E-2</v>
      </c>
      <c r="V288" s="145">
        <f>SUM(V287,V256,V230,V191,V178,V165,V134,V125,V103,V93,V63,V46)</f>
        <v>0</v>
      </c>
      <c r="W288" s="145">
        <f>SUM(W287,W256,W230,W191,W178,W165,W134,W125,W103,W93,W63,W46)</f>
        <v>0</v>
      </c>
      <c r="X288" s="145">
        <f>SUM(X287,X256,X230,X191,X178,X165,X134,X125,X103,X93,X63,X46)</f>
        <v>388</v>
      </c>
      <c r="Y288" s="145">
        <f>SUM(Y287,Y256,Y230,Y191,Y178,Y165,Y134,Y125,Y103,Y93,Y63,Y46)</f>
        <v>101</v>
      </c>
      <c r="Z288" s="146"/>
      <c r="AA288" s="150"/>
      <c r="AC288" s="125"/>
    </row>
    <row r="289" spans="1:27" s="131" customFormat="1" ht="12.75" x14ac:dyDescent="0.2">
      <c r="A289" s="275" t="s">
        <v>326</v>
      </c>
      <c r="B289" s="276"/>
      <c r="C289" s="129"/>
      <c r="D289" s="129"/>
      <c r="E289" s="129"/>
      <c r="F289" s="129"/>
      <c r="G289" s="129">
        <v>529</v>
      </c>
      <c r="H289" s="129"/>
      <c r="I289" s="129">
        <v>197</v>
      </c>
      <c r="J289" s="129">
        <v>0</v>
      </c>
      <c r="K289" s="129">
        <v>420</v>
      </c>
      <c r="L289" s="129">
        <v>109</v>
      </c>
      <c r="M289" s="129"/>
      <c r="N289" s="129"/>
      <c r="O289" s="129"/>
      <c r="P289" s="129"/>
      <c r="Q289" s="129"/>
      <c r="R289" s="129"/>
      <c r="S289" s="129"/>
      <c r="T289" s="129">
        <v>489</v>
      </c>
      <c r="U289" s="129"/>
      <c r="V289" s="129"/>
      <c r="W289" s="129">
        <v>0</v>
      </c>
      <c r="X289" s="129">
        <v>388</v>
      </c>
      <c r="Y289" s="129">
        <v>101</v>
      </c>
      <c r="AA289" s="152"/>
    </row>
    <row r="290" spans="1:27" x14ac:dyDescent="0.3">
      <c r="B290" s="268" t="s">
        <v>327</v>
      </c>
      <c r="C290" s="268"/>
      <c r="D290" s="268"/>
      <c r="E290" s="268"/>
      <c r="F290" s="268"/>
    </row>
    <row r="291" spans="1:27" ht="48.75" customHeight="1" x14ac:dyDescent="0.3">
      <c r="B291" s="268"/>
      <c r="C291" s="268"/>
      <c r="D291" s="268"/>
      <c r="E291" s="268"/>
      <c r="F291" s="268"/>
      <c r="O291" s="294" t="s">
        <v>303</v>
      </c>
      <c r="P291" s="294"/>
      <c r="Q291" s="294"/>
      <c r="R291" s="294"/>
      <c r="S291" s="294"/>
      <c r="V291" s="251">
        <v>45331</v>
      </c>
      <c r="W291" s="252"/>
    </row>
  </sheetData>
  <mergeCells count="102">
    <mergeCell ref="A1:Y1"/>
    <mergeCell ref="A2:Y2"/>
    <mergeCell ref="A3:Y3"/>
    <mergeCell ref="A4:Y4"/>
    <mergeCell ref="A6:A11"/>
    <mergeCell ref="B6:B11"/>
    <mergeCell ref="C6:C11"/>
    <mergeCell ref="F6:F11"/>
    <mergeCell ref="G6:Q6"/>
    <mergeCell ref="R6:Y6"/>
    <mergeCell ref="G7:L7"/>
    <mergeCell ref="M7:Q7"/>
    <mergeCell ref="R7:S7"/>
    <mergeCell ref="T7:Y7"/>
    <mergeCell ref="G8:G11"/>
    <mergeCell ref="H8:H11"/>
    <mergeCell ref="I8:I11"/>
    <mergeCell ref="T8:V10"/>
    <mergeCell ref="W8:Y8"/>
    <mergeCell ref="J9:K10"/>
    <mergeCell ref="L9:L11"/>
    <mergeCell ref="N9:O10"/>
    <mergeCell ref="P9:P11"/>
    <mergeCell ref="W9:X10"/>
    <mergeCell ref="Y9:Y11"/>
    <mergeCell ref="J8:L8"/>
    <mergeCell ref="M8:M11"/>
    <mergeCell ref="N8:P8"/>
    <mergeCell ref="Q8:Q11"/>
    <mergeCell ref="R8:R11"/>
    <mergeCell ref="S8:S11"/>
    <mergeCell ref="A47:B47"/>
    <mergeCell ref="A48:A49"/>
    <mergeCell ref="A50:A51"/>
    <mergeCell ref="A52:A54"/>
    <mergeCell ref="A63:B63"/>
    <mergeCell ref="A64:B64"/>
    <mergeCell ref="A13:B13"/>
    <mergeCell ref="A14:A17"/>
    <mergeCell ref="A18:A26"/>
    <mergeCell ref="A27:A32"/>
    <mergeCell ref="A33:A43"/>
    <mergeCell ref="A46:B46"/>
    <mergeCell ref="A95:A97"/>
    <mergeCell ref="A99:A101"/>
    <mergeCell ref="A103:B103"/>
    <mergeCell ref="A104:B104"/>
    <mergeCell ref="A105:A110"/>
    <mergeCell ref="A111:A117"/>
    <mergeCell ref="A65:A67"/>
    <mergeCell ref="A68:A70"/>
    <mergeCell ref="A78:A79"/>
    <mergeCell ref="A80:A83"/>
    <mergeCell ref="A93:B93"/>
    <mergeCell ref="A94:B94"/>
    <mergeCell ref="A136:A138"/>
    <mergeCell ref="A139:A140"/>
    <mergeCell ref="A143:A147"/>
    <mergeCell ref="A148:A150"/>
    <mergeCell ref="A151:A154"/>
    <mergeCell ref="A155:A156"/>
    <mergeCell ref="A118:A121"/>
    <mergeCell ref="A125:B125"/>
    <mergeCell ref="A126:B126"/>
    <mergeCell ref="A128:A131"/>
    <mergeCell ref="A134:B134"/>
    <mergeCell ref="A135:B135"/>
    <mergeCell ref="A192:B192"/>
    <mergeCell ref="A193:A196"/>
    <mergeCell ref="A197:A203"/>
    <mergeCell ref="A204:A210"/>
    <mergeCell ref="A212:A214"/>
    <mergeCell ref="A165:B165"/>
    <mergeCell ref="A166:B166"/>
    <mergeCell ref="A178:B178"/>
    <mergeCell ref="A179:B179"/>
    <mergeCell ref="A180:A184"/>
    <mergeCell ref="A186:A188"/>
    <mergeCell ref="D6:D11"/>
    <mergeCell ref="E6:E11"/>
    <mergeCell ref="B290:F291"/>
    <mergeCell ref="O291:S291"/>
    <mergeCell ref="V291:W291"/>
    <mergeCell ref="A267:A268"/>
    <mergeCell ref="A269:A273"/>
    <mergeCell ref="A274:A277"/>
    <mergeCell ref="A287:B287"/>
    <mergeCell ref="A288:B288"/>
    <mergeCell ref="A289:B289"/>
    <mergeCell ref="A244:A247"/>
    <mergeCell ref="A251:A252"/>
    <mergeCell ref="A256:B256"/>
    <mergeCell ref="A257:B257"/>
    <mergeCell ref="A258:A260"/>
    <mergeCell ref="A262:A265"/>
    <mergeCell ref="A217:A219"/>
    <mergeCell ref="A230:B230"/>
    <mergeCell ref="A231:B231"/>
    <mergeCell ref="A232:A234"/>
    <mergeCell ref="A235:A239"/>
    <mergeCell ref="A241:A242"/>
    <mergeCell ref="A191:B19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5" manualBreakCount="5">
    <brk id="54" max="24" man="1"/>
    <brk id="103" max="24" man="1"/>
    <brk id="160" max="24" man="1"/>
    <brk id="208" max="24" man="1"/>
    <brk id="259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4"/>
  <sheetViews>
    <sheetView zoomScale="87" zoomScaleNormal="87" zoomScaleSheetLayoutView="85" workbookViewId="0">
      <pane xSplit="9" ySplit="10" topLeftCell="J311" activePane="bottomRight" state="frozen"/>
      <selection pane="topRight" activeCell="J1" sqref="J1"/>
      <selection pane="bottomLeft" activeCell="A11" sqref="A11"/>
      <selection pane="bottomRight" sqref="A1:XFD13"/>
    </sheetView>
  </sheetViews>
  <sheetFormatPr defaultColWidth="11.42578125" defaultRowHeight="15.75" x14ac:dyDescent="0.25"/>
  <cols>
    <col min="1" max="1" width="6.140625" style="5" customWidth="1"/>
    <col min="2" max="2" width="55.7109375" style="153" customWidth="1"/>
    <col min="3" max="3" width="15.28515625" style="5" customWidth="1"/>
    <col min="4" max="4" width="12.28515625" style="5" customWidth="1"/>
    <col min="5" max="5" width="8" style="5" customWidth="1"/>
    <col min="6" max="6" width="21.42578125" style="5" customWidth="1"/>
    <col min="7" max="7" width="12" style="5" customWidth="1"/>
    <col min="8" max="8" width="11" style="5" customWidth="1"/>
    <col min="9" max="9" width="8.42578125" style="5" customWidth="1"/>
    <col min="10" max="10" width="9.7109375" style="5" customWidth="1"/>
    <col min="11" max="11" width="7.85546875" style="5" customWidth="1"/>
    <col min="12" max="12" width="10.85546875" style="5" customWidth="1"/>
    <col min="13" max="13" width="14.140625" style="5" customWidth="1"/>
    <col min="14" max="14" width="10" style="5" customWidth="1"/>
    <col min="15" max="15" width="9.85546875" style="5" customWidth="1"/>
    <col min="16" max="16" width="13" style="5" customWidth="1"/>
    <col min="17" max="17" width="12.140625" style="5" customWidth="1"/>
    <col min="18" max="18" width="13.28515625" style="5" customWidth="1"/>
    <col min="19" max="19" width="14" style="5" customWidth="1"/>
    <col min="20" max="16384" width="11.42578125" style="2"/>
  </cols>
  <sheetData>
    <row r="1" spans="1:20" ht="27.75" customHeight="1" x14ac:dyDescent="0.25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20" ht="18" customHeight="1" x14ac:dyDescent="0.25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20" ht="18.75" customHeight="1" x14ac:dyDescent="0.25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0" ht="27.75" customHeight="1" x14ac:dyDescent="0.25">
      <c r="A4" s="246" t="s">
        <v>429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20" ht="15.75" customHeight="1" x14ac:dyDescent="0.25"/>
    <row r="6" spans="1:20" s="8" customFormat="1" ht="43.15" customHeight="1" x14ac:dyDescent="0.25">
      <c r="A6" s="258" t="s">
        <v>3</v>
      </c>
      <c r="B6" s="254"/>
      <c r="C6" s="220" t="s">
        <v>430</v>
      </c>
      <c r="D6" s="237" t="s">
        <v>485</v>
      </c>
      <c r="E6" s="236" t="s">
        <v>486</v>
      </c>
      <c r="F6" s="236" t="s">
        <v>493</v>
      </c>
      <c r="G6" s="258" t="s">
        <v>6</v>
      </c>
      <c r="H6" s="258"/>
      <c r="I6" s="258"/>
      <c r="J6" s="258"/>
      <c r="K6" s="258"/>
      <c r="L6" s="258"/>
      <c r="M6" s="258"/>
      <c r="N6" s="258" t="s">
        <v>487</v>
      </c>
      <c r="O6" s="258"/>
      <c r="P6" s="258"/>
      <c r="Q6" s="258"/>
      <c r="R6" s="258"/>
      <c r="S6" s="258"/>
    </row>
    <row r="7" spans="1:20" s="8" customFormat="1" ht="82.5" customHeight="1" x14ac:dyDescent="0.25">
      <c r="A7" s="258"/>
      <c r="B7" s="254"/>
      <c r="C7" s="304"/>
      <c r="D7" s="238"/>
      <c r="E7" s="236"/>
      <c r="F7" s="236"/>
      <c r="G7" s="258" t="s">
        <v>488</v>
      </c>
      <c r="H7" s="258"/>
      <c r="I7" s="258"/>
      <c r="J7" s="258"/>
      <c r="K7" s="258" t="s">
        <v>489</v>
      </c>
      <c r="L7" s="258"/>
      <c r="M7" s="258"/>
      <c r="N7" s="236" t="s">
        <v>490</v>
      </c>
      <c r="O7" s="236"/>
      <c r="P7" s="258" t="s">
        <v>491</v>
      </c>
      <c r="Q7" s="258"/>
      <c r="R7" s="258"/>
      <c r="S7" s="258"/>
    </row>
    <row r="8" spans="1:20" s="8" customFormat="1" ht="40.5" customHeight="1" x14ac:dyDescent="0.25">
      <c r="A8" s="258"/>
      <c r="B8" s="254"/>
      <c r="C8" s="304"/>
      <c r="D8" s="238"/>
      <c r="E8" s="236"/>
      <c r="F8" s="236"/>
      <c r="G8" s="258" t="s">
        <v>7</v>
      </c>
      <c r="H8" s="258" t="s">
        <v>8</v>
      </c>
      <c r="I8" s="236" t="s">
        <v>492</v>
      </c>
      <c r="J8" s="220" t="s">
        <v>431</v>
      </c>
      <c r="K8" s="258" t="s">
        <v>7</v>
      </c>
      <c r="L8" s="220" t="s">
        <v>431</v>
      </c>
      <c r="M8" s="258" t="s">
        <v>11</v>
      </c>
      <c r="N8" s="258" t="s">
        <v>7</v>
      </c>
      <c r="O8" s="258" t="s">
        <v>8</v>
      </c>
      <c r="P8" s="259" t="s">
        <v>7</v>
      </c>
      <c r="Q8" s="260"/>
      <c r="R8" s="261"/>
      <c r="S8" s="258" t="s">
        <v>432</v>
      </c>
    </row>
    <row r="9" spans="1:20" s="8" customFormat="1" ht="9" customHeight="1" x14ac:dyDescent="0.25">
      <c r="A9" s="258"/>
      <c r="B9" s="254"/>
      <c r="C9" s="304"/>
      <c r="D9" s="238"/>
      <c r="E9" s="236"/>
      <c r="F9" s="236"/>
      <c r="G9" s="258"/>
      <c r="H9" s="258"/>
      <c r="I9" s="236"/>
      <c r="J9" s="221"/>
      <c r="K9" s="258"/>
      <c r="L9" s="221"/>
      <c r="M9" s="258"/>
      <c r="N9" s="258"/>
      <c r="O9" s="258"/>
      <c r="P9" s="262"/>
      <c r="Q9" s="263"/>
      <c r="R9" s="264"/>
      <c r="S9" s="258"/>
    </row>
    <row r="10" spans="1:20" s="8" customFormat="1" ht="15" customHeight="1" x14ac:dyDescent="0.25">
      <c r="A10" s="258"/>
      <c r="B10" s="254"/>
      <c r="C10" s="304"/>
      <c r="D10" s="238"/>
      <c r="E10" s="236"/>
      <c r="F10" s="236"/>
      <c r="G10" s="258"/>
      <c r="H10" s="258"/>
      <c r="I10" s="236"/>
      <c r="J10" s="221"/>
      <c r="K10" s="258"/>
      <c r="L10" s="221"/>
      <c r="M10" s="258"/>
      <c r="N10" s="258"/>
      <c r="O10" s="258"/>
      <c r="P10" s="265"/>
      <c r="Q10" s="266"/>
      <c r="R10" s="267"/>
      <c r="S10" s="258"/>
    </row>
    <row r="11" spans="1:20" s="8" customFormat="1" ht="170.25" customHeight="1" x14ac:dyDescent="0.25">
      <c r="A11" s="258"/>
      <c r="B11" s="254"/>
      <c r="C11" s="305"/>
      <c r="D11" s="239"/>
      <c r="E11" s="236"/>
      <c r="F11" s="236"/>
      <c r="G11" s="258"/>
      <c r="H11" s="258"/>
      <c r="I11" s="236"/>
      <c r="J11" s="222"/>
      <c r="K11" s="258"/>
      <c r="L11" s="222"/>
      <c r="M11" s="258"/>
      <c r="N11" s="258"/>
      <c r="O11" s="258"/>
      <c r="P11" s="21" t="s">
        <v>16</v>
      </c>
      <c r="Q11" s="21" t="s">
        <v>8</v>
      </c>
      <c r="R11" s="21" t="s">
        <v>492</v>
      </c>
      <c r="S11" s="258"/>
    </row>
    <row r="12" spans="1:20" s="8" customFormat="1" x14ac:dyDescent="0.25">
      <c r="A12" s="21">
        <v>1</v>
      </c>
      <c r="B12" s="3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  <c r="H12" s="21">
        <v>8</v>
      </c>
      <c r="I12" s="21">
        <v>9</v>
      </c>
      <c r="J12" s="21">
        <v>12</v>
      </c>
      <c r="K12" s="21">
        <v>15</v>
      </c>
      <c r="L12" s="21">
        <v>18</v>
      </c>
      <c r="M12" s="21">
        <v>21</v>
      </c>
      <c r="N12" s="21">
        <v>22</v>
      </c>
      <c r="O12" s="21">
        <v>23</v>
      </c>
      <c r="P12" s="21">
        <v>24</v>
      </c>
      <c r="Q12" s="21">
        <v>25</v>
      </c>
      <c r="R12" s="21">
        <v>26</v>
      </c>
      <c r="S12" s="60">
        <v>29</v>
      </c>
    </row>
    <row r="13" spans="1:20" s="8" customFormat="1" x14ac:dyDescent="0.25">
      <c r="A13" s="313" t="s">
        <v>21</v>
      </c>
      <c r="B13" s="314"/>
      <c r="C13" s="108"/>
      <c r="D13" s="22"/>
      <c r="E13" s="21"/>
      <c r="F13" s="21"/>
      <c r="G13" s="22"/>
      <c r="H13" s="21"/>
      <c r="I13" s="21"/>
      <c r="J13" s="22"/>
      <c r="K13" s="21"/>
      <c r="L13" s="21"/>
      <c r="M13" s="21"/>
      <c r="N13" s="21"/>
      <c r="O13" s="21"/>
      <c r="P13" s="21"/>
      <c r="Q13" s="21"/>
      <c r="R13" s="21"/>
      <c r="S13" s="21"/>
    </row>
    <row r="14" spans="1:20" s="8" customFormat="1" x14ac:dyDescent="0.25">
      <c r="A14" s="220">
        <v>1</v>
      </c>
      <c r="B14" s="31" t="s">
        <v>22</v>
      </c>
      <c r="C14" s="21"/>
      <c r="D14" s="22"/>
      <c r="E14" s="21"/>
      <c r="F14" s="21"/>
      <c r="G14" s="22"/>
      <c r="H14" s="21"/>
      <c r="I14" s="21"/>
      <c r="J14" s="154"/>
      <c r="K14" s="21"/>
      <c r="L14" s="21"/>
      <c r="M14" s="155"/>
      <c r="N14" s="21"/>
      <c r="O14" s="21"/>
      <c r="P14" s="21"/>
      <c r="Q14" s="21"/>
      <c r="R14" s="21"/>
      <c r="S14" s="21"/>
    </row>
    <row r="15" spans="1:20" s="19" customFormat="1" x14ac:dyDescent="0.25">
      <c r="A15" s="222"/>
      <c r="B15" s="31" t="s">
        <v>35</v>
      </c>
      <c r="C15" s="21">
        <v>1221.3</v>
      </c>
      <c r="D15" s="22">
        <v>446</v>
      </c>
      <c r="E15" s="22">
        <v>446</v>
      </c>
      <c r="F15" s="23">
        <f>E15/C15</f>
        <v>0.36518463931875872</v>
      </c>
      <c r="G15" s="22">
        <v>20</v>
      </c>
      <c r="H15" s="24">
        <f>G15/E15</f>
        <v>4.4843049327354258E-2</v>
      </c>
      <c r="I15" s="22">
        <v>0</v>
      </c>
      <c r="J15" s="22"/>
      <c r="K15" s="22">
        <v>5</v>
      </c>
      <c r="L15" s="22">
        <v>5</v>
      </c>
      <c r="M15" s="24">
        <f>K15/G15</f>
        <v>0.25</v>
      </c>
      <c r="N15" s="33">
        <f>ROUNDDOWN(E15*O15,0)</f>
        <v>22</v>
      </c>
      <c r="O15" s="25">
        <v>0.05</v>
      </c>
      <c r="P15" s="22">
        <v>20</v>
      </c>
      <c r="Q15" s="24">
        <f>P15/E15</f>
        <v>4.4843049327354258E-2</v>
      </c>
      <c r="R15" s="22">
        <v>0</v>
      </c>
      <c r="S15" s="22"/>
      <c r="T15" s="113"/>
    </row>
    <row r="16" spans="1:20" s="29" customFormat="1" x14ac:dyDescent="0.25">
      <c r="A16" s="21">
        <v>2</v>
      </c>
      <c r="B16" s="31" t="s">
        <v>25</v>
      </c>
      <c r="C16" s="21">
        <v>149.35</v>
      </c>
      <c r="D16" s="22">
        <v>0</v>
      </c>
      <c r="E16" s="22">
        <v>0</v>
      </c>
      <c r="F16" s="23">
        <f t="shared" ref="F16:F79" si="0">E16/C16</f>
        <v>0</v>
      </c>
      <c r="G16" s="22">
        <v>0</v>
      </c>
      <c r="H16" s="24">
        <v>0</v>
      </c>
      <c r="I16" s="22">
        <v>0</v>
      </c>
      <c r="J16" s="22"/>
      <c r="K16" s="154">
        <v>0</v>
      </c>
      <c r="L16" s="154">
        <v>0</v>
      </c>
      <c r="M16" s="24">
        <v>0</v>
      </c>
      <c r="N16" s="33">
        <f t="shared" ref="N16:N74" si="1">ROUNDDOWN(E16*O16,0)</f>
        <v>0</v>
      </c>
      <c r="O16" s="25">
        <v>0</v>
      </c>
      <c r="P16" s="22">
        <v>0</v>
      </c>
      <c r="Q16" s="24">
        <v>0</v>
      </c>
      <c r="R16" s="22">
        <v>0</v>
      </c>
      <c r="S16" s="22"/>
      <c r="T16" s="114"/>
    </row>
    <row r="17" spans="1:20" s="93" customFormat="1" ht="30" customHeight="1" x14ac:dyDescent="0.25">
      <c r="A17" s="21">
        <v>3</v>
      </c>
      <c r="B17" s="31" t="s">
        <v>26</v>
      </c>
      <c r="C17" s="21">
        <v>89.41</v>
      </c>
      <c r="D17" s="22">
        <v>5</v>
      </c>
      <c r="E17" s="22">
        <v>5</v>
      </c>
      <c r="F17" s="23">
        <f t="shared" si="0"/>
        <v>5.5922156358349177E-2</v>
      </c>
      <c r="G17" s="22">
        <v>0</v>
      </c>
      <c r="H17" s="24">
        <f>G17/E17</f>
        <v>0</v>
      </c>
      <c r="I17" s="22">
        <v>0</v>
      </c>
      <c r="J17" s="154">
        <v>0</v>
      </c>
      <c r="K17" s="22">
        <v>0</v>
      </c>
      <c r="L17" s="22">
        <v>0</v>
      </c>
      <c r="M17" s="24">
        <v>0</v>
      </c>
      <c r="N17" s="33">
        <f t="shared" si="1"/>
        <v>0</v>
      </c>
      <c r="O17" s="25">
        <v>0</v>
      </c>
      <c r="P17" s="22">
        <v>0</v>
      </c>
      <c r="Q17" s="24">
        <f t="shared" ref="Q17:Q75" si="2">P17/E17</f>
        <v>0</v>
      </c>
      <c r="R17" s="22">
        <v>0</v>
      </c>
      <c r="S17" s="154">
        <v>0</v>
      </c>
      <c r="T17" s="117"/>
    </row>
    <row r="18" spans="1:20" s="29" customFormat="1" x14ac:dyDescent="0.25">
      <c r="A18" s="21">
        <v>4</v>
      </c>
      <c r="B18" s="31" t="s">
        <v>433</v>
      </c>
      <c r="C18" s="21">
        <v>54.72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4">
        <v>0</v>
      </c>
      <c r="I18" s="22">
        <v>0</v>
      </c>
      <c r="J18" s="22">
        <v>0</v>
      </c>
      <c r="K18" s="22">
        <v>0</v>
      </c>
      <c r="L18" s="22">
        <v>0</v>
      </c>
      <c r="M18" s="24">
        <v>0</v>
      </c>
      <c r="N18" s="33">
        <f t="shared" si="1"/>
        <v>0</v>
      </c>
      <c r="O18" s="25">
        <v>0</v>
      </c>
      <c r="P18" s="22">
        <v>0</v>
      </c>
      <c r="Q18" s="24">
        <v>0</v>
      </c>
      <c r="R18" s="22">
        <v>0</v>
      </c>
      <c r="S18" s="22">
        <v>0</v>
      </c>
      <c r="T18" s="114"/>
    </row>
    <row r="19" spans="1:20" s="29" customFormat="1" x14ac:dyDescent="0.25">
      <c r="A19" s="21">
        <v>5</v>
      </c>
      <c r="B19" s="31" t="s">
        <v>28</v>
      </c>
      <c r="C19" s="21">
        <v>11.18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4">
        <v>0</v>
      </c>
      <c r="I19" s="22">
        <v>0</v>
      </c>
      <c r="J19" s="22">
        <v>0</v>
      </c>
      <c r="K19" s="22">
        <v>0</v>
      </c>
      <c r="L19" s="22">
        <v>0</v>
      </c>
      <c r="M19" s="24">
        <v>0</v>
      </c>
      <c r="N19" s="33">
        <f t="shared" si="1"/>
        <v>0</v>
      </c>
      <c r="O19" s="25">
        <v>0</v>
      </c>
      <c r="P19" s="22">
        <v>0</v>
      </c>
      <c r="Q19" s="24">
        <v>0</v>
      </c>
      <c r="R19" s="22">
        <v>0</v>
      </c>
      <c r="S19" s="22">
        <v>0</v>
      </c>
      <c r="T19" s="114"/>
    </row>
    <row r="20" spans="1:20" s="29" customFormat="1" x14ac:dyDescent="0.25">
      <c r="A20" s="21">
        <v>6</v>
      </c>
      <c r="B20" s="31" t="s">
        <v>29</v>
      </c>
      <c r="C20" s="21">
        <v>58.79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4">
        <v>0</v>
      </c>
      <c r="I20" s="22">
        <v>0</v>
      </c>
      <c r="J20" s="22">
        <v>0</v>
      </c>
      <c r="K20" s="22">
        <v>0</v>
      </c>
      <c r="L20" s="22">
        <v>0</v>
      </c>
      <c r="M20" s="24">
        <v>0</v>
      </c>
      <c r="N20" s="33">
        <f t="shared" si="1"/>
        <v>0</v>
      </c>
      <c r="O20" s="25">
        <v>0</v>
      </c>
      <c r="P20" s="22">
        <v>0</v>
      </c>
      <c r="Q20" s="24">
        <v>0</v>
      </c>
      <c r="R20" s="22">
        <v>0</v>
      </c>
      <c r="S20" s="22">
        <v>0</v>
      </c>
      <c r="T20" s="114"/>
    </row>
    <row r="21" spans="1:20" ht="82.5" customHeight="1" x14ac:dyDescent="0.25">
      <c r="A21" s="21">
        <v>7</v>
      </c>
      <c r="B21" s="31" t="s">
        <v>30</v>
      </c>
      <c r="C21" s="21"/>
      <c r="D21" s="22"/>
      <c r="E21" s="22"/>
      <c r="F21" s="23"/>
      <c r="G21" s="22"/>
      <c r="H21" s="24"/>
      <c r="I21" s="22"/>
      <c r="J21" s="22"/>
      <c r="K21" s="22"/>
      <c r="L21" s="22"/>
      <c r="M21" s="24"/>
      <c r="N21" s="33"/>
      <c r="O21" s="25"/>
      <c r="P21" s="22"/>
      <c r="Q21" s="40"/>
      <c r="R21" s="22"/>
      <c r="S21" s="22"/>
      <c r="T21" s="118"/>
    </row>
    <row r="22" spans="1:20" s="51" customFormat="1" ht="36.75" customHeight="1" x14ac:dyDescent="0.25">
      <c r="A22" s="234" t="s">
        <v>31</v>
      </c>
      <c r="B22" s="235"/>
      <c r="C22" s="37">
        <f>SUM(C15:C21)</f>
        <v>1584.75</v>
      </c>
      <c r="D22" s="38">
        <f>SUM(D15:D21)</f>
        <v>451</v>
      </c>
      <c r="E22" s="38">
        <f>SUM(E15:E21)</f>
        <v>451</v>
      </c>
      <c r="F22" s="39">
        <f>E22/C22</f>
        <v>0.28458747436504178</v>
      </c>
      <c r="G22" s="38">
        <f>SUM(G15:G21)</f>
        <v>20</v>
      </c>
      <c r="H22" s="24">
        <f>G22/E22</f>
        <v>4.4345898004434593E-2</v>
      </c>
      <c r="I22" s="38">
        <f>SUM(I15:I21)</f>
        <v>0</v>
      </c>
      <c r="J22" s="37">
        <f>SUM(J15:J21)</f>
        <v>0</v>
      </c>
      <c r="K22" s="38">
        <f>SUM(K15:K21)</f>
        <v>5</v>
      </c>
      <c r="L22" s="38">
        <f>SUM(L15:L21)</f>
        <v>5</v>
      </c>
      <c r="M22" s="40">
        <f t="shared" ref="M22:M78" si="3">K22/G22</f>
        <v>0.25</v>
      </c>
      <c r="N22" s="156">
        <f>SUM(N15:N21)</f>
        <v>22</v>
      </c>
      <c r="O22" s="41"/>
      <c r="P22" s="38">
        <f>SUM(P15:P21)</f>
        <v>20</v>
      </c>
      <c r="Q22" s="40">
        <f t="shared" si="2"/>
        <v>4.4345898004434593E-2</v>
      </c>
      <c r="R22" s="38">
        <f>SUM(R15:R21)</f>
        <v>0</v>
      </c>
      <c r="S22" s="37">
        <f>SUM(S15:S21)</f>
        <v>0</v>
      </c>
      <c r="T22" s="120"/>
    </row>
    <row r="23" spans="1:20" ht="22.5" customHeight="1" x14ac:dyDescent="0.25">
      <c r="A23" s="258" t="s">
        <v>38</v>
      </c>
      <c r="B23" s="258"/>
      <c r="C23" s="21"/>
      <c r="D23" s="22"/>
      <c r="E23" s="22"/>
      <c r="F23" s="23"/>
      <c r="G23" s="22"/>
      <c r="H23" s="24"/>
      <c r="I23" s="22"/>
      <c r="J23" s="22"/>
      <c r="K23" s="22"/>
      <c r="L23" s="22"/>
      <c r="M23" s="24"/>
      <c r="N23" s="33"/>
      <c r="O23" s="25"/>
      <c r="P23" s="22"/>
      <c r="Q23" s="40"/>
      <c r="R23" s="22"/>
      <c r="S23" s="22"/>
      <c r="T23" s="118"/>
    </row>
    <row r="24" spans="1:20" x14ac:dyDescent="0.25">
      <c r="A24" s="220">
        <v>1</v>
      </c>
      <c r="B24" s="31" t="s">
        <v>39</v>
      </c>
      <c r="C24" s="21"/>
      <c r="D24" s="22"/>
      <c r="E24" s="22"/>
      <c r="F24" s="23"/>
      <c r="G24" s="22"/>
      <c r="H24" s="24"/>
      <c r="I24" s="22"/>
      <c r="J24" s="22"/>
      <c r="K24" s="22"/>
      <c r="L24" s="22"/>
      <c r="M24" s="24"/>
      <c r="N24" s="33"/>
      <c r="O24" s="25"/>
      <c r="P24" s="22"/>
      <c r="Q24" s="40"/>
      <c r="R24" s="22"/>
      <c r="S24" s="22"/>
      <c r="T24" s="118"/>
    </row>
    <row r="25" spans="1:20" s="29" customFormat="1" x14ac:dyDescent="0.25">
      <c r="A25" s="222"/>
      <c r="B25" s="31" t="s">
        <v>40</v>
      </c>
      <c r="C25" s="21">
        <v>566.28</v>
      </c>
      <c r="D25" s="22">
        <v>1473</v>
      </c>
      <c r="E25" s="22">
        <v>1473</v>
      </c>
      <c r="F25" s="23">
        <f t="shared" si="0"/>
        <v>2.6011866920957831</v>
      </c>
      <c r="G25" s="22">
        <v>73</v>
      </c>
      <c r="H25" s="24">
        <f>G25/E25</f>
        <v>4.9558723693143243E-2</v>
      </c>
      <c r="I25" s="22">
        <v>0</v>
      </c>
      <c r="J25" s="22"/>
      <c r="K25" s="22">
        <v>70</v>
      </c>
      <c r="L25" s="22">
        <v>54</v>
      </c>
      <c r="M25" s="24">
        <f>K25/G25</f>
        <v>0.95890410958904104</v>
      </c>
      <c r="N25" s="33">
        <f t="shared" si="1"/>
        <v>73</v>
      </c>
      <c r="O25" s="25">
        <v>0.05</v>
      </c>
      <c r="P25" s="22">
        <v>73</v>
      </c>
      <c r="Q25" s="24">
        <f t="shared" si="2"/>
        <v>4.9558723693143243E-2</v>
      </c>
      <c r="R25" s="22">
        <v>0</v>
      </c>
      <c r="S25" s="22"/>
      <c r="T25" s="114"/>
    </row>
    <row r="26" spans="1:20" x14ac:dyDescent="0.25">
      <c r="A26" s="220">
        <v>2</v>
      </c>
      <c r="B26" s="31" t="s">
        <v>41</v>
      </c>
      <c r="C26" s="21"/>
      <c r="D26" s="22"/>
      <c r="E26" s="22"/>
      <c r="F26" s="23"/>
      <c r="G26" s="22"/>
      <c r="H26" s="24"/>
      <c r="I26" s="22"/>
      <c r="J26" s="22"/>
      <c r="K26" s="22"/>
      <c r="L26" s="22"/>
      <c r="M26" s="24"/>
      <c r="N26" s="33">
        <f t="shared" si="1"/>
        <v>0</v>
      </c>
      <c r="O26" s="25"/>
      <c r="P26" s="22"/>
      <c r="Q26" s="24"/>
      <c r="R26" s="22"/>
      <c r="S26" s="22"/>
      <c r="T26" s="118"/>
    </row>
    <row r="27" spans="1:20" s="29" customFormat="1" x14ac:dyDescent="0.25">
      <c r="A27" s="222"/>
      <c r="B27" s="31" t="s">
        <v>42</v>
      </c>
      <c r="C27" s="21">
        <v>30.25</v>
      </c>
      <c r="D27" s="22">
        <v>52</v>
      </c>
      <c r="E27" s="22">
        <v>52</v>
      </c>
      <c r="F27" s="23">
        <f t="shared" si="0"/>
        <v>1.71900826446281</v>
      </c>
      <c r="G27" s="22">
        <v>2</v>
      </c>
      <c r="H27" s="24">
        <f>G27/E27</f>
        <v>3.8461538461538464E-2</v>
      </c>
      <c r="I27" s="22">
        <v>0</v>
      </c>
      <c r="J27" s="22"/>
      <c r="K27" s="22">
        <v>2</v>
      </c>
      <c r="L27" s="22">
        <v>1</v>
      </c>
      <c r="M27" s="24">
        <f t="shared" ref="M27:M37" si="4">K27/G27</f>
        <v>1</v>
      </c>
      <c r="N27" s="33">
        <f t="shared" si="1"/>
        <v>2</v>
      </c>
      <c r="O27" s="25">
        <v>0.05</v>
      </c>
      <c r="P27" s="22">
        <v>2</v>
      </c>
      <c r="Q27" s="24">
        <f t="shared" si="2"/>
        <v>3.8461538461538464E-2</v>
      </c>
      <c r="R27" s="22">
        <v>0</v>
      </c>
      <c r="S27" s="22"/>
      <c r="T27" s="114"/>
    </row>
    <row r="28" spans="1:20" x14ac:dyDescent="0.25">
      <c r="A28" s="220">
        <v>3</v>
      </c>
      <c r="B28" s="31" t="s">
        <v>43</v>
      </c>
      <c r="C28" s="21"/>
      <c r="D28" s="22"/>
      <c r="E28" s="22"/>
      <c r="F28" s="23"/>
      <c r="G28" s="22"/>
      <c r="H28" s="24"/>
      <c r="I28" s="22"/>
      <c r="J28" s="22"/>
      <c r="K28" s="22"/>
      <c r="L28" s="22"/>
      <c r="M28" s="24"/>
      <c r="N28" s="33">
        <f t="shared" si="1"/>
        <v>0</v>
      </c>
      <c r="O28" s="25"/>
      <c r="P28" s="22"/>
      <c r="Q28" s="24"/>
      <c r="R28" s="22"/>
      <c r="S28" s="22"/>
      <c r="T28" s="118"/>
    </row>
    <row r="29" spans="1:20" s="29" customFormat="1" x14ac:dyDescent="0.25">
      <c r="A29" s="221"/>
      <c r="B29" s="31" t="s">
        <v>44</v>
      </c>
      <c r="C29" s="21">
        <v>136.30000000000001</v>
      </c>
      <c r="D29" s="22">
        <v>317</v>
      </c>
      <c r="E29" s="22">
        <v>317</v>
      </c>
      <c r="F29" s="23">
        <f t="shared" si="0"/>
        <v>2.3257520176082171</v>
      </c>
      <c r="G29" s="22">
        <v>15</v>
      </c>
      <c r="H29" s="24">
        <f t="shared" ref="H29:H37" si="5">G29/E29</f>
        <v>4.7318611987381701E-2</v>
      </c>
      <c r="I29" s="22">
        <v>0</v>
      </c>
      <c r="J29" s="22"/>
      <c r="K29" s="22">
        <v>15</v>
      </c>
      <c r="L29" s="22">
        <v>11</v>
      </c>
      <c r="M29" s="24">
        <f t="shared" si="4"/>
        <v>1</v>
      </c>
      <c r="N29" s="33">
        <f t="shared" si="1"/>
        <v>15</v>
      </c>
      <c r="O29" s="25">
        <v>0.05</v>
      </c>
      <c r="P29" s="22">
        <v>15</v>
      </c>
      <c r="Q29" s="24">
        <f t="shared" si="2"/>
        <v>4.7318611987381701E-2</v>
      </c>
      <c r="R29" s="22">
        <v>0</v>
      </c>
      <c r="S29" s="22"/>
      <c r="T29" s="114"/>
    </row>
    <row r="30" spans="1:20" s="29" customFormat="1" x14ac:dyDescent="0.25">
      <c r="A30" s="222"/>
      <c r="B30" s="31" t="s">
        <v>45</v>
      </c>
      <c r="C30" s="21">
        <v>70.430000000000007</v>
      </c>
      <c r="D30" s="22">
        <v>225</v>
      </c>
      <c r="E30" s="22">
        <v>225</v>
      </c>
      <c r="F30" s="23">
        <f t="shared" si="0"/>
        <v>3.194661365895215</v>
      </c>
      <c r="G30" s="22">
        <v>11</v>
      </c>
      <c r="H30" s="24">
        <f t="shared" si="5"/>
        <v>4.8888888888888891E-2</v>
      </c>
      <c r="I30" s="22">
        <v>0</v>
      </c>
      <c r="J30" s="22"/>
      <c r="K30" s="22">
        <v>10</v>
      </c>
      <c r="L30" s="22">
        <v>7</v>
      </c>
      <c r="M30" s="24">
        <f t="shared" si="4"/>
        <v>0.90909090909090906</v>
      </c>
      <c r="N30" s="33">
        <f t="shared" si="1"/>
        <v>11</v>
      </c>
      <c r="O30" s="25">
        <v>0.05</v>
      </c>
      <c r="P30" s="22">
        <v>11</v>
      </c>
      <c r="Q30" s="24">
        <f t="shared" si="2"/>
        <v>4.8888888888888891E-2</v>
      </c>
      <c r="R30" s="22">
        <v>0</v>
      </c>
      <c r="S30" s="22"/>
      <c r="T30" s="114"/>
    </row>
    <row r="31" spans="1:20" s="29" customFormat="1" x14ac:dyDescent="0.25">
      <c r="A31" s="21">
        <v>4</v>
      </c>
      <c r="B31" s="31" t="s">
        <v>46</v>
      </c>
      <c r="C31" s="21">
        <v>95.84</v>
      </c>
      <c r="D31" s="22">
        <v>69</v>
      </c>
      <c r="E31" s="22">
        <v>69</v>
      </c>
      <c r="F31" s="23">
        <f t="shared" si="0"/>
        <v>0.71994991652754592</v>
      </c>
      <c r="G31" s="22">
        <v>1</v>
      </c>
      <c r="H31" s="24">
        <f t="shared" si="5"/>
        <v>1.4492753623188406E-2</v>
      </c>
      <c r="I31" s="22">
        <v>0</v>
      </c>
      <c r="J31" s="22"/>
      <c r="K31" s="22">
        <v>0</v>
      </c>
      <c r="L31" s="22">
        <v>0</v>
      </c>
      <c r="M31" s="24">
        <f t="shared" si="4"/>
        <v>0</v>
      </c>
      <c r="N31" s="33">
        <f t="shared" si="1"/>
        <v>3</v>
      </c>
      <c r="O31" s="25">
        <v>0.05</v>
      </c>
      <c r="P31" s="22">
        <v>1</v>
      </c>
      <c r="Q31" s="24">
        <f t="shared" si="2"/>
        <v>1.4492753623188406E-2</v>
      </c>
      <c r="R31" s="22">
        <v>0</v>
      </c>
      <c r="S31" s="22"/>
      <c r="T31" s="114"/>
    </row>
    <row r="32" spans="1:20" s="29" customFormat="1" x14ac:dyDescent="0.25">
      <c r="A32" s="21">
        <v>5</v>
      </c>
      <c r="B32" s="31" t="s">
        <v>47</v>
      </c>
      <c r="C32" s="21">
        <v>629.95000000000005</v>
      </c>
      <c r="D32" s="22">
        <v>1272</v>
      </c>
      <c r="E32" s="22">
        <v>1272</v>
      </c>
      <c r="F32" s="23">
        <f t="shared" si="0"/>
        <v>2.0192078736407648</v>
      </c>
      <c r="G32" s="22">
        <v>63</v>
      </c>
      <c r="H32" s="24">
        <f t="shared" si="5"/>
        <v>4.9528301886792456E-2</v>
      </c>
      <c r="I32" s="22">
        <v>4</v>
      </c>
      <c r="J32" s="22"/>
      <c r="K32" s="22">
        <v>38</v>
      </c>
      <c r="L32" s="22">
        <v>38</v>
      </c>
      <c r="M32" s="24">
        <f t="shared" si="4"/>
        <v>0.60317460317460314</v>
      </c>
      <c r="N32" s="33">
        <f t="shared" si="1"/>
        <v>63</v>
      </c>
      <c r="O32" s="25">
        <v>0.05</v>
      </c>
      <c r="P32" s="22">
        <v>63</v>
      </c>
      <c r="Q32" s="24">
        <f t="shared" si="2"/>
        <v>4.9528301886792456E-2</v>
      </c>
      <c r="R32" s="22">
        <v>0</v>
      </c>
      <c r="S32" s="22"/>
      <c r="T32" s="114"/>
    </row>
    <row r="33" spans="1:20" s="29" customFormat="1" ht="31.5" x14ac:dyDescent="0.25">
      <c r="A33" s="14">
        <v>6</v>
      </c>
      <c r="B33" s="31" t="s">
        <v>49</v>
      </c>
      <c r="C33" s="21">
        <v>58.68</v>
      </c>
      <c r="D33" s="22">
        <v>25</v>
      </c>
      <c r="E33" s="22">
        <v>25</v>
      </c>
      <c r="F33" s="23">
        <f t="shared" si="0"/>
        <v>0.42603953646898435</v>
      </c>
      <c r="G33" s="22">
        <v>1</v>
      </c>
      <c r="H33" s="24">
        <f t="shared" si="5"/>
        <v>0.04</v>
      </c>
      <c r="I33" s="22">
        <v>0</v>
      </c>
      <c r="J33" s="22"/>
      <c r="K33" s="22">
        <v>0</v>
      </c>
      <c r="L33" s="22">
        <v>0</v>
      </c>
      <c r="M33" s="24">
        <v>0</v>
      </c>
      <c r="N33" s="33">
        <f t="shared" si="1"/>
        <v>1</v>
      </c>
      <c r="O33" s="25">
        <v>0.05</v>
      </c>
      <c r="P33" s="22">
        <v>1</v>
      </c>
      <c r="Q33" s="24">
        <f t="shared" si="2"/>
        <v>0.04</v>
      </c>
      <c r="R33" s="22">
        <v>0</v>
      </c>
      <c r="S33" s="22"/>
      <c r="T33" s="114"/>
    </row>
    <row r="34" spans="1:20" s="29" customFormat="1" ht="31.5" x14ac:dyDescent="0.25">
      <c r="A34" s="14">
        <v>7</v>
      </c>
      <c r="B34" s="31" t="s">
        <v>50</v>
      </c>
      <c r="C34" s="21">
        <v>53.5</v>
      </c>
      <c r="D34" s="22">
        <v>23</v>
      </c>
      <c r="E34" s="22">
        <v>23</v>
      </c>
      <c r="F34" s="23">
        <f t="shared" si="0"/>
        <v>0.42990654205607476</v>
      </c>
      <c r="G34" s="22">
        <v>1</v>
      </c>
      <c r="H34" s="24">
        <f t="shared" si="5"/>
        <v>4.3478260869565216E-2</v>
      </c>
      <c r="I34" s="22">
        <v>0</v>
      </c>
      <c r="J34" s="22"/>
      <c r="K34" s="22">
        <v>0</v>
      </c>
      <c r="L34" s="22">
        <v>0</v>
      </c>
      <c r="M34" s="24">
        <v>0</v>
      </c>
      <c r="N34" s="33">
        <f t="shared" si="1"/>
        <v>1</v>
      </c>
      <c r="O34" s="25">
        <v>0.05</v>
      </c>
      <c r="P34" s="22">
        <v>1</v>
      </c>
      <c r="Q34" s="24">
        <f t="shared" si="2"/>
        <v>4.3478260869565216E-2</v>
      </c>
      <c r="R34" s="22">
        <v>0</v>
      </c>
      <c r="S34" s="22"/>
      <c r="T34" s="114"/>
    </row>
    <row r="35" spans="1:20" s="29" customFormat="1" ht="34.5" customHeight="1" x14ac:dyDescent="0.25">
      <c r="A35" s="21">
        <v>8</v>
      </c>
      <c r="B35" s="31" t="s">
        <v>51</v>
      </c>
      <c r="C35" s="21">
        <v>559.37</v>
      </c>
      <c r="D35" s="22">
        <v>1029</v>
      </c>
      <c r="E35" s="22">
        <v>1029</v>
      </c>
      <c r="F35" s="23">
        <f t="shared" si="0"/>
        <v>1.8395695157051684</v>
      </c>
      <c r="G35" s="22">
        <v>28</v>
      </c>
      <c r="H35" s="24">
        <f t="shared" si="5"/>
        <v>2.7210884353741496E-2</v>
      </c>
      <c r="I35" s="22">
        <v>0</v>
      </c>
      <c r="J35" s="22"/>
      <c r="K35" s="22">
        <v>21</v>
      </c>
      <c r="L35" s="22">
        <v>19</v>
      </c>
      <c r="M35" s="24">
        <f t="shared" si="4"/>
        <v>0.75</v>
      </c>
      <c r="N35" s="33">
        <f t="shared" si="1"/>
        <v>51</v>
      </c>
      <c r="O35" s="25">
        <v>0.05</v>
      </c>
      <c r="P35" s="22">
        <v>28</v>
      </c>
      <c r="Q35" s="24">
        <f t="shared" si="2"/>
        <v>2.7210884353741496E-2</v>
      </c>
      <c r="R35" s="22">
        <v>0</v>
      </c>
      <c r="S35" s="22"/>
      <c r="T35" s="114"/>
    </row>
    <row r="36" spans="1:20" s="29" customFormat="1" x14ac:dyDescent="0.25">
      <c r="A36" s="21">
        <v>9</v>
      </c>
      <c r="B36" s="31" t="s">
        <v>52</v>
      </c>
      <c r="C36" s="21">
        <v>24.63</v>
      </c>
      <c r="D36" s="22">
        <v>79</v>
      </c>
      <c r="E36" s="22">
        <v>79</v>
      </c>
      <c r="F36" s="23">
        <f t="shared" si="0"/>
        <v>3.2074705643524157</v>
      </c>
      <c r="G36" s="22">
        <v>3</v>
      </c>
      <c r="H36" s="24">
        <f t="shared" si="5"/>
        <v>3.7974683544303799E-2</v>
      </c>
      <c r="I36" s="22">
        <v>0</v>
      </c>
      <c r="J36" s="22"/>
      <c r="K36" s="22">
        <v>0</v>
      </c>
      <c r="L36" s="22">
        <v>0</v>
      </c>
      <c r="M36" s="24">
        <f t="shared" si="4"/>
        <v>0</v>
      </c>
      <c r="N36" s="33">
        <f t="shared" si="1"/>
        <v>3</v>
      </c>
      <c r="O36" s="25">
        <v>0.05</v>
      </c>
      <c r="P36" s="22">
        <v>3</v>
      </c>
      <c r="Q36" s="24">
        <f t="shared" si="2"/>
        <v>3.7974683544303799E-2</v>
      </c>
      <c r="R36" s="22">
        <v>0</v>
      </c>
      <c r="S36" s="22"/>
      <c r="T36" s="114"/>
    </row>
    <row r="37" spans="1:20" s="29" customFormat="1" ht="29.25" customHeight="1" x14ac:dyDescent="0.25">
      <c r="A37" s="21">
        <v>10</v>
      </c>
      <c r="B37" s="31" t="s">
        <v>53</v>
      </c>
      <c r="C37" s="21">
        <v>124.89</v>
      </c>
      <c r="D37" s="22">
        <v>361</v>
      </c>
      <c r="E37" s="22">
        <v>361</v>
      </c>
      <c r="F37" s="23">
        <f t="shared" si="0"/>
        <v>2.8905436784370244</v>
      </c>
      <c r="G37" s="22">
        <v>18</v>
      </c>
      <c r="H37" s="24">
        <f t="shared" si="5"/>
        <v>4.9861495844875349E-2</v>
      </c>
      <c r="I37" s="22">
        <v>0</v>
      </c>
      <c r="J37" s="22">
        <v>12</v>
      </c>
      <c r="K37" s="22">
        <v>14</v>
      </c>
      <c r="L37" s="22">
        <v>13</v>
      </c>
      <c r="M37" s="24">
        <f t="shared" si="4"/>
        <v>0.77777777777777779</v>
      </c>
      <c r="N37" s="33">
        <f t="shared" si="1"/>
        <v>18</v>
      </c>
      <c r="O37" s="25">
        <v>0.05</v>
      </c>
      <c r="P37" s="22">
        <v>18</v>
      </c>
      <c r="Q37" s="24">
        <f t="shared" si="2"/>
        <v>4.9861495844875349E-2</v>
      </c>
      <c r="R37" s="22">
        <v>0</v>
      </c>
      <c r="S37" s="22">
        <v>12</v>
      </c>
      <c r="T37" s="114"/>
    </row>
    <row r="38" spans="1:20" ht="72.75" customHeight="1" x14ac:dyDescent="0.25">
      <c r="A38" s="21">
        <v>11</v>
      </c>
      <c r="B38" s="31" t="s">
        <v>30</v>
      </c>
      <c r="C38" s="21"/>
      <c r="D38" s="22"/>
      <c r="E38" s="22"/>
      <c r="F38" s="23"/>
      <c r="G38" s="22"/>
      <c r="H38" s="24"/>
      <c r="I38" s="22"/>
      <c r="J38" s="22"/>
      <c r="K38" s="22"/>
      <c r="L38" s="22"/>
      <c r="M38" s="24"/>
      <c r="N38" s="33"/>
      <c r="O38" s="25"/>
      <c r="P38" s="22"/>
      <c r="Q38" s="40"/>
      <c r="R38" s="22"/>
      <c r="S38" s="22"/>
      <c r="T38" s="118"/>
    </row>
    <row r="39" spans="1:20" s="51" customFormat="1" ht="33" customHeight="1" x14ac:dyDescent="0.25">
      <c r="A39" s="253" t="s">
        <v>54</v>
      </c>
      <c r="B39" s="253"/>
      <c r="C39" s="49">
        <f>SUM(C25:C38)</f>
        <v>2350.1200000000003</v>
      </c>
      <c r="D39" s="38">
        <f>SUM(D25:D38)</f>
        <v>4925</v>
      </c>
      <c r="E39" s="38">
        <f>SUM(E25:E38)</f>
        <v>4925</v>
      </c>
      <c r="F39" s="39">
        <f t="shared" si="0"/>
        <v>2.095637669565809</v>
      </c>
      <c r="G39" s="38">
        <f>SUM(G25:G38)</f>
        <v>216</v>
      </c>
      <c r="H39" s="24">
        <f>G39/E39</f>
        <v>4.3857868020304572E-2</v>
      </c>
      <c r="I39" s="38">
        <f>SUM(I25:I38)</f>
        <v>4</v>
      </c>
      <c r="J39" s="38">
        <f>SUM(J25:J38)</f>
        <v>12</v>
      </c>
      <c r="K39" s="38">
        <f>SUM(K25:K38)</f>
        <v>170</v>
      </c>
      <c r="L39" s="38">
        <f>SUM(L25:L38)</f>
        <v>143</v>
      </c>
      <c r="M39" s="40">
        <f t="shared" si="3"/>
        <v>0.78703703703703709</v>
      </c>
      <c r="N39" s="156">
        <f>SUM(N25:N38)</f>
        <v>241</v>
      </c>
      <c r="O39" s="41"/>
      <c r="P39" s="38">
        <f>SUM(P25:P38)</f>
        <v>216</v>
      </c>
      <c r="Q39" s="40">
        <f t="shared" si="2"/>
        <v>4.3857868020304572E-2</v>
      </c>
      <c r="R39" s="38">
        <f>SUM(R25:R38)</f>
        <v>0</v>
      </c>
      <c r="S39" s="38">
        <f>SUM(S25:S38)</f>
        <v>12</v>
      </c>
      <c r="T39" s="120"/>
    </row>
    <row r="40" spans="1:20" ht="30" customHeight="1" x14ac:dyDescent="0.25">
      <c r="A40" s="313" t="s">
        <v>55</v>
      </c>
      <c r="B40" s="314"/>
      <c r="C40" s="108"/>
      <c r="D40" s="22"/>
      <c r="E40" s="22"/>
      <c r="F40" s="23"/>
      <c r="G40" s="22"/>
      <c r="H40" s="24"/>
      <c r="I40" s="22"/>
      <c r="J40" s="22"/>
      <c r="K40" s="22"/>
      <c r="L40" s="22"/>
      <c r="M40" s="24"/>
      <c r="N40" s="33"/>
      <c r="O40" s="25"/>
      <c r="P40" s="22"/>
      <c r="Q40" s="40"/>
      <c r="R40" s="22"/>
      <c r="S40" s="22"/>
      <c r="T40" s="118"/>
    </row>
    <row r="41" spans="1:20" x14ac:dyDescent="0.25">
      <c r="A41" s="220">
        <v>1</v>
      </c>
      <c r="B41" s="31" t="s">
        <v>56</v>
      </c>
      <c r="C41" s="21"/>
      <c r="D41" s="22"/>
      <c r="E41" s="22"/>
      <c r="F41" s="23"/>
      <c r="G41" s="22"/>
      <c r="H41" s="24"/>
      <c r="I41" s="22"/>
      <c r="J41" s="22"/>
      <c r="K41" s="22"/>
      <c r="L41" s="22"/>
      <c r="M41" s="24"/>
      <c r="N41" s="33"/>
      <c r="O41" s="25"/>
      <c r="P41" s="22"/>
      <c r="Q41" s="40"/>
      <c r="R41" s="22"/>
      <c r="S41" s="22"/>
      <c r="T41" s="118"/>
    </row>
    <row r="42" spans="1:20" s="29" customFormat="1" x14ac:dyDescent="0.25">
      <c r="A42" s="221"/>
      <c r="B42" s="31" t="s">
        <v>57</v>
      </c>
      <c r="C42" s="21">
        <v>575.29</v>
      </c>
      <c r="D42" s="22">
        <v>1098</v>
      </c>
      <c r="E42" s="22">
        <v>1098</v>
      </c>
      <c r="F42" s="23">
        <f t="shared" si="0"/>
        <v>1.9086026178101481</v>
      </c>
      <c r="G42" s="22">
        <v>54</v>
      </c>
      <c r="H42" s="24">
        <f t="shared" ref="H42:H43" si="6">G42/E42</f>
        <v>4.9180327868852458E-2</v>
      </c>
      <c r="I42" s="22">
        <v>0</v>
      </c>
      <c r="J42" s="22"/>
      <c r="K42" s="22">
        <v>48</v>
      </c>
      <c r="L42" s="22">
        <v>36</v>
      </c>
      <c r="M42" s="24">
        <f t="shared" si="3"/>
        <v>0.88888888888888884</v>
      </c>
      <c r="N42" s="33">
        <f t="shared" si="1"/>
        <v>54</v>
      </c>
      <c r="O42" s="25">
        <v>0.05</v>
      </c>
      <c r="P42" s="22">
        <v>54</v>
      </c>
      <c r="Q42" s="24">
        <f t="shared" si="2"/>
        <v>4.9180327868852458E-2</v>
      </c>
      <c r="R42" s="22">
        <v>0</v>
      </c>
      <c r="S42" s="22"/>
      <c r="T42" s="114"/>
    </row>
    <row r="43" spans="1:20" s="29" customFormat="1" x14ac:dyDescent="0.25">
      <c r="A43" s="222"/>
      <c r="B43" s="31" t="s">
        <v>58</v>
      </c>
      <c r="C43" s="21">
        <v>2066.52</v>
      </c>
      <c r="D43" s="22">
        <v>3551</v>
      </c>
      <c r="E43" s="22">
        <v>3551</v>
      </c>
      <c r="F43" s="23">
        <f t="shared" si="0"/>
        <v>1.7183477537115537</v>
      </c>
      <c r="G43" s="22">
        <v>120</v>
      </c>
      <c r="H43" s="24">
        <f t="shared" si="6"/>
        <v>3.3793297662630242E-2</v>
      </c>
      <c r="I43" s="22">
        <v>0</v>
      </c>
      <c r="J43" s="22"/>
      <c r="K43" s="22">
        <v>94</v>
      </c>
      <c r="L43" s="22">
        <v>71</v>
      </c>
      <c r="M43" s="24">
        <f t="shared" si="3"/>
        <v>0.78333333333333333</v>
      </c>
      <c r="N43" s="33">
        <f t="shared" si="1"/>
        <v>177</v>
      </c>
      <c r="O43" s="25">
        <v>0.05</v>
      </c>
      <c r="P43" s="22">
        <v>120</v>
      </c>
      <c r="Q43" s="24">
        <f t="shared" si="2"/>
        <v>3.3793297662630242E-2</v>
      </c>
      <c r="R43" s="22">
        <v>0</v>
      </c>
      <c r="S43" s="22"/>
      <c r="T43" s="114"/>
    </row>
    <row r="44" spans="1:20" x14ac:dyDescent="0.25">
      <c r="A44" s="220">
        <v>2</v>
      </c>
      <c r="B44" s="31" t="s">
        <v>59</v>
      </c>
      <c r="C44" s="21"/>
      <c r="D44" s="22"/>
      <c r="E44" s="22"/>
      <c r="F44" s="23"/>
      <c r="G44" s="22"/>
      <c r="H44" s="24"/>
      <c r="I44" s="22"/>
      <c r="J44" s="22"/>
      <c r="K44" s="22"/>
      <c r="L44" s="22"/>
      <c r="M44" s="24"/>
      <c r="N44" s="33">
        <f t="shared" si="1"/>
        <v>0</v>
      </c>
      <c r="O44" s="25"/>
      <c r="P44" s="22"/>
      <c r="Q44" s="24"/>
      <c r="R44" s="22"/>
      <c r="S44" s="22"/>
      <c r="T44" s="118"/>
    </row>
    <row r="45" spans="1:20" s="29" customFormat="1" ht="29.25" customHeight="1" x14ac:dyDescent="0.25">
      <c r="A45" s="221"/>
      <c r="B45" s="31" t="s">
        <v>60</v>
      </c>
      <c r="C45" s="21">
        <v>1209.28</v>
      </c>
      <c r="D45" s="22">
        <v>1077</v>
      </c>
      <c r="E45" s="22">
        <v>1077</v>
      </c>
      <c r="F45" s="23">
        <f t="shared" si="0"/>
        <v>0.89061259592484787</v>
      </c>
      <c r="G45" s="22">
        <v>53</v>
      </c>
      <c r="H45" s="24">
        <f t="shared" ref="H45:H53" si="7">G45/E45</f>
        <v>4.9210770659238623E-2</v>
      </c>
      <c r="I45" s="22">
        <v>0</v>
      </c>
      <c r="J45" s="22"/>
      <c r="K45" s="22">
        <v>31</v>
      </c>
      <c r="L45" s="22">
        <v>29</v>
      </c>
      <c r="M45" s="24">
        <f t="shared" si="3"/>
        <v>0.58490566037735847</v>
      </c>
      <c r="N45" s="33">
        <f t="shared" si="1"/>
        <v>53</v>
      </c>
      <c r="O45" s="25">
        <v>0.05</v>
      </c>
      <c r="P45" s="22">
        <v>53</v>
      </c>
      <c r="Q45" s="24">
        <f t="shared" si="2"/>
        <v>4.9210770659238623E-2</v>
      </c>
      <c r="R45" s="22">
        <v>0</v>
      </c>
      <c r="S45" s="22"/>
      <c r="T45" s="114"/>
    </row>
    <row r="46" spans="1:20" s="93" customFormat="1" ht="18" customHeight="1" x14ac:dyDescent="0.25">
      <c r="A46" s="222"/>
      <c r="B46" s="31" t="s">
        <v>61</v>
      </c>
      <c r="C46" s="21">
        <v>251.53</v>
      </c>
      <c r="D46" s="22">
        <v>185</v>
      </c>
      <c r="E46" s="22">
        <v>185</v>
      </c>
      <c r="F46" s="23">
        <f t="shared" si="0"/>
        <v>0.73549874766429446</v>
      </c>
      <c r="G46" s="22">
        <v>8</v>
      </c>
      <c r="H46" s="24">
        <f t="shared" si="7"/>
        <v>4.3243243243243246E-2</v>
      </c>
      <c r="I46" s="38">
        <v>0</v>
      </c>
      <c r="J46" s="38"/>
      <c r="K46" s="22">
        <v>5</v>
      </c>
      <c r="L46" s="22">
        <v>5</v>
      </c>
      <c r="M46" s="24">
        <f t="shared" si="3"/>
        <v>0.625</v>
      </c>
      <c r="N46" s="33">
        <f t="shared" si="1"/>
        <v>9</v>
      </c>
      <c r="O46" s="25">
        <v>0.05</v>
      </c>
      <c r="P46" s="22">
        <v>8</v>
      </c>
      <c r="Q46" s="24">
        <f t="shared" si="2"/>
        <v>4.3243243243243246E-2</v>
      </c>
      <c r="R46" s="38">
        <v>0</v>
      </c>
      <c r="S46" s="38"/>
      <c r="T46" s="117"/>
    </row>
    <row r="47" spans="1:20" s="29" customFormat="1" ht="31.5" x14ac:dyDescent="0.25">
      <c r="A47" s="14">
        <v>3</v>
      </c>
      <c r="B47" s="31" t="s">
        <v>62</v>
      </c>
      <c r="C47" s="21">
        <v>424.92</v>
      </c>
      <c r="D47" s="22">
        <v>245</v>
      </c>
      <c r="E47" s="22">
        <v>245</v>
      </c>
      <c r="F47" s="23">
        <f t="shared" si="0"/>
        <v>0.57657912077567541</v>
      </c>
      <c r="G47" s="22">
        <v>6</v>
      </c>
      <c r="H47" s="24">
        <f t="shared" si="7"/>
        <v>2.4489795918367346E-2</v>
      </c>
      <c r="I47" s="22">
        <v>0</v>
      </c>
      <c r="J47" s="22"/>
      <c r="K47" s="22">
        <v>2</v>
      </c>
      <c r="L47" s="22">
        <v>2</v>
      </c>
      <c r="M47" s="24">
        <f t="shared" si="3"/>
        <v>0.33333333333333331</v>
      </c>
      <c r="N47" s="33">
        <f t="shared" si="1"/>
        <v>12</v>
      </c>
      <c r="O47" s="25">
        <v>0.05</v>
      </c>
      <c r="P47" s="22">
        <v>6</v>
      </c>
      <c r="Q47" s="24">
        <f t="shared" si="2"/>
        <v>2.4489795918367346E-2</v>
      </c>
      <c r="R47" s="22">
        <v>0</v>
      </c>
      <c r="S47" s="22"/>
      <c r="T47" s="114"/>
    </row>
    <row r="48" spans="1:20" s="29" customFormat="1" ht="31.5" x14ac:dyDescent="0.25">
      <c r="A48" s="14">
        <v>4</v>
      </c>
      <c r="B48" s="31" t="s">
        <v>63</v>
      </c>
      <c r="C48" s="21">
        <v>94.64</v>
      </c>
      <c r="D48" s="22">
        <v>30</v>
      </c>
      <c r="E48" s="22">
        <v>30</v>
      </c>
      <c r="F48" s="23">
        <f t="shared" si="0"/>
        <v>0.31699070160608622</v>
      </c>
      <c r="G48" s="22">
        <v>0</v>
      </c>
      <c r="H48" s="24">
        <f t="shared" si="7"/>
        <v>0</v>
      </c>
      <c r="I48" s="22">
        <v>0</v>
      </c>
      <c r="J48" s="22"/>
      <c r="K48" s="154">
        <v>0</v>
      </c>
      <c r="L48" s="154">
        <v>0</v>
      </c>
      <c r="M48" s="24">
        <v>0</v>
      </c>
      <c r="N48" s="33">
        <f t="shared" si="1"/>
        <v>1</v>
      </c>
      <c r="O48" s="25">
        <v>0.05</v>
      </c>
      <c r="P48" s="22">
        <v>0</v>
      </c>
      <c r="Q48" s="24">
        <f t="shared" si="2"/>
        <v>0</v>
      </c>
      <c r="R48" s="22">
        <v>0</v>
      </c>
      <c r="S48" s="22"/>
      <c r="T48" s="114"/>
    </row>
    <row r="49" spans="1:20" s="29" customFormat="1" ht="31.5" x14ac:dyDescent="0.25">
      <c r="A49" s="21">
        <v>5</v>
      </c>
      <c r="B49" s="31" t="s">
        <v>64</v>
      </c>
      <c r="C49" s="21">
        <v>30.46</v>
      </c>
      <c r="D49" s="22">
        <v>28</v>
      </c>
      <c r="E49" s="22">
        <v>28</v>
      </c>
      <c r="F49" s="23">
        <f t="shared" si="0"/>
        <v>0.91923834537097826</v>
      </c>
      <c r="G49" s="22">
        <v>0</v>
      </c>
      <c r="H49" s="24">
        <f t="shared" si="7"/>
        <v>0</v>
      </c>
      <c r="I49" s="22">
        <v>0</v>
      </c>
      <c r="J49" s="22"/>
      <c r="K49" s="22">
        <v>0</v>
      </c>
      <c r="L49" s="22">
        <v>0</v>
      </c>
      <c r="M49" s="24">
        <v>0</v>
      </c>
      <c r="N49" s="33">
        <f t="shared" si="1"/>
        <v>1</v>
      </c>
      <c r="O49" s="25">
        <v>0.05</v>
      </c>
      <c r="P49" s="22">
        <v>0</v>
      </c>
      <c r="Q49" s="24">
        <f t="shared" si="2"/>
        <v>0</v>
      </c>
      <c r="R49" s="22">
        <v>0</v>
      </c>
      <c r="S49" s="22"/>
      <c r="T49" s="114"/>
    </row>
    <row r="50" spans="1:20" s="29" customFormat="1" x14ac:dyDescent="0.25">
      <c r="A50" s="21">
        <v>6</v>
      </c>
      <c r="B50" s="31" t="s">
        <v>65</v>
      </c>
      <c r="C50" s="21">
        <v>55.84</v>
      </c>
      <c r="D50" s="22">
        <v>124</v>
      </c>
      <c r="E50" s="22">
        <v>124</v>
      </c>
      <c r="F50" s="23">
        <f t="shared" si="0"/>
        <v>2.2206303724928365</v>
      </c>
      <c r="G50" s="22">
        <v>6</v>
      </c>
      <c r="H50" s="24">
        <f t="shared" si="7"/>
        <v>4.8387096774193547E-2</v>
      </c>
      <c r="I50" s="22">
        <v>0</v>
      </c>
      <c r="J50" s="22"/>
      <c r="K50" s="22">
        <v>4</v>
      </c>
      <c r="L50" s="22">
        <v>3</v>
      </c>
      <c r="M50" s="24">
        <f t="shared" si="3"/>
        <v>0.66666666666666663</v>
      </c>
      <c r="N50" s="33">
        <f t="shared" si="1"/>
        <v>6</v>
      </c>
      <c r="O50" s="25">
        <v>0.05</v>
      </c>
      <c r="P50" s="22">
        <v>6</v>
      </c>
      <c r="Q50" s="24">
        <f t="shared" si="2"/>
        <v>4.8387096774193547E-2</v>
      </c>
      <c r="R50" s="22">
        <v>0</v>
      </c>
      <c r="S50" s="22"/>
      <c r="T50" s="114"/>
    </row>
    <row r="51" spans="1:20" s="93" customFormat="1" ht="31.5" x14ac:dyDescent="0.25">
      <c r="A51" s="21">
        <v>7</v>
      </c>
      <c r="B51" s="31" t="s">
        <v>66</v>
      </c>
      <c r="C51" s="21">
        <v>70.680000000000007</v>
      </c>
      <c r="D51" s="22">
        <v>66</v>
      </c>
      <c r="E51" s="22">
        <v>66</v>
      </c>
      <c r="F51" s="23">
        <f t="shared" si="0"/>
        <v>0.93378607809847192</v>
      </c>
      <c r="G51" s="38">
        <v>3</v>
      </c>
      <c r="H51" s="24">
        <f t="shared" si="7"/>
        <v>4.5454545454545456E-2</v>
      </c>
      <c r="I51" s="22">
        <v>0</v>
      </c>
      <c r="J51" s="38"/>
      <c r="K51" s="22">
        <v>0</v>
      </c>
      <c r="L51" s="22">
        <v>0</v>
      </c>
      <c r="M51" s="24">
        <v>0</v>
      </c>
      <c r="N51" s="33">
        <f t="shared" si="1"/>
        <v>3</v>
      </c>
      <c r="O51" s="25">
        <v>0.05</v>
      </c>
      <c r="P51" s="38">
        <v>3</v>
      </c>
      <c r="Q51" s="24">
        <f t="shared" si="2"/>
        <v>4.5454545454545456E-2</v>
      </c>
      <c r="R51" s="22">
        <v>0</v>
      </c>
      <c r="S51" s="38"/>
      <c r="T51" s="117"/>
    </row>
    <row r="52" spans="1:20" s="29" customFormat="1" x14ac:dyDescent="0.25">
      <c r="A52" s="21">
        <v>8</v>
      </c>
      <c r="B52" s="31" t="s">
        <v>67</v>
      </c>
      <c r="C52" s="21">
        <v>86.02</v>
      </c>
      <c r="D52" s="22">
        <v>622</v>
      </c>
      <c r="E52" s="22">
        <v>622</v>
      </c>
      <c r="F52" s="23">
        <f t="shared" si="0"/>
        <v>7.2308765403394561</v>
      </c>
      <c r="G52" s="22">
        <v>25</v>
      </c>
      <c r="H52" s="24">
        <f t="shared" si="7"/>
        <v>4.0192926045016078E-2</v>
      </c>
      <c r="I52" s="22">
        <v>0</v>
      </c>
      <c r="J52" s="22"/>
      <c r="K52" s="22">
        <v>10</v>
      </c>
      <c r="L52" s="22">
        <v>9</v>
      </c>
      <c r="M52" s="24">
        <f t="shared" si="3"/>
        <v>0.4</v>
      </c>
      <c r="N52" s="33">
        <f t="shared" si="1"/>
        <v>31</v>
      </c>
      <c r="O52" s="25">
        <v>0.05</v>
      </c>
      <c r="P52" s="22">
        <v>25</v>
      </c>
      <c r="Q52" s="24">
        <f t="shared" si="2"/>
        <v>4.0192926045016078E-2</v>
      </c>
      <c r="R52" s="22">
        <v>0</v>
      </c>
      <c r="S52" s="22"/>
      <c r="T52" s="114"/>
    </row>
    <row r="53" spans="1:20" s="29" customFormat="1" x14ac:dyDescent="0.25">
      <c r="A53" s="21">
        <v>9</v>
      </c>
      <c r="B53" s="31" t="s">
        <v>68</v>
      </c>
      <c r="C53" s="21">
        <v>66.31</v>
      </c>
      <c r="D53" s="22">
        <v>62</v>
      </c>
      <c r="E53" s="22">
        <v>62</v>
      </c>
      <c r="F53" s="23">
        <f t="shared" si="0"/>
        <v>0.93500226210224702</v>
      </c>
      <c r="G53" s="22">
        <v>3</v>
      </c>
      <c r="H53" s="24">
        <f t="shared" si="7"/>
        <v>4.8387096774193547E-2</v>
      </c>
      <c r="I53" s="22">
        <v>0</v>
      </c>
      <c r="J53" s="22"/>
      <c r="K53" s="22">
        <v>1</v>
      </c>
      <c r="L53" s="22">
        <v>1</v>
      </c>
      <c r="M53" s="24">
        <f t="shared" si="3"/>
        <v>0.33333333333333331</v>
      </c>
      <c r="N53" s="33">
        <f t="shared" si="1"/>
        <v>3</v>
      </c>
      <c r="O53" s="25">
        <v>0.05</v>
      </c>
      <c r="P53" s="22">
        <v>3</v>
      </c>
      <c r="Q53" s="24">
        <f t="shared" si="2"/>
        <v>4.8387096774193547E-2</v>
      </c>
      <c r="R53" s="22">
        <v>0</v>
      </c>
      <c r="S53" s="22"/>
      <c r="T53" s="114"/>
    </row>
    <row r="54" spans="1:20" s="29" customFormat="1" x14ac:dyDescent="0.25">
      <c r="A54" s="220">
        <v>10</v>
      </c>
      <c r="B54" s="31" t="s">
        <v>69</v>
      </c>
      <c r="C54" s="21"/>
      <c r="D54" s="22"/>
      <c r="E54" s="22"/>
      <c r="F54" s="23"/>
      <c r="G54" s="22"/>
      <c r="H54" s="24"/>
      <c r="I54" s="22"/>
      <c r="J54" s="22"/>
      <c r="K54" s="22"/>
      <c r="L54" s="22"/>
      <c r="M54" s="24"/>
      <c r="N54" s="33"/>
      <c r="O54" s="25"/>
      <c r="P54" s="22"/>
      <c r="Q54" s="24"/>
      <c r="R54" s="22"/>
      <c r="S54" s="22"/>
      <c r="T54" s="114"/>
    </row>
    <row r="55" spans="1:20" s="29" customFormat="1" x14ac:dyDescent="0.25">
      <c r="A55" s="222"/>
      <c r="B55" s="31" t="s">
        <v>70</v>
      </c>
      <c r="C55" s="21">
        <v>76.13</v>
      </c>
      <c r="D55" s="22">
        <v>232</v>
      </c>
      <c r="E55" s="22">
        <v>232</v>
      </c>
      <c r="F55" s="23">
        <f t="shared" si="0"/>
        <v>3.0474188887429401</v>
      </c>
      <c r="G55" s="22">
        <v>11</v>
      </c>
      <c r="H55" s="24">
        <f>G55/E55</f>
        <v>4.7413793103448273E-2</v>
      </c>
      <c r="I55" s="22">
        <v>0</v>
      </c>
      <c r="J55" s="22"/>
      <c r="K55" s="22">
        <v>9</v>
      </c>
      <c r="L55" s="22">
        <v>8</v>
      </c>
      <c r="M55" s="24">
        <f t="shared" si="3"/>
        <v>0.81818181818181823</v>
      </c>
      <c r="N55" s="33">
        <f t="shared" si="1"/>
        <v>11</v>
      </c>
      <c r="O55" s="25">
        <v>0.05</v>
      </c>
      <c r="P55" s="22">
        <v>11</v>
      </c>
      <c r="Q55" s="24">
        <f t="shared" si="2"/>
        <v>4.7413793103448273E-2</v>
      </c>
      <c r="R55" s="22">
        <v>0</v>
      </c>
      <c r="S55" s="22"/>
      <c r="T55" s="114"/>
    </row>
    <row r="56" spans="1:20" s="29" customFormat="1" x14ac:dyDescent="0.25">
      <c r="A56" s="220">
        <v>11</v>
      </c>
      <c r="B56" s="31" t="s">
        <v>71</v>
      </c>
      <c r="C56" s="21"/>
      <c r="D56" s="22"/>
      <c r="E56" s="22"/>
      <c r="F56" s="23"/>
      <c r="G56" s="22"/>
      <c r="H56" s="24"/>
      <c r="I56" s="22"/>
      <c r="J56" s="22"/>
      <c r="K56" s="22"/>
      <c r="L56" s="22"/>
      <c r="M56" s="24"/>
      <c r="N56" s="33"/>
      <c r="O56" s="25"/>
      <c r="P56" s="22"/>
      <c r="Q56" s="24"/>
      <c r="R56" s="22"/>
      <c r="S56" s="22"/>
      <c r="T56" s="114"/>
    </row>
    <row r="57" spans="1:20" s="29" customFormat="1" ht="24" customHeight="1" x14ac:dyDescent="0.25">
      <c r="A57" s="221"/>
      <c r="B57" s="31" t="s">
        <v>72</v>
      </c>
      <c r="C57" s="21">
        <v>61.79</v>
      </c>
      <c r="D57" s="22">
        <v>230</v>
      </c>
      <c r="E57" s="22">
        <v>230</v>
      </c>
      <c r="F57" s="23">
        <f t="shared" si="0"/>
        <v>3.7222851594109079</v>
      </c>
      <c r="G57" s="22">
        <v>11</v>
      </c>
      <c r="H57" s="24">
        <f t="shared" ref="H57:H63" si="8">G57/E57</f>
        <v>4.7826086956521741E-2</v>
      </c>
      <c r="I57" s="22">
        <v>0</v>
      </c>
      <c r="J57" s="22"/>
      <c r="K57" s="22">
        <v>8</v>
      </c>
      <c r="L57" s="22">
        <v>8</v>
      </c>
      <c r="M57" s="24">
        <f t="shared" si="3"/>
        <v>0.72727272727272729</v>
      </c>
      <c r="N57" s="33">
        <f t="shared" si="1"/>
        <v>11</v>
      </c>
      <c r="O57" s="25">
        <v>0.05</v>
      </c>
      <c r="P57" s="22">
        <v>11</v>
      </c>
      <c r="Q57" s="24">
        <f t="shared" si="2"/>
        <v>4.7826086956521741E-2</v>
      </c>
      <c r="R57" s="22">
        <v>0</v>
      </c>
      <c r="S57" s="22"/>
      <c r="T57" s="114"/>
    </row>
    <row r="58" spans="1:20" s="93" customFormat="1" ht="15.75" customHeight="1" x14ac:dyDescent="0.25">
      <c r="A58" s="221"/>
      <c r="B58" s="31" t="s">
        <v>73</v>
      </c>
      <c r="C58" s="21">
        <v>65.37</v>
      </c>
      <c r="D58" s="22">
        <v>278</v>
      </c>
      <c r="E58" s="22">
        <v>278</v>
      </c>
      <c r="F58" s="23">
        <f t="shared" si="0"/>
        <v>4.2527153128346331</v>
      </c>
      <c r="G58" s="22">
        <v>13</v>
      </c>
      <c r="H58" s="24">
        <f t="shared" si="8"/>
        <v>4.6762589928057555E-2</v>
      </c>
      <c r="I58" s="38">
        <v>0</v>
      </c>
      <c r="J58" s="38"/>
      <c r="K58" s="22">
        <v>13</v>
      </c>
      <c r="L58" s="22">
        <v>9</v>
      </c>
      <c r="M58" s="24">
        <f t="shared" si="3"/>
        <v>1</v>
      </c>
      <c r="N58" s="33">
        <f t="shared" si="1"/>
        <v>13</v>
      </c>
      <c r="O58" s="25">
        <v>0.05</v>
      </c>
      <c r="P58" s="22">
        <v>13</v>
      </c>
      <c r="Q58" s="24">
        <f t="shared" si="2"/>
        <v>4.6762589928057555E-2</v>
      </c>
      <c r="R58" s="38">
        <v>0</v>
      </c>
      <c r="S58" s="38"/>
      <c r="T58" s="117"/>
    </row>
    <row r="59" spans="1:20" s="29" customFormat="1" x14ac:dyDescent="0.25">
      <c r="A59" s="222"/>
      <c r="B59" s="31" t="s">
        <v>74</v>
      </c>
      <c r="C59" s="21">
        <v>78.400000000000006</v>
      </c>
      <c r="D59" s="22">
        <v>219</v>
      </c>
      <c r="E59" s="22">
        <v>219</v>
      </c>
      <c r="F59" s="23">
        <f t="shared" si="0"/>
        <v>2.7933673469387754</v>
      </c>
      <c r="G59" s="22">
        <v>10</v>
      </c>
      <c r="H59" s="24">
        <f t="shared" si="8"/>
        <v>4.5662100456621002E-2</v>
      </c>
      <c r="I59" s="22">
        <v>0</v>
      </c>
      <c r="J59" s="22"/>
      <c r="K59" s="22">
        <v>8</v>
      </c>
      <c r="L59" s="22">
        <v>8</v>
      </c>
      <c r="M59" s="24">
        <f t="shared" si="3"/>
        <v>0.8</v>
      </c>
      <c r="N59" s="33">
        <f t="shared" si="1"/>
        <v>10</v>
      </c>
      <c r="O59" s="25">
        <v>0.05</v>
      </c>
      <c r="P59" s="22">
        <v>10</v>
      </c>
      <c r="Q59" s="24">
        <f t="shared" si="2"/>
        <v>4.5662100456621002E-2</v>
      </c>
      <c r="R59" s="22">
        <v>0</v>
      </c>
      <c r="S59" s="22"/>
      <c r="T59" s="114"/>
    </row>
    <row r="60" spans="1:20" s="29" customFormat="1" ht="31.5" x14ac:dyDescent="0.25">
      <c r="A60" s="21">
        <v>12</v>
      </c>
      <c r="B60" s="31" t="s">
        <v>75</v>
      </c>
      <c r="C60" s="21">
        <v>134.03</v>
      </c>
      <c r="D60" s="22">
        <v>423</v>
      </c>
      <c r="E60" s="22">
        <v>423</v>
      </c>
      <c r="F60" s="23">
        <f t="shared" si="0"/>
        <v>3.1560098485413715</v>
      </c>
      <c r="G60" s="22">
        <v>18</v>
      </c>
      <c r="H60" s="24">
        <f t="shared" si="8"/>
        <v>4.2553191489361701E-2</v>
      </c>
      <c r="I60" s="22">
        <v>0</v>
      </c>
      <c r="J60" s="22"/>
      <c r="K60" s="22">
        <v>18</v>
      </c>
      <c r="L60" s="22">
        <v>13</v>
      </c>
      <c r="M60" s="24">
        <f t="shared" si="3"/>
        <v>1</v>
      </c>
      <c r="N60" s="33">
        <f t="shared" si="1"/>
        <v>21</v>
      </c>
      <c r="O60" s="25">
        <v>0.05</v>
      </c>
      <c r="P60" s="22">
        <v>18</v>
      </c>
      <c r="Q60" s="24">
        <f t="shared" si="2"/>
        <v>4.2553191489361701E-2</v>
      </c>
      <c r="R60" s="22">
        <v>0</v>
      </c>
      <c r="S60" s="22"/>
      <c r="T60" s="114"/>
    </row>
    <row r="61" spans="1:20" s="29" customFormat="1" x14ac:dyDescent="0.25">
      <c r="A61" s="21">
        <v>13</v>
      </c>
      <c r="B61" s="31" t="s">
        <v>76</v>
      </c>
      <c r="C61" s="21">
        <v>72.23</v>
      </c>
      <c r="D61" s="22">
        <v>75</v>
      </c>
      <c r="E61" s="22">
        <v>75</v>
      </c>
      <c r="F61" s="23">
        <f t="shared" si="0"/>
        <v>1.0383497161844109</v>
      </c>
      <c r="G61" s="22">
        <v>2</v>
      </c>
      <c r="H61" s="24">
        <f t="shared" si="8"/>
        <v>2.6666666666666668E-2</v>
      </c>
      <c r="I61" s="22">
        <v>0</v>
      </c>
      <c r="J61" s="22"/>
      <c r="K61" s="22">
        <v>0</v>
      </c>
      <c r="L61" s="22">
        <v>0</v>
      </c>
      <c r="M61" s="24">
        <f t="shared" si="3"/>
        <v>0</v>
      </c>
      <c r="N61" s="33">
        <f t="shared" si="1"/>
        <v>3</v>
      </c>
      <c r="O61" s="25">
        <v>0.05</v>
      </c>
      <c r="P61" s="22">
        <v>2</v>
      </c>
      <c r="Q61" s="24">
        <f t="shared" si="2"/>
        <v>2.6666666666666668E-2</v>
      </c>
      <c r="R61" s="22">
        <v>0</v>
      </c>
      <c r="S61" s="22"/>
      <c r="T61" s="114"/>
    </row>
    <row r="62" spans="1:20" s="29" customFormat="1" x14ac:dyDescent="0.25">
      <c r="A62" s="21">
        <v>14</v>
      </c>
      <c r="B62" s="31" t="s">
        <v>77</v>
      </c>
      <c r="C62" s="21">
        <v>162.51</v>
      </c>
      <c r="D62" s="22">
        <v>226</v>
      </c>
      <c r="E62" s="22">
        <v>226</v>
      </c>
      <c r="F62" s="23">
        <f t="shared" si="0"/>
        <v>1.3906836502369087</v>
      </c>
      <c r="G62" s="22">
        <v>7</v>
      </c>
      <c r="H62" s="24">
        <f t="shared" si="8"/>
        <v>3.0973451327433628E-2</v>
      </c>
      <c r="I62" s="22">
        <v>0</v>
      </c>
      <c r="J62" s="22"/>
      <c r="K62" s="22">
        <v>4</v>
      </c>
      <c r="L62" s="22">
        <v>3</v>
      </c>
      <c r="M62" s="24">
        <f t="shared" si="3"/>
        <v>0.5714285714285714</v>
      </c>
      <c r="N62" s="33">
        <f t="shared" si="1"/>
        <v>11</v>
      </c>
      <c r="O62" s="25">
        <v>0.05</v>
      </c>
      <c r="P62" s="22">
        <v>7</v>
      </c>
      <c r="Q62" s="24">
        <f t="shared" si="2"/>
        <v>3.0973451327433628E-2</v>
      </c>
      <c r="R62" s="22">
        <v>0</v>
      </c>
      <c r="S62" s="22"/>
      <c r="T62" s="114"/>
    </row>
    <row r="63" spans="1:20" s="29" customFormat="1" ht="25.5" customHeight="1" x14ac:dyDescent="0.25">
      <c r="A63" s="21">
        <v>15</v>
      </c>
      <c r="B63" s="31" t="s">
        <v>78</v>
      </c>
      <c r="C63" s="21">
        <v>86.94</v>
      </c>
      <c r="D63" s="22">
        <v>137</v>
      </c>
      <c r="E63" s="22">
        <v>137</v>
      </c>
      <c r="F63" s="23">
        <v>0</v>
      </c>
      <c r="G63" s="22">
        <v>6</v>
      </c>
      <c r="H63" s="24">
        <f t="shared" si="8"/>
        <v>4.3795620437956206E-2</v>
      </c>
      <c r="I63" s="22">
        <v>0</v>
      </c>
      <c r="J63" s="22">
        <v>4</v>
      </c>
      <c r="K63" s="22">
        <v>0</v>
      </c>
      <c r="L63" s="22">
        <v>0</v>
      </c>
      <c r="M63" s="24">
        <v>0</v>
      </c>
      <c r="N63" s="33">
        <f t="shared" si="1"/>
        <v>6</v>
      </c>
      <c r="O63" s="25">
        <v>0.05</v>
      </c>
      <c r="P63" s="22">
        <v>6</v>
      </c>
      <c r="Q63" s="24">
        <f t="shared" si="2"/>
        <v>4.3795620437956206E-2</v>
      </c>
      <c r="R63" s="22">
        <v>0</v>
      </c>
      <c r="S63" s="22">
        <v>4</v>
      </c>
      <c r="T63" s="114"/>
    </row>
    <row r="64" spans="1:20" s="29" customFormat="1" x14ac:dyDescent="0.25">
      <c r="A64" s="21">
        <v>16</v>
      </c>
      <c r="B64" s="31" t="s">
        <v>79</v>
      </c>
      <c r="C64" s="21">
        <v>14.57</v>
      </c>
      <c r="D64" s="22">
        <v>0</v>
      </c>
      <c r="E64" s="22">
        <v>0</v>
      </c>
      <c r="F64" s="23">
        <f t="shared" si="0"/>
        <v>0</v>
      </c>
      <c r="G64" s="22">
        <v>0</v>
      </c>
      <c r="H64" s="24">
        <v>0</v>
      </c>
      <c r="I64" s="22">
        <v>0</v>
      </c>
      <c r="J64" s="22">
        <v>0</v>
      </c>
      <c r="K64" s="22">
        <v>0</v>
      </c>
      <c r="L64" s="22">
        <v>0</v>
      </c>
      <c r="M64" s="24">
        <v>0</v>
      </c>
      <c r="N64" s="33">
        <f t="shared" si="1"/>
        <v>0</v>
      </c>
      <c r="O64" s="25">
        <v>0.05</v>
      </c>
      <c r="P64" s="22">
        <v>0</v>
      </c>
      <c r="Q64" s="24">
        <v>0</v>
      </c>
      <c r="R64" s="22">
        <v>0</v>
      </c>
      <c r="S64" s="22">
        <v>0</v>
      </c>
      <c r="T64" s="114"/>
    </row>
    <row r="65" spans="1:20" s="29" customFormat="1" x14ac:dyDescent="0.25">
      <c r="A65" s="21">
        <v>17</v>
      </c>
      <c r="B65" s="31" t="s">
        <v>80</v>
      </c>
      <c r="C65" s="21">
        <v>15.02</v>
      </c>
      <c r="D65" s="22">
        <v>61</v>
      </c>
      <c r="E65" s="22">
        <v>61</v>
      </c>
      <c r="F65" s="23">
        <f t="shared" si="0"/>
        <v>4.0612516644474033</v>
      </c>
      <c r="G65" s="22">
        <v>3</v>
      </c>
      <c r="H65" s="24">
        <f t="shared" ref="H65:H67" si="9">G65/E65</f>
        <v>4.9180327868852458E-2</v>
      </c>
      <c r="I65" s="22">
        <v>0</v>
      </c>
      <c r="J65" s="22">
        <v>2</v>
      </c>
      <c r="K65" s="22">
        <v>0</v>
      </c>
      <c r="L65" s="22">
        <v>0</v>
      </c>
      <c r="M65" s="24">
        <f t="shared" si="3"/>
        <v>0</v>
      </c>
      <c r="N65" s="33">
        <f t="shared" si="1"/>
        <v>3</v>
      </c>
      <c r="O65" s="25">
        <v>0.05</v>
      </c>
      <c r="P65" s="22">
        <v>3</v>
      </c>
      <c r="Q65" s="24">
        <f t="shared" si="2"/>
        <v>4.9180327868852458E-2</v>
      </c>
      <c r="R65" s="22">
        <v>0</v>
      </c>
      <c r="S65" s="22">
        <v>2</v>
      </c>
      <c r="T65" s="114"/>
    </row>
    <row r="66" spans="1:20" s="29" customFormat="1" x14ac:dyDescent="0.25">
      <c r="A66" s="21">
        <v>18</v>
      </c>
      <c r="B66" s="31" t="s">
        <v>81</v>
      </c>
      <c r="C66" s="21">
        <v>46.79</v>
      </c>
      <c r="D66" s="22">
        <v>144</v>
      </c>
      <c r="E66" s="22">
        <v>144</v>
      </c>
      <c r="F66" s="23">
        <f t="shared" si="0"/>
        <v>3.0775806796324003</v>
      </c>
      <c r="G66" s="22">
        <v>7</v>
      </c>
      <c r="H66" s="24">
        <f t="shared" si="9"/>
        <v>4.8611111111111112E-2</v>
      </c>
      <c r="I66" s="22">
        <v>0</v>
      </c>
      <c r="J66" s="22">
        <v>5</v>
      </c>
      <c r="K66" s="22">
        <v>0</v>
      </c>
      <c r="L66" s="22">
        <v>0</v>
      </c>
      <c r="M66" s="24">
        <f t="shared" si="3"/>
        <v>0</v>
      </c>
      <c r="N66" s="33">
        <f t="shared" si="1"/>
        <v>7</v>
      </c>
      <c r="O66" s="25">
        <v>0.05</v>
      </c>
      <c r="P66" s="22">
        <v>7</v>
      </c>
      <c r="Q66" s="24">
        <f t="shared" si="2"/>
        <v>4.8611111111111112E-2</v>
      </c>
      <c r="R66" s="22">
        <v>0</v>
      </c>
      <c r="S66" s="22">
        <v>5</v>
      </c>
      <c r="T66" s="114"/>
    </row>
    <row r="67" spans="1:20" s="29" customFormat="1" x14ac:dyDescent="0.25">
      <c r="A67" s="21">
        <v>19</v>
      </c>
      <c r="B67" s="31" t="s">
        <v>82</v>
      </c>
      <c r="C67" s="21">
        <v>9.3000000000000007</v>
      </c>
      <c r="D67" s="22">
        <v>1</v>
      </c>
      <c r="E67" s="22">
        <v>1</v>
      </c>
      <c r="F67" s="23">
        <f t="shared" si="0"/>
        <v>0.1075268817204301</v>
      </c>
      <c r="G67" s="22">
        <v>0</v>
      </c>
      <c r="H67" s="24">
        <f t="shared" si="9"/>
        <v>0</v>
      </c>
      <c r="I67" s="22">
        <v>0</v>
      </c>
      <c r="J67" s="22">
        <v>0</v>
      </c>
      <c r="K67" s="22">
        <v>0</v>
      </c>
      <c r="L67" s="22">
        <v>0</v>
      </c>
      <c r="M67" s="24">
        <v>0</v>
      </c>
      <c r="N67" s="33">
        <f t="shared" si="1"/>
        <v>0</v>
      </c>
      <c r="O67" s="25">
        <v>0.05</v>
      </c>
      <c r="P67" s="22">
        <v>0</v>
      </c>
      <c r="Q67" s="24">
        <f t="shared" si="2"/>
        <v>0</v>
      </c>
      <c r="R67" s="22">
        <v>0</v>
      </c>
      <c r="S67" s="22">
        <v>0</v>
      </c>
      <c r="T67" s="114"/>
    </row>
    <row r="68" spans="1:20" ht="74.25" customHeight="1" x14ac:dyDescent="0.25">
      <c r="A68" s="21">
        <v>20</v>
      </c>
      <c r="B68" s="31" t="s">
        <v>30</v>
      </c>
      <c r="C68" s="21"/>
      <c r="D68" s="22"/>
      <c r="E68" s="22"/>
      <c r="F68" s="23"/>
      <c r="G68" s="22"/>
      <c r="H68" s="24"/>
      <c r="I68" s="22"/>
      <c r="J68" s="22"/>
      <c r="K68" s="22"/>
      <c r="L68" s="22"/>
      <c r="M68" s="24"/>
      <c r="N68" s="33"/>
      <c r="O68" s="25"/>
      <c r="P68" s="22"/>
      <c r="Q68" s="40"/>
      <c r="R68" s="22"/>
      <c r="S68" s="22"/>
      <c r="T68" s="118"/>
    </row>
    <row r="69" spans="1:20" s="93" customFormat="1" ht="42.75" customHeight="1" x14ac:dyDescent="0.25">
      <c r="A69" s="234" t="s">
        <v>83</v>
      </c>
      <c r="B69" s="235"/>
      <c r="C69" s="37">
        <f>SUM(C42:C68)</f>
        <v>5754.5700000000006</v>
      </c>
      <c r="D69" s="38">
        <f>SUM(D42:D68)</f>
        <v>9114</v>
      </c>
      <c r="E69" s="38">
        <f>SUM(E42:E68)</f>
        <v>9114</v>
      </c>
      <c r="F69" s="39">
        <f t="shared" si="0"/>
        <v>1.5837847137144911</v>
      </c>
      <c r="G69" s="38">
        <f>SUM(G42:G68)</f>
        <v>366</v>
      </c>
      <c r="H69" s="24">
        <f>G69/E69</f>
        <v>4.0157998683344305E-2</v>
      </c>
      <c r="I69" s="38">
        <f>SUM(I42:I68)</f>
        <v>0</v>
      </c>
      <c r="J69" s="38">
        <f>SUM(J42:J68)</f>
        <v>11</v>
      </c>
      <c r="K69" s="38">
        <f>SUM(K42:K68)</f>
        <v>255</v>
      </c>
      <c r="L69" s="38">
        <f>SUM(L42:L68)</f>
        <v>205</v>
      </c>
      <c r="M69" s="40">
        <f t="shared" si="3"/>
        <v>0.69672131147540983</v>
      </c>
      <c r="N69" s="156">
        <f>SUM(N42:N68)</f>
        <v>446</v>
      </c>
      <c r="O69" s="40"/>
      <c r="P69" s="38">
        <f>SUM(P42:P68)</f>
        <v>366</v>
      </c>
      <c r="Q69" s="40">
        <f t="shared" si="2"/>
        <v>4.0157998683344305E-2</v>
      </c>
      <c r="R69" s="38">
        <f>SUM(R42:R68)</f>
        <v>0</v>
      </c>
      <c r="S69" s="38">
        <f>SUM(S42:S68)</f>
        <v>11</v>
      </c>
      <c r="T69" s="117"/>
    </row>
    <row r="70" spans="1:20" s="29" customFormat="1" x14ac:dyDescent="0.25">
      <c r="A70" s="313" t="s">
        <v>84</v>
      </c>
      <c r="B70" s="314"/>
      <c r="C70" s="108"/>
      <c r="D70" s="22"/>
      <c r="E70" s="22"/>
      <c r="F70" s="23"/>
      <c r="G70" s="22"/>
      <c r="H70" s="24"/>
      <c r="I70" s="22"/>
      <c r="J70" s="22"/>
      <c r="K70" s="22"/>
      <c r="L70" s="22"/>
      <c r="M70" s="24"/>
      <c r="N70" s="33"/>
      <c r="O70" s="25"/>
      <c r="P70" s="22"/>
      <c r="Q70" s="40"/>
      <c r="R70" s="22"/>
      <c r="S70" s="22"/>
      <c r="T70" s="114"/>
    </row>
    <row r="71" spans="1:20" x14ac:dyDescent="0.25">
      <c r="A71" s="21">
        <v>1</v>
      </c>
      <c r="B71" s="31" t="s">
        <v>85</v>
      </c>
      <c r="C71" s="21">
        <v>28.95</v>
      </c>
      <c r="D71" s="22">
        <v>3</v>
      </c>
      <c r="E71" s="22">
        <v>3</v>
      </c>
      <c r="F71" s="23">
        <f t="shared" si="0"/>
        <v>0.10362694300518135</v>
      </c>
      <c r="G71" s="22">
        <v>0</v>
      </c>
      <c r="H71" s="24">
        <f>G71/E71</f>
        <v>0</v>
      </c>
      <c r="I71" s="22"/>
      <c r="J71" s="22"/>
      <c r="K71" s="22">
        <v>0</v>
      </c>
      <c r="L71" s="22">
        <v>0</v>
      </c>
      <c r="M71" s="24">
        <v>0</v>
      </c>
      <c r="N71" s="33">
        <f t="shared" si="1"/>
        <v>0</v>
      </c>
      <c r="O71" s="25">
        <v>0</v>
      </c>
      <c r="P71" s="22">
        <v>0</v>
      </c>
      <c r="Q71" s="24">
        <f t="shared" si="2"/>
        <v>0</v>
      </c>
      <c r="R71" s="22"/>
      <c r="S71" s="22"/>
      <c r="T71" s="118"/>
    </row>
    <row r="72" spans="1:20" x14ac:dyDescent="0.25">
      <c r="A72" s="21">
        <v>2</v>
      </c>
      <c r="B72" s="31" t="s">
        <v>87</v>
      </c>
      <c r="C72" s="21">
        <v>25.16</v>
      </c>
      <c r="D72" s="22">
        <v>0</v>
      </c>
      <c r="E72" s="22">
        <v>0</v>
      </c>
      <c r="F72" s="23">
        <f t="shared" si="0"/>
        <v>0</v>
      </c>
      <c r="G72" s="22">
        <v>0</v>
      </c>
      <c r="H72" s="24">
        <v>0</v>
      </c>
      <c r="I72" s="22"/>
      <c r="J72" s="22"/>
      <c r="K72" s="154">
        <v>0</v>
      </c>
      <c r="L72" s="154">
        <v>0</v>
      </c>
      <c r="M72" s="24">
        <v>0</v>
      </c>
      <c r="N72" s="33">
        <f t="shared" si="1"/>
        <v>0</v>
      </c>
      <c r="O72" s="25">
        <v>0</v>
      </c>
      <c r="P72" s="22">
        <v>0</v>
      </c>
      <c r="Q72" s="24">
        <v>0</v>
      </c>
      <c r="R72" s="22"/>
      <c r="S72" s="22"/>
      <c r="T72" s="118"/>
    </row>
    <row r="73" spans="1:20" x14ac:dyDescent="0.25">
      <c r="A73" s="220">
        <v>3</v>
      </c>
      <c r="B73" s="31" t="s">
        <v>88</v>
      </c>
      <c r="C73" s="21"/>
      <c r="D73" s="22"/>
      <c r="E73" s="22"/>
      <c r="F73" s="23"/>
      <c r="G73" s="22"/>
      <c r="H73" s="24"/>
      <c r="I73" s="22"/>
      <c r="J73" s="22"/>
      <c r="K73" s="154"/>
      <c r="L73" s="154"/>
      <c r="M73" s="24"/>
      <c r="N73" s="33"/>
      <c r="O73" s="25"/>
      <c r="P73" s="22"/>
      <c r="Q73" s="24"/>
      <c r="R73" s="22"/>
      <c r="S73" s="22"/>
      <c r="T73" s="118"/>
    </row>
    <row r="74" spans="1:20" x14ac:dyDescent="0.25">
      <c r="A74" s="222"/>
      <c r="B74" s="31" t="s">
        <v>89</v>
      </c>
      <c r="C74" s="21">
        <v>353.71</v>
      </c>
      <c r="D74" s="22">
        <v>0</v>
      </c>
      <c r="E74" s="22">
        <v>0</v>
      </c>
      <c r="F74" s="23">
        <f t="shared" si="0"/>
        <v>0</v>
      </c>
      <c r="G74" s="22">
        <v>0</v>
      </c>
      <c r="H74" s="24">
        <v>0</v>
      </c>
      <c r="I74" s="22"/>
      <c r="J74" s="22"/>
      <c r="K74" s="22">
        <v>0</v>
      </c>
      <c r="L74" s="22">
        <v>0</v>
      </c>
      <c r="M74" s="24">
        <v>0</v>
      </c>
      <c r="N74" s="33">
        <f t="shared" si="1"/>
        <v>0</v>
      </c>
      <c r="O74" s="25">
        <v>0</v>
      </c>
      <c r="P74" s="22">
        <v>0</v>
      </c>
      <c r="Q74" s="24">
        <v>0</v>
      </c>
      <c r="R74" s="22"/>
      <c r="S74" s="22"/>
      <c r="T74" s="118"/>
    </row>
    <row r="75" spans="1:20" s="51" customFormat="1" x14ac:dyDescent="0.25">
      <c r="A75" s="234" t="s">
        <v>90</v>
      </c>
      <c r="B75" s="235"/>
      <c r="C75" s="37">
        <f>SUM(C71:C74)</f>
        <v>407.82</v>
      </c>
      <c r="D75" s="38">
        <f>SUM(D71:D74)</f>
        <v>3</v>
      </c>
      <c r="E75" s="38">
        <f>SUM(E71:E74)</f>
        <v>3</v>
      </c>
      <c r="F75" s="39">
        <f t="shared" si="0"/>
        <v>7.3561865528909811E-3</v>
      </c>
      <c r="G75" s="38">
        <f>SUM(G71:G74)</f>
        <v>0</v>
      </c>
      <c r="H75" s="24">
        <f>G75/E75</f>
        <v>0</v>
      </c>
      <c r="I75" s="38">
        <f>SUM(I71:I74)</f>
        <v>0</v>
      </c>
      <c r="J75" s="38"/>
      <c r="K75" s="38">
        <f>SUM(K71:K74)</f>
        <v>0</v>
      </c>
      <c r="L75" s="38">
        <f>SUM(L71:L74)</f>
        <v>0</v>
      </c>
      <c r="M75" s="40">
        <v>0</v>
      </c>
      <c r="N75" s="156">
        <f>SUM(N71:N74)</f>
        <v>0</v>
      </c>
      <c r="O75" s="40"/>
      <c r="P75" s="38">
        <f>SUM(P71:P74)</f>
        <v>0</v>
      </c>
      <c r="Q75" s="40">
        <f t="shared" si="2"/>
        <v>0</v>
      </c>
      <c r="R75" s="38">
        <f>SUM(R71:R74)</f>
        <v>0</v>
      </c>
      <c r="S75" s="38"/>
      <c r="T75" s="120"/>
    </row>
    <row r="76" spans="1:20" x14ac:dyDescent="0.25">
      <c r="A76" s="313" t="s">
        <v>91</v>
      </c>
      <c r="B76" s="314"/>
      <c r="C76" s="108"/>
      <c r="D76" s="22"/>
      <c r="E76" s="22"/>
      <c r="F76" s="23"/>
      <c r="G76" s="38"/>
      <c r="H76" s="24"/>
      <c r="I76" s="22"/>
      <c r="J76" s="22"/>
      <c r="K76" s="22"/>
      <c r="L76" s="22"/>
      <c r="M76" s="24"/>
      <c r="N76" s="33"/>
      <c r="O76" s="41"/>
      <c r="P76" s="38"/>
      <c r="Q76" s="40"/>
      <c r="R76" s="22"/>
      <c r="S76" s="22"/>
      <c r="T76" s="118"/>
    </row>
    <row r="77" spans="1:20" x14ac:dyDescent="0.25">
      <c r="A77" s="220">
        <v>1</v>
      </c>
      <c r="B77" s="31" t="s">
        <v>92</v>
      </c>
      <c r="C77" s="21"/>
      <c r="D77" s="22"/>
      <c r="E77" s="22"/>
      <c r="F77" s="23"/>
      <c r="G77" s="22"/>
      <c r="H77" s="24"/>
      <c r="I77" s="22"/>
      <c r="J77" s="22"/>
      <c r="K77" s="22"/>
      <c r="L77" s="22"/>
      <c r="M77" s="24"/>
      <c r="N77" s="33"/>
      <c r="O77" s="25"/>
      <c r="P77" s="22"/>
      <c r="Q77" s="40"/>
      <c r="R77" s="22"/>
      <c r="S77" s="22"/>
      <c r="T77" s="118"/>
    </row>
    <row r="78" spans="1:20" s="29" customFormat="1" x14ac:dyDescent="0.25">
      <c r="A78" s="221"/>
      <c r="B78" s="31" t="s">
        <v>93</v>
      </c>
      <c r="C78" s="21">
        <v>2015.36</v>
      </c>
      <c r="D78" s="22">
        <v>2043</v>
      </c>
      <c r="E78" s="22">
        <v>2043</v>
      </c>
      <c r="F78" s="23">
        <f t="shared" si="0"/>
        <v>1.01371467132423</v>
      </c>
      <c r="G78" s="22">
        <v>30</v>
      </c>
      <c r="H78" s="24">
        <f>G78/E78</f>
        <v>1.4684287812041116E-2</v>
      </c>
      <c r="I78" s="22">
        <v>4</v>
      </c>
      <c r="J78" s="22"/>
      <c r="K78" s="22">
        <v>14</v>
      </c>
      <c r="L78" s="22">
        <v>13</v>
      </c>
      <c r="M78" s="24">
        <f t="shared" si="3"/>
        <v>0.46666666666666667</v>
      </c>
      <c r="N78" s="33">
        <f t="shared" ref="N78:N141" si="10">ROUNDDOWN(E78*O78,0)</f>
        <v>102</v>
      </c>
      <c r="O78" s="25">
        <v>0.05</v>
      </c>
      <c r="P78" s="22">
        <v>30</v>
      </c>
      <c r="Q78" s="24">
        <f t="shared" ref="Q78:Q141" si="11">P78/E78</f>
        <v>1.4684287812041116E-2</v>
      </c>
      <c r="R78" s="22">
        <v>0</v>
      </c>
      <c r="S78" s="22"/>
      <c r="T78" s="114"/>
    </row>
    <row r="79" spans="1:20" s="29" customFormat="1" x14ac:dyDescent="0.25">
      <c r="A79" s="222"/>
      <c r="B79" s="31" t="s">
        <v>94</v>
      </c>
      <c r="C79" s="21">
        <v>74.36</v>
      </c>
      <c r="D79" s="22">
        <v>0</v>
      </c>
      <c r="E79" s="22">
        <v>0</v>
      </c>
      <c r="F79" s="23">
        <f t="shared" si="0"/>
        <v>0</v>
      </c>
      <c r="G79" s="22">
        <v>0</v>
      </c>
      <c r="H79" s="24">
        <v>0</v>
      </c>
      <c r="I79" s="22">
        <v>0</v>
      </c>
      <c r="J79" s="22"/>
      <c r="K79" s="22">
        <v>0</v>
      </c>
      <c r="L79" s="22">
        <v>0</v>
      </c>
      <c r="M79" s="24">
        <v>0</v>
      </c>
      <c r="N79" s="33">
        <f t="shared" si="10"/>
        <v>0</v>
      </c>
      <c r="O79" s="25">
        <v>0</v>
      </c>
      <c r="P79" s="22">
        <v>0</v>
      </c>
      <c r="Q79" s="24">
        <v>0</v>
      </c>
      <c r="R79" s="22">
        <v>0</v>
      </c>
      <c r="S79" s="22"/>
      <c r="T79" s="114"/>
    </row>
    <row r="80" spans="1:20" s="29" customFormat="1" x14ac:dyDescent="0.25">
      <c r="A80" s="21">
        <v>2</v>
      </c>
      <c r="B80" s="31" t="s">
        <v>95</v>
      </c>
      <c r="C80" s="21">
        <v>20.85</v>
      </c>
      <c r="D80" s="22">
        <v>90</v>
      </c>
      <c r="E80" s="22">
        <v>90</v>
      </c>
      <c r="F80" s="23">
        <f t="shared" ref="F80:F138" si="12">E80/C80</f>
        <v>4.3165467625899279</v>
      </c>
      <c r="G80" s="22">
        <v>2</v>
      </c>
      <c r="H80" s="24">
        <f>G80/E80</f>
        <v>2.2222222222222223E-2</v>
      </c>
      <c r="I80" s="22">
        <v>0</v>
      </c>
      <c r="J80" s="22"/>
      <c r="K80" s="22">
        <v>0</v>
      </c>
      <c r="L80" s="22">
        <v>0</v>
      </c>
      <c r="M80" s="24">
        <v>0</v>
      </c>
      <c r="N80" s="33">
        <f t="shared" si="10"/>
        <v>4</v>
      </c>
      <c r="O80" s="25">
        <v>0.05</v>
      </c>
      <c r="P80" s="22">
        <v>2</v>
      </c>
      <c r="Q80" s="24">
        <f t="shared" si="11"/>
        <v>2.2222222222222223E-2</v>
      </c>
      <c r="R80" s="22">
        <v>0</v>
      </c>
      <c r="S80" s="22"/>
      <c r="T80" s="114"/>
    </row>
    <row r="81" spans="1:20" s="29" customFormat="1" x14ac:dyDescent="0.25">
      <c r="A81" s="220">
        <v>3</v>
      </c>
      <c r="B81" s="31" t="s">
        <v>96</v>
      </c>
      <c r="C81" s="21"/>
      <c r="D81" s="22"/>
      <c r="E81" s="22"/>
      <c r="F81" s="23"/>
      <c r="G81" s="22"/>
      <c r="H81" s="24"/>
      <c r="I81" s="22"/>
      <c r="J81" s="22"/>
      <c r="K81" s="22"/>
      <c r="L81" s="22"/>
      <c r="M81" s="24"/>
      <c r="N81" s="33"/>
      <c r="O81" s="25"/>
      <c r="P81" s="22"/>
      <c r="Q81" s="24"/>
      <c r="R81" s="22"/>
      <c r="S81" s="22"/>
      <c r="T81" s="114"/>
    </row>
    <row r="82" spans="1:20" s="29" customFormat="1" x14ac:dyDescent="0.25">
      <c r="A82" s="221"/>
      <c r="B82" s="31" t="s">
        <v>97</v>
      </c>
      <c r="C82" s="21">
        <v>175.25</v>
      </c>
      <c r="D82" s="22">
        <v>0</v>
      </c>
      <c r="E82" s="22">
        <v>0</v>
      </c>
      <c r="F82" s="23">
        <f t="shared" si="12"/>
        <v>0</v>
      </c>
      <c r="G82" s="22">
        <v>0</v>
      </c>
      <c r="H82" s="24">
        <v>0</v>
      </c>
      <c r="I82" s="22">
        <v>0</v>
      </c>
      <c r="J82" s="22"/>
      <c r="K82" s="22">
        <v>0</v>
      </c>
      <c r="L82" s="22">
        <v>0</v>
      </c>
      <c r="M82" s="24">
        <v>0</v>
      </c>
      <c r="N82" s="33">
        <f t="shared" si="10"/>
        <v>0</v>
      </c>
      <c r="O82" s="25">
        <v>0</v>
      </c>
      <c r="P82" s="22">
        <v>0</v>
      </c>
      <c r="Q82" s="24">
        <v>0</v>
      </c>
      <c r="R82" s="22">
        <v>0</v>
      </c>
      <c r="S82" s="22"/>
      <c r="T82" s="114"/>
    </row>
    <row r="83" spans="1:20" s="29" customFormat="1" x14ac:dyDescent="0.25">
      <c r="A83" s="222"/>
      <c r="B83" s="31" t="s">
        <v>98</v>
      </c>
      <c r="C83" s="21">
        <v>121.07</v>
      </c>
      <c r="D83" s="22">
        <v>0</v>
      </c>
      <c r="E83" s="22">
        <v>0</v>
      </c>
      <c r="F83" s="23">
        <f t="shared" si="12"/>
        <v>0</v>
      </c>
      <c r="G83" s="22">
        <v>0</v>
      </c>
      <c r="H83" s="24">
        <v>0</v>
      </c>
      <c r="I83" s="22">
        <v>0</v>
      </c>
      <c r="J83" s="22"/>
      <c r="K83" s="22">
        <v>0</v>
      </c>
      <c r="L83" s="22">
        <v>0</v>
      </c>
      <c r="M83" s="24">
        <v>0</v>
      </c>
      <c r="N83" s="33">
        <f t="shared" si="10"/>
        <v>0</v>
      </c>
      <c r="O83" s="25">
        <v>0</v>
      </c>
      <c r="P83" s="22">
        <v>0</v>
      </c>
      <c r="Q83" s="24">
        <v>0</v>
      </c>
      <c r="R83" s="22">
        <v>0</v>
      </c>
      <c r="S83" s="22"/>
      <c r="T83" s="114"/>
    </row>
    <row r="84" spans="1:20" ht="70.5" customHeight="1" x14ac:dyDescent="0.25">
      <c r="A84" s="21">
        <v>4</v>
      </c>
      <c r="B84" s="31" t="s">
        <v>30</v>
      </c>
      <c r="C84" s="21"/>
      <c r="D84" s="22"/>
      <c r="E84" s="22"/>
      <c r="F84" s="23"/>
      <c r="G84" s="22"/>
      <c r="H84" s="24"/>
      <c r="I84" s="22"/>
      <c r="J84" s="22"/>
      <c r="K84" s="22"/>
      <c r="L84" s="22"/>
      <c r="M84" s="24"/>
      <c r="N84" s="33"/>
      <c r="O84" s="25"/>
      <c r="P84" s="22"/>
      <c r="Q84" s="40"/>
      <c r="R84" s="22"/>
      <c r="S84" s="22"/>
      <c r="T84" s="118"/>
    </row>
    <row r="85" spans="1:20" s="51" customFormat="1" ht="35.25" customHeight="1" x14ac:dyDescent="0.25">
      <c r="A85" s="253" t="s">
        <v>99</v>
      </c>
      <c r="B85" s="253"/>
      <c r="C85" s="49">
        <f>SUM(C78:C84)</f>
        <v>2406.89</v>
      </c>
      <c r="D85" s="38">
        <f>SUM(D78:D84)</f>
        <v>2133</v>
      </c>
      <c r="E85" s="38">
        <f>SUM(E78:E84)</f>
        <v>2133</v>
      </c>
      <c r="F85" s="39">
        <f t="shared" si="12"/>
        <v>0.88620585070360514</v>
      </c>
      <c r="G85" s="38">
        <f>SUM(G78:G84)</f>
        <v>32</v>
      </c>
      <c r="H85" s="24">
        <f>G85/E85</f>
        <v>1.5002344116268168E-2</v>
      </c>
      <c r="I85" s="38">
        <f>SUM(I78:I84)</f>
        <v>4</v>
      </c>
      <c r="J85" s="38"/>
      <c r="K85" s="38">
        <f>SUM(K78:K84)</f>
        <v>14</v>
      </c>
      <c r="L85" s="38">
        <f>SUM(L78:L84)</f>
        <v>13</v>
      </c>
      <c r="M85" s="40">
        <f t="shared" ref="M85:M137" si="13">K85/G85</f>
        <v>0.4375</v>
      </c>
      <c r="N85" s="156">
        <f>SUM(N78:N84)</f>
        <v>106</v>
      </c>
      <c r="O85" s="41"/>
      <c r="P85" s="38">
        <f>SUM(P78:P84)</f>
        <v>32</v>
      </c>
      <c r="Q85" s="40">
        <f t="shared" si="11"/>
        <v>1.5002344116268168E-2</v>
      </c>
      <c r="R85" s="38">
        <f>SUM(R78:R84)</f>
        <v>0</v>
      </c>
      <c r="S85" s="38"/>
      <c r="T85" s="120"/>
    </row>
    <row r="86" spans="1:20" ht="20.25" customHeight="1" x14ac:dyDescent="0.25">
      <c r="A86" s="258" t="s">
        <v>100</v>
      </c>
      <c r="B86" s="258"/>
      <c r="C86" s="21"/>
      <c r="D86" s="22"/>
      <c r="E86" s="22"/>
      <c r="F86" s="23"/>
      <c r="G86" s="22"/>
      <c r="H86" s="24"/>
      <c r="I86" s="22"/>
      <c r="J86" s="22"/>
      <c r="K86" s="22"/>
      <c r="L86" s="22"/>
      <c r="M86" s="24"/>
      <c r="N86" s="33"/>
      <c r="O86" s="25"/>
      <c r="P86" s="22"/>
      <c r="Q86" s="40"/>
      <c r="R86" s="22"/>
      <c r="S86" s="22"/>
      <c r="T86" s="118"/>
    </row>
    <row r="87" spans="1:20" x14ac:dyDescent="0.25">
      <c r="A87" s="220">
        <v>1</v>
      </c>
      <c r="B87" s="31" t="s">
        <v>101</v>
      </c>
      <c r="C87" s="21"/>
      <c r="D87" s="22"/>
      <c r="E87" s="22"/>
      <c r="F87" s="23"/>
      <c r="G87" s="22"/>
      <c r="H87" s="24"/>
      <c r="I87" s="22"/>
      <c r="J87" s="22"/>
      <c r="K87" s="22"/>
      <c r="L87" s="22"/>
      <c r="M87" s="24"/>
      <c r="N87" s="33"/>
      <c r="O87" s="25"/>
      <c r="P87" s="22"/>
      <c r="Q87" s="40"/>
      <c r="R87" s="22"/>
      <c r="S87" s="22"/>
      <c r="T87" s="118"/>
    </row>
    <row r="88" spans="1:20" x14ac:dyDescent="0.25">
      <c r="A88" s="222"/>
      <c r="B88" s="31" t="s">
        <v>102</v>
      </c>
      <c r="C88" s="21">
        <v>22.32</v>
      </c>
      <c r="D88" s="22">
        <v>0</v>
      </c>
      <c r="E88" s="22">
        <v>0</v>
      </c>
      <c r="F88" s="23">
        <f t="shared" si="12"/>
        <v>0</v>
      </c>
      <c r="G88" s="22">
        <v>0</v>
      </c>
      <c r="H88" s="24">
        <v>0</v>
      </c>
      <c r="I88" s="22">
        <v>0</v>
      </c>
      <c r="J88" s="22"/>
      <c r="K88" s="154">
        <v>0</v>
      </c>
      <c r="L88" s="154">
        <v>0</v>
      </c>
      <c r="M88" s="24">
        <v>0</v>
      </c>
      <c r="N88" s="33">
        <f t="shared" si="10"/>
        <v>0</v>
      </c>
      <c r="O88" s="25">
        <v>0</v>
      </c>
      <c r="P88" s="22">
        <v>0</v>
      </c>
      <c r="Q88" s="24">
        <v>0</v>
      </c>
      <c r="R88" s="22">
        <v>0</v>
      </c>
      <c r="S88" s="22"/>
      <c r="T88" s="118"/>
    </row>
    <row r="89" spans="1:20" x14ac:dyDescent="0.25">
      <c r="A89" s="220">
        <v>2</v>
      </c>
      <c r="B89" s="31" t="s">
        <v>103</v>
      </c>
      <c r="C89" s="21"/>
      <c r="D89" s="22"/>
      <c r="E89" s="22"/>
      <c r="F89" s="23"/>
      <c r="G89" s="22"/>
      <c r="H89" s="24"/>
      <c r="I89" s="22"/>
      <c r="J89" s="22"/>
      <c r="K89" s="154"/>
      <c r="L89" s="154"/>
      <c r="M89" s="24"/>
      <c r="N89" s="33"/>
      <c r="O89" s="25"/>
      <c r="P89" s="22"/>
      <c r="Q89" s="24"/>
      <c r="R89" s="22"/>
      <c r="S89" s="22"/>
      <c r="T89" s="118"/>
    </row>
    <row r="90" spans="1:20" s="29" customFormat="1" x14ac:dyDescent="0.25">
      <c r="A90" s="222"/>
      <c r="B90" s="31" t="s">
        <v>104</v>
      </c>
      <c r="C90" s="21">
        <v>145.66999999999999</v>
      </c>
      <c r="D90" s="22">
        <v>1050</v>
      </c>
      <c r="E90" s="22">
        <v>1050</v>
      </c>
      <c r="F90" s="23">
        <f t="shared" si="12"/>
        <v>7.2080730418068244</v>
      </c>
      <c r="G90" s="22">
        <v>52</v>
      </c>
      <c r="H90" s="24">
        <f>G90/E90</f>
        <v>4.9523809523809526E-2</v>
      </c>
      <c r="I90" s="22">
        <v>0</v>
      </c>
      <c r="J90" s="22"/>
      <c r="K90" s="22">
        <v>49</v>
      </c>
      <c r="L90" s="22">
        <v>39</v>
      </c>
      <c r="M90" s="24">
        <f t="shared" si="13"/>
        <v>0.94230769230769229</v>
      </c>
      <c r="N90" s="33">
        <f t="shared" si="10"/>
        <v>52</v>
      </c>
      <c r="O90" s="25">
        <v>0.05</v>
      </c>
      <c r="P90" s="22">
        <v>52</v>
      </c>
      <c r="Q90" s="24">
        <f t="shared" si="11"/>
        <v>4.9523809523809526E-2</v>
      </c>
      <c r="R90" s="22">
        <v>0</v>
      </c>
      <c r="S90" s="22"/>
      <c r="T90" s="114"/>
    </row>
    <row r="91" spans="1:20" s="51" customFormat="1" x14ac:dyDescent="0.25">
      <c r="A91" s="220">
        <v>3</v>
      </c>
      <c r="B91" s="31" t="s">
        <v>105</v>
      </c>
      <c r="C91" s="21"/>
      <c r="D91" s="22"/>
      <c r="E91" s="22"/>
      <c r="F91" s="23"/>
      <c r="G91" s="38"/>
      <c r="H91" s="24"/>
      <c r="I91" s="38"/>
      <c r="J91" s="38"/>
      <c r="K91" s="38"/>
      <c r="L91" s="38"/>
      <c r="M91" s="24"/>
      <c r="N91" s="33"/>
      <c r="O91" s="25"/>
      <c r="P91" s="38"/>
      <c r="Q91" s="24"/>
      <c r="R91" s="38"/>
      <c r="S91" s="38"/>
      <c r="T91" s="120"/>
    </row>
    <row r="92" spans="1:20" s="29" customFormat="1" x14ac:dyDescent="0.25">
      <c r="A92" s="222"/>
      <c r="B92" s="31" t="s">
        <v>106</v>
      </c>
      <c r="C92" s="21">
        <v>200.1</v>
      </c>
      <c r="D92" s="22">
        <v>1715</v>
      </c>
      <c r="E92" s="22">
        <v>1715</v>
      </c>
      <c r="F92" s="23">
        <f t="shared" si="12"/>
        <v>8.5707146426786611</v>
      </c>
      <c r="G92" s="22">
        <v>85</v>
      </c>
      <c r="H92" s="24">
        <f>G92/E92</f>
        <v>4.9562682215743441E-2</v>
      </c>
      <c r="I92" s="22">
        <v>0</v>
      </c>
      <c r="J92" s="22"/>
      <c r="K92" s="22">
        <v>75</v>
      </c>
      <c r="L92" s="22">
        <v>63</v>
      </c>
      <c r="M92" s="24">
        <f t="shared" si="13"/>
        <v>0.88235294117647056</v>
      </c>
      <c r="N92" s="33">
        <f t="shared" si="10"/>
        <v>85</v>
      </c>
      <c r="O92" s="25">
        <v>0.05</v>
      </c>
      <c r="P92" s="22">
        <v>85</v>
      </c>
      <c r="Q92" s="24">
        <f t="shared" si="11"/>
        <v>4.9562682215743441E-2</v>
      </c>
      <c r="R92" s="22">
        <v>0</v>
      </c>
      <c r="S92" s="22"/>
      <c r="T92" s="114"/>
    </row>
    <row r="93" spans="1:20" x14ac:dyDescent="0.25">
      <c r="A93" s="220">
        <v>4</v>
      </c>
      <c r="B93" s="31" t="s">
        <v>107</v>
      </c>
      <c r="C93" s="21"/>
      <c r="D93" s="22"/>
      <c r="E93" s="22"/>
      <c r="F93" s="23"/>
      <c r="G93" s="22"/>
      <c r="H93" s="24"/>
      <c r="I93" s="22"/>
      <c r="J93" s="22"/>
      <c r="K93" s="22"/>
      <c r="L93" s="22"/>
      <c r="M93" s="24"/>
      <c r="N93" s="33"/>
      <c r="O93" s="25"/>
      <c r="P93" s="22"/>
      <c r="Q93" s="24"/>
      <c r="R93" s="22"/>
      <c r="S93" s="22"/>
      <c r="T93" s="118"/>
    </row>
    <row r="94" spans="1:20" s="29" customFormat="1" x14ac:dyDescent="0.25">
      <c r="A94" s="222"/>
      <c r="B94" s="31" t="s">
        <v>108</v>
      </c>
      <c r="C94" s="21">
        <v>64.16</v>
      </c>
      <c r="D94" s="22">
        <v>530</v>
      </c>
      <c r="E94" s="22">
        <v>530</v>
      </c>
      <c r="F94" s="23">
        <f t="shared" si="12"/>
        <v>8.2605985037406491</v>
      </c>
      <c r="G94" s="22">
        <v>26</v>
      </c>
      <c r="H94" s="24">
        <f t="shared" ref="H94:H95" si="14">G94/E94</f>
        <v>4.9056603773584909E-2</v>
      </c>
      <c r="I94" s="22">
        <v>0</v>
      </c>
      <c r="J94" s="22"/>
      <c r="K94" s="22">
        <v>16</v>
      </c>
      <c r="L94" s="22">
        <v>12</v>
      </c>
      <c r="M94" s="24">
        <f t="shared" si="13"/>
        <v>0.61538461538461542</v>
      </c>
      <c r="N94" s="33">
        <f t="shared" si="10"/>
        <v>26</v>
      </c>
      <c r="O94" s="25">
        <v>0.05</v>
      </c>
      <c r="P94" s="22">
        <v>26</v>
      </c>
      <c r="Q94" s="24">
        <f t="shared" si="11"/>
        <v>4.9056603773584909E-2</v>
      </c>
      <c r="R94" s="22">
        <v>0</v>
      </c>
      <c r="S94" s="22"/>
      <c r="T94" s="114"/>
    </row>
    <row r="95" spans="1:20" s="29" customFormat="1" x14ac:dyDescent="0.25">
      <c r="A95" s="21">
        <v>5</v>
      </c>
      <c r="B95" s="31" t="s">
        <v>109</v>
      </c>
      <c r="C95" s="21">
        <v>359.59</v>
      </c>
      <c r="D95" s="22">
        <v>9</v>
      </c>
      <c r="E95" s="22">
        <v>9</v>
      </c>
      <c r="F95" s="23">
        <f t="shared" si="12"/>
        <v>2.5028504685892267E-2</v>
      </c>
      <c r="G95" s="22">
        <v>0</v>
      </c>
      <c r="H95" s="24">
        <f t="shared" si="14"/>
        <v>0</v>
      </c>
      <c r="I95" s="22">
        <v>0</v>
      </c>
      <c r="J95" s="22"/>
      <c r="K95" s="22">
        <v>0</v>
      </c>
      <c r="L95" s="22">
        <v>0</v>
      </c>
      <c r="M95" s="24">
        <v>0</v>
      </c>
      <c r="N95" s="33">
        <f t="shared" si="10"/>
        <v>0</v>
      </c>
      <c r="O95" s="25">
        <v>0</v>
      </c>
      <c r="P95" s="22">
        <v>0</v>
      </c>
      <c r="Q95" s="24">
        <f t="shared" si="11"/>
        <v>0</v>
      </c>
      <c r="R95" s="22">
        <v>0</v>
      </c>
      <c r="S95" s="22"/>
      <c r="T95" s="114"/>
    </row>
    <row r="96" spans="1:20" x14ac:dyDescent="0.25">
      <c r="A96" s="220">
        <v>6</v>
      </c>
      <c r="B96" s="31" t="s">
        <v>110</v>
      </c>
      <c r="C96" s="21"/>
      <c r="D96" s="22"/>
      <c r="E96" s="22"/>
      <c r="F96" s="23"/>
      <c r="G96" s="22"/>
      <c r="H96" s="24"/>
      <c r="I96" s="22"/>
      <c r="J96" s="22"/>
      <c r="K96" s="22"/>
      <c r="L96" s="22"/>
      <c r="M96" s="24"/>
      <c r="N96" s="33"/>
      <c r="O96" s="25"/>
      <c r="P96" s="22"/>
      <c r="Q96" s="24"/>
      <c r="R96" s="22"/>
      <c r="S96" s="22"/>
      <c r="T96" s="118"/>
    </row>
    <row r="97" spans="1:20" s="29" customFormat="1" x14ac:dyDescent="0.25">
      <c r="A97" s="221"/>
      <c r="B97" s="31" t="s">
        <v>97</v>
      </c>
      <c r="C97" s="21">
        <v>376.48</v>
      </c>
      <c r="D97" s="22">
        <v>746</v>
      </c>
      <c r="E97" s="22">
        <v>746</v>
      </c>
      <c r="F97" s="23">
        <f t="shared" si="12"/>
        <v>1.9815129621759455</v>
      </c>
      <c r="G97" s="22">
        <v>37</v>
      </c>
      <c r="H97" s="24">
        <f>G97/E97</f>
        <v>4.9597855227882036E-2</v>
      </c>
      <c r="I97" s="22">
        <v>0</v>
      </c>
      <c r="J97" s="22"/>
      <c r="K97" s="22">
        <v>27</v>
      </c>
      <c r="L97" s="22">
        <v>27</v>
      </c>
      <c r="M97" s="24">
        <f t="shared" si="13"/>
        <v>0.72972972972972971</v>
      </c>
      <c r="N97" s="33">
        <f t="shared" si="10"/>
        <v>37</v>
      </c>
      <c r="O97" s="25">
        <v>0.05</v>
      </c>
      <c r="P97" s="22">
        <v>37</v>
      </c>
      <c r="Q97" s="24">
        <f t="shared" si="11"/>
        <v>4.9597855227882036E-2</v>
      </c>
      <c r="R97" s="22">
        <v>0</v>
      </c>
      <c r="S97" s="22"/>
      <c r="T97" s="114"/>
    </row>
    <row r="98" spans="1:20" s="29" customFormat="1" x14ac:dyDescent="0.25">
      <c r="A98" s="222"/>
      <c r="B98" s="31" t="s">
        <v>98</v>
      </c>
      <c r="C98" s="21">
        <v>23.6</v>
      </c>
      <c r="D98" s="22">
        <v>0</v>
      </c>
      <c r="E98" s="22">
        <v>0</v>
      </c>
      <c r="F98" s="23">
        <f t="shared" si="12"/>
        <v>0</v>
      </c>
      <c r="G98" s="22">
        <v>0</v>
      </c>
      <c r="H98" s="24">
        <v>0</v>
      </c>
      <c r="I98" s="22">
        <v>0</v>
      </c>
      <c r="J98" s="22"/>
      <c r="K98" s="22">
        <v>0</v>
      </c>
      <c r="L98" s="22">
        <v>0</v>
      </c>
      <c r="M98" s="24">
        <v>0</v>
      </c>
      <c r="N98" s="33">
        <f t="shared" si="10"/>
        <v>0</v>
      </c>
      <c r="O98" s="25">
        <v>0</v>
      </c>
      <c r="P98" s="22">
        <v>0</v>
      </c>
      <c r="Q98" s="24">
        <v>0</v>
      </c>
      <c r="R98" s="22">
        <v>0</v>
      </c>
      <c r="S98" s="22"/>
      <c r="T98" s="114"/>
    </row>
    <row r="99" spans="1:20" x14ac:dyDescent="0.25">
      <c r="A99" s="220">
        <v>7</v>
      </c>
      <c r="B99" s="31" t="s">
        <v>111</v>
      </c>
      <c r="C99" s="21"/>
      <c r="D99" s="22"/>
      <c r="E99" s="22"/>
      <c r="F99" s="23"/>
      <c r="G99" s="22"/>
      <c r="H99" s="24"/>
      <c r="I99" s="22"/>
      <c r="J99" s="22"/>
      <c r="K99" s="22"/>
      <c r="L99" s="22"/>
      <c r="M99" s="24"/>
      <c r="N99" s="33"/>
      <c r="O99" s="25"/>
      <c r="P99" s="22"/>
      <c r="Q99" s="24"/>
      <c r="R99" s="22"/>
      <c r="S99" s="22"/>
      <c r="T99" s="118"/>
    </row>
    <row r="100" spans="1:20" s="29" customFormat="1" x14ac:dyDescent="0.25">
      <c r="A100" s="222"/>
      <c r="B100" s="31" t="s">
        <v>35</v>
      </c>
      <c r="C100" s="21">
        <v>141.91</v>
      </c>
      <c r="D100" s="22">
        <v>454</v>
      </c>
      <c r="E100" s="22">
        <v>454</v>
      </c>
      <c r="F100" s="23">
        <f t="shared" si="12"/>
        <v>3.1992107673877812</v>
      </c>
      <c r="G100" s="22">
        <v>22</v>
      </c>
      <c r="H100" s="24">
        <f>G100/E100</f>
        <v>4.8458149779735685E-2</v>
      </c>
      <c r="I100" s="22">
        <v>0</v>
      </c>
      <c r="J100" s="22"/>
      <c r="K100" s="22">
        <v>22</v>
      </c>
      <c r="L100" s="22">
        <v>16</v>
      </c>
      <c r="M100" s="24">
        <f t="shared" si="13"/>
        <v>1</v>
      </c>
      <c r="N100" s="33">
        <f t="shared" si="10"/>
        <v>22</v>
      </c>
      <c r="O100" s="25">
        <v>0.05</v>
      </c>
      <c r="P100" s="22">
        <v>22</v>
      </c>
      <c r="Q100" s="24">
        <f t="shared" si="11"/>
        <v>4.8458149779735685E-2</v>
      </c>
      <c r="R100" s="22">
        <v>0</v>
      </c>
      <c r="S100" s="22"/>
      <c r="T100" s="114"/>
    </row>
    <row r="101" spans="1:20" s="29" customFormat="1" ht="31.5" x14ac:dyDescent="0.25">
      <c r="A101" s="21">
        <v>8</v>
      </c>
      <c r="B101" s="31" t="s">
        <v>112</v>
      </c>
      <c r="C101" s="21">
        <v>16.45</v>
      </c>
      <c r="D101" s="22">
        <v>11</v>
      </c>
      <c r="E101" s="22">
        <v>11</v>
      </c>
      <c r="F101" s="23">
        <f t="shared" si="12"/>
        <v>0.66869300911854102</v>
      </c>
      <c r="G101" s="22">
        <v>0</v>
      </c>
      <c r="H101" s="24">
        <f>G101/E101</f>
        <v>0</v>
      </c>
      <c r="I101" s="22">
        <v>0</v>
      </c>
      <c r="J101" s="22"/>
      <c r="K101" s="22">
        <v>0</v>
      </c>
      <c r="L101" s="22">
        <v>0</v>
      </c>
      <c r="M101" s="24">
        <v>0</v>
      </c>
      <c r="N101" s="33">
        <f t="shared" si="10"/>
        <v>0</v>
      </c>
      <c r="O101" s="25">
        <v>0</v>
      </c>
      <c r="P101" s="22">
        <v>0</v>
      </c>
      <c r="Q101" s="24">
        <f t="shared" si="11"/>
        <v>0</v>
      </c>
      <c r="R101" s="22">
        <v>0</v>
      </c>
      <c r="S101" s="22"/>
      <c r="T101" s="114"/>
    </row>
    <row r="102" spans="1:20" s="29" customFormat="1" x14ac:dyDescent="0.25">
      <c r="A102" s="21">
        <v>9</v>
      </c>
      <c r="B102" s="31" t="s">
        <v>113</v>
      </c>
      <c r="C102" s="21">
        <v>19.21</v>
      </c>
      <c r="D102" s="22">
        <v>0</v>
      </c>
      <c r="E102" s="22">
        <v>0</v>
      </c>
      <c r="F102" s="23">
        <f t="shared" si="12"/>
        <v>0</v>
      </c>
      <c r="G102" s="22">
        <v>0</v>
      </c>
      <c r="H102" s="24">
        <v>0</v>
      </c>
      <c r="I102" s="22">
        <v>0</v>
      </c>
      <c r="J102" s="22"/>
      <c r="K102" s="22">
        <v>0</v>
      </c>
      <c r="L102" s="22">
        <v>0</v>
      </c>
      <c r="M102" s="24">
        <v>0</v>
      </c>
      <c r="N102" s="33">
        <f t="shared" si="10"/>
        <v>0</v>
      </c>
      <c r="O102" s="25">
        <v>0</v>
      </c>
      <c r="P102" s="22">
        <v>0</v>
      </c>
      <c r="Q102" s="24">
        <v>0</v>
      </c>
      <c r="R102" s="22">
        <v>0</v>
      </c>
      <c r="S102" s="22"/>
      <c r="T102" s="114"/>
    </row>
    <row r="103" spans="1:20" s="29" customFormat="1" x14ac:dyDescent="0.25">
      <c r="A103" s="21">
        <v>10</v>
      </c>
      <c r="B103" s="31" t="s">
        <v>307</v>
      </c>
      <c r="C103" s="21">
        <v>66.27</v>
      </c>
      <c r="D103" s="22">
        <v>0</v>
      </c>
      <c r="E103" s="22">
        <v>0</v>
      </c>
      <c r="F103" s="23">
        <f t="shared" si="12"/>
        <v>0</v>
      </c>
      <c r="G103" s="22">
        <v>0</v>
      </c>
      <c r="H103" s="24">
        <v>0</v>
      </c>
      <c r="I103" s="22">
        <v>0</v>
      </c>
      <c r="J103" s="22"/>
      <c r="K103" s="22">
        <v>0</v>
      </c>
      <c r="L103" s="22">
        <v>0</v>
      </c>
      <c r="M103" s="24">
        <v>0</v>
      </c>
      <c r="N103" s="33">
        <f t="shared" si="10"/>
        <v>0</v>
      </c>
      <c r="O103" s="25">
        <v>0</v>
      </c>
      <c r="P103" s="22">
        <v>0</v>
      </c>
      <c r="Q103" s="24">
        <v>0</v>
      </c>
      <c r="R103" s="22">
        <v>0</v>
      </c>
      <c r="S103" s="22"/>
      <c r="T103" s="114"/>
    </row>
    <row r="104" spans="1:20" x14ac:dyDescent="0.25">
      <c r="A104" s="220">
        <v>11</v>
      </c>
      <c r="B104" s="31" t="s">
        <v>115</v>
      </c>
      <c r="C104" s="21"/>
      <c r="D104" s="22"/>
      <c r="E104" s="22"/>
      <c r="F104" s="23"/>
      <c r="G104" s="22"/>
      <c r="H104" s="24"/>
      <c r="I104" s="22"/>
      <c r="J104" s="22"/>
      <c r="K104" s="22"/>
      <c r="L104" s="22"/>
      <c r="M104" s="24"/>
      <c r="N104" s="33"/>
      <c r="O104" s="25"/>
      <c r="P104" s="22"/>
      <c r="Q104" s="24"/>
      <c r="R104" s="22"/>
      <c r="S104" s="22"/>
      <c r="T104" s="118"/>
    </row>
    <row r="105" spans="1:20" s="29" customFormat="1" x14ac:dyDescent="0.25">
      <c r="A105" s="221"/>
      <c r="B105" s="31" t="s">
        <v>116</v>
      </c>
      <c r="C105" s="21">
        <v>193.94</v>
      </c>
      <c r="D105" s="22">
        <v>586</v>
      </c>
      <c r="E105" s="22">
        <v>586</v>
      </c>
      <c r="F105" s="23">
        <f t="shared" si="12"/>
        <v>3.0215530576466949</v>
      </c>
      <c r="G105" s="22">
        <v>29</v>
      </c>
      <c r="H105" s="24">
        <f t="shared" ref="H105:H106" si="15">G105/E105</f>
        <v>4.9488054607508533E-2</v>
      </c>
      <c r="I105" s="22">
        <v>0</v>
      </c>
      <c r="J105" s="22"/>
      <c r="K105" s="22">
        <v>22</v>
      </c>
      <c r="L105" s="22">
        <v>22</v>
      </c>
      <c r="M105" s="24">
        <f t="shared" si="13"/>
        <v>0.75862068965517238</v>
      </c>
      <c r="N105" s="33">
        <f t="shared" si="10"/>
        <v>29</v>
      </c>
      <c r="O105" s="25">
        <v>0.05</v>
      </c>
      <c r="P105" s="22">
        <v>29</v>
      </c>
      <c r="Q105" s="24">
        <f t="shared" si="11"/>
        <v>4.9488054607508533E-2</v>
      </c>
      <c r="R105" s="22">
        <v>0</v>
      </c>
      <c r="S105" s="22"/>
      <c r="T105" s="114"/>
    </row>
    <row r="106" spans="1:20" s="29" customFormat="1" x14ac:dyDescent="0.25">
      <c r="A106" s="222"/>
      <c r="B106" s="31" t="s">
        <v>117</v>
      </c>
      <c r="C106" s="21">
        <v>283.94</v>
      </c>
      <c r="D106" s="22">
        <v>512</v>
      </c>
      <c r="E106" s="22">
        <v>512</v>
      </c>
      <c r="F106" s="23">
        <f t="shared" si="12"/>
        <v>1.8031978587025428</v>
      </c>
      <c r="G106" s="22">
        <v>25</v>
      </c>
      <c r="H106" s="24">
        <f t="shared" si="15"/>
        <v>4.8828125E-2</v>
      </c>
      <c r="I106" s="22">
        <v>0</v>
      </c>
      <c r="J106" s="22"/>
      <c r="K106" s="22">
        <v>18</v>
      </c>
      <c r="L106" s="22">
        <v>18</v>
      </c>
      <c r="M106" s="24">
        <f t="shared" si="13"/>
        <v>0.72</v>
      </c>
      <c r="N106" s="33">
        <f t="shared" si="10"/>
        <v>25</v>
      </c>
      <c r="O106" s="25">
        <v>0.05</v>
      </c>
      <c r="P106" s="22">
        <v>25</v>
      </c>
      <c r="Q106" s="24">
        <f t="shared" si="11"/>
        <v>4.8828125E-2</v>
      </c>
      <c r="R106" s="22">
        <v>0</v>
      </c>
      <c r="S106" s="22"/>
      <c r="T106" s="114"/>
    </row>
    <row r="107" spans="1:20" x14ac:dyDescent="0.25">
      <c r="A107" s="220">
        <v>12</v>
      </c>
      <c r="B107" s="31" t="s">
        <v>118</v>
      </c>
      <c r="C107" s="21"/>
      <c r="D107" s="22"/>
      <c r="E107" s="22"/>
      <c r="F107" s="23"/>
      <c r="G107" s="22"/>
      <c r="H107" s="24"/>
      <c r="I107" s="22"/>
      <c r="J107" s="22"/>
      <c r="K107" s="22"/>
      <c r="L107" s="22"/>
      <c r="M107" s="24"/>
      <c r="N107" s="33"/>
      <c r="O107" s="25"/>
      <c r="P107" s="22"/>
      <c r="Q107" s="24"/>
      <c r="R107" s="22"/>
      <c r="S107" s="22"/>
      <c r="T107" s="118"/>
    </row>
    <row r="108" spans="1:20" s="29" customFormat="1" x14ac:dyDescent="0.25">
      <c r="A108" s="222"/>
      <c r="B108" s="31" t="s">
        <v>35</v>
      </c>
      <c r="C108" s="21">
        <v>63.69</v>
      </c>
      <c r="D108" s="22">
        <v>208</v>
      </c>
      <c r="E108" s="22">
        <v>208</v>
      </c>
      <c r="F108" s="23">
        <f t="shared" si="12"/>
        <v>3.265818809860261</v>
      </c>
      <c r="G108" s="22">
        <v>10</v>
      </c>
      <c r="H108" s="24">
        <f>G108/E108</f>
        <v>4.807692307692308E-2</v>
      </c>
      <c r="I108" s="22">
        <v>0</v>
      </c>
      <c r="J108" s="22"/>
      <c r="K108" s="22">
        <v>7</v>
      </c>
      <c r="L108" s="22">
        <v>7</v>
      </c>
      <c r="M108" s="24">
        <f t="shared" si="13"/>
        <v>0.7</v>
      </c>
      <c r="N108" s="33">
        <f t="shared" si="10"/>
        <v>10</v>
      </c>
      <c r="O108" s="25">
        <v>0.05</v>
      </c>
      <c r="P108" s="22">
        <v>10</v>
      </c>
      <c r="Q108" s="24">
        <f t="shared" si="11"/>
        <v>4.807692307692308E-2</v>
      </c>
      <c r="R108" s="22">
        <v>0</v>
      </c>
      <c r="S108" s="22"/>
      <c r="T108" s="114"/>
    </row>
    <row r="109" spans="1:20" x14ac:dyDescent="0.25">
      <c r="A109" s="220">
        <v>13</v>
      </c>
      <c r="B109" s="31" t="s">
        <v>119</v>
      </c>
      <c r="C109" s="21"/>
      <c r="D109" s="22"/>
      <c r="E109" s="22"/>
      <c r="F109" s="23"/>
      <c r="G109" s="22"/>
      <c r="H109" s="24"/>
      <c r="I109" s="22"/>
      <c r="J109" s="22"/>
      <c r="K109" s="22"/>
      <c r="L109" s="22"/>
      <c r="M109" s="24"/>
      <c r="N109" s="33"/>
      <c r="O109" s="25"/>
      <c r="P109" s="22"/>
      <c r="Q109" s="24"/>
      <c r="R109" s="22"/>
      <c r="S109" s="22"/>
      <c r="T109" s="118"/>
    </row>
    <row r="110" spans="1:20" s="29" customFormat="1" x14ac:dyDescent="0.25">
      <c r="A110" s="221"/>
      <c r="B110" s="31" t="s">
        <v>120</v>
      </c>
      <c r="C110" s="21">
        <v>194.53</v>
      </c>
      <c r="D110" s="22">
        <v>1739</v>
      </c>
      <c r="E110" s="22">
        <v>1739</v>
      </c>
      <c r="F110" s="23">
        <f t="shared" si="12"/>
        <v>8.9394951935434115</v>
      </c>
      <c r="G110" s="22">
        <v>85</v>
      </c>
      <c r="H110" s="24">
        <f t="shared" ref="H110:H111" si="16">G110/E110</f>
        <v>4.8878665899942497E-2</v>
      </c>
      <c r="I110" s="22">
        <v>3</v>
      </c>
      <c r="J110" s="22"/>
      <c r="K110" s="22">
        <v>71</v>
      </c>
      <c r="L110" s="22">
        <v>61</v>
      </c>
      <c r="M110" s="24">
        <f t="shared" si="13"/>
        <v>0.83529411764705885</v>
      </c>
      <c r="N110" s="33">
        <f t="shared" si="10"/>
        <v>86</v>
      </c>
      <c r="O110" s="25">
        <v>0.05</v>
      </c>
      <c r="P110" s="22">
        <v>85</v>
      </c>
      <c r="Q110" s="24">
        <f t="shared" si="11"/>
        <v>4.8878665899942497E-2</v>
      </c>
      <c r="R110" s="22">
        <v>0</v>
      </c>
      <c r="S110" s="22"/>
      <c r="T110" s="114"/>
    </row>
    <row r="111" spans="1:20" s="29" customFormat="1" x14ac:dyDescent="0.25">
      <c r="A111" s="222"/>
      <c r="B111" s="31" t="s">
        <v>121</v>
      </c>
      <c r="C111" s="21">
        <v>143.76</v>
      </c>
      <c r="D111" s="22">
        <v>825</v>
      </c>
      <c r="E111" s="22">
        <v>825</v>
      </c>
      <c r="F111" s="23">
        <f t="shared" si="12"/>
        <v>5.7387312186978301</v>
      </c>
      <c r="G111" s="22">
        <v>41</v>
      </c>
      <c r="H111" s="24">
        <f t="shared" si="16"/>
        <v>4.9696969696969698E-2</v>
      </c>
      <c r="I111" s="22">
        <v>0</v>
      </c>
      <c r="J111" s="22"/>
      <c r="K111" s="22">
        <v>39</v>
      </c>
      <c r="L111" s="22">
        <v>29</v>
      </c>
      <c r="M111" s="24">
        <f t="shared" si="13"/>
        <v>0.95121951219512191</v>
      </c>
      <c r="N111" s="33">
        <f t="shared" si="10"/>
        <v>41</v>
      </c>
      <c r="O111" s="25">
        <v>0.05</v>
      </c>
      <c r="P111" s="22">
        <v>41</v>
      </c>
      <c r="Q111" s="24">
        <f t="shared" si="11"/>
        <v>4.9696969696969698E-2</v>
      </c>
      <c r="R111" s="22">
        <v>0</v>
      </c>
      <c r="S111" s="22"/>
      <c r="T111" s="114"/>
    </row>
    <row r="112" spans="1:20" s="29" customFormat="1" x14ac:dyDescent="0.25">
      <c r="A112" s="21">
        <v>14</v>
      </c>
      <c r="B112" s="31" t="s">
        <v>308</v>
      </c>
      <c r="C112" s="21">
        <v>45.65</v>
      </c>
      <c r="D112" s="22">
        <v>0</v>
      </c>
      <c r="E112" s="22">
        <v>0</v>
      </c>
      <c r="F112" s="23">
        <f t="shared" si="12"/>
        <v>0</v>
      </c>
      <c r="G112" s="22">
        <v>0</v>
      </c>
      <c r="H112" s="24">
        <v>0</v>
      </c>
      <c r="I112" s="22">
        <v>0</v>
      </c>
      <c r="J112" s="22"/>
      <c r="K112" s="22">
        <v>0</v>
      </c>
      <c r="L112" s="22">
        <v>0</v>
      </c>
      <c r="M112" s="24">
        <v>0</v>
      </c>
      <c r="N112" s="33">
        <f t="shared" si="10"/>
        <v>0</v>
      </c>
      <c r="O112" s="25">
        <v>0</v>
      </c>
      <c r="P112" s="22">
        <v>0</v>
      </c>
      <c r="Q112" s="24">
        <v>0</v>
      </c>
      <c r="R112" s="22">
        <v>0</v>
      </c>
      <c r="S112" s="22"/>
      <c r="T112" s="114"/>
    </row>
    <row r="113" spans="1:20" x14ac:dyDescent="0.25">
      <c r="A113" s="220">
        <v>15</v>
      </c>
      <c r="B113" s="31" t="s">
        <v>309</v>
      </c>
      <c r="C113" s="21"/>
      <c r="D113" s="22"/>
      <c r="E113" s="22"/>
      <c r="F113" s="23"/>
      <c r="G113" s="22"/>
      <c r="H113" s="24"/>
      <c r="I113" s="22"/>
      <c r="J113" s="22"/>
      <c r="K113" s="22"/>
      <c r="L113" s="22"/>
      <c r="M113" s="24"/>
      <c r="N113" s="33"/>
      <c r="O113" s="25"/>
      <c r="P113" s="22"/>
      <c r="Q113" s="24"/>
      <c r="R113" s="22"/>
      <c r="S113" s="22"/>
      <c r="T113" s="118"/>
    </row>
    <row r="114" spans="1:20" s="93" customFormat="1" ht="29.25" customHeight="1" x14ac:dyDescent="0.25">
      <c r="A114" s="221"/>
      <c r="B114" s="31" t="s">
        <v>310</v>
      </c>
      <c r="C114" s="21">
        <v>63.25</v>
      </c>
      <c r="D114" s="22">
        <v>311</v>
      </c>
      <c r="E114" s="22">
        <v>311</v>
      </c>
      <c r="F114" s="23">
        <f t="shared" si="12"/>
        <v>4.9169960474308301</v>
      </c>
      <c r="G114" s="22">
        <v>15</v>
      </c>
      <c r="H114" s="24">
        <f t="shared" ref="H114:H115" si="17">G114/E114</f>
        <v>4.8231511254019289E-2</v>
      </c>
      <c r="I114" s="38">
        <v>0</v>
      </c>
      <c r="J114" s="38"/>
      <c r="K114" s="22">
        <v>15</v>
      </c>
      <c r="L114" s="22">
        <v>11</v>
      </c>
      <c r="M114" s="24">
        <f t="shared" si="13"/>
        <v>1</v>
      </c>
      <c r="N114" s="33">
        <f t="shared" si="10"/>
        <v>15</v>
      </c>
      <c r="O114" s="25">
        <v>0.05</v>
      </c>
      <c r="P114" s="22">
        <v>15</v>
      </c>
      <c r="Q114" s="24">
        <f t="shared" si="11"/>
        <v>4.8231511254019289E-2</v>
      </c>
      <c r="R114" s="38">
        <v>0</v>
      </c>
      <c r="S114" s="38"/>
      <c r="T114" s="117"/>
    </row>
    <row r="115" spans="1:20" s="29" customFormat="1" x14ac:dyDescent="0.25">
      <c r="A115" s="222"/>
      <c r="B115" s="31" t="s">
        <v>311</v>
      </c>
      <c r="C115" s="21">
        <v>178.68</v>
      </c>
      <c r="D115" s="22">
        <v>1706</v>
      </c>
      <c r="E115" s="22">
        <v>1706</v>
      </c>
      <c r="F115" s="23">
        <f t="shared" si="12"/>
        <v>9.5477949406760683</v>
      </c>
      <c r="G115" s="22">
        <v>85</v>
      </c>
      <c r="H115" s="24">
        <f t="shared" si="17"/>
        <v>4.9824150058616644E-2</v>
      </c>
      <c r="I115" s="22">
        <v>0</v>
      </c>
      <c r="J115" s="22"/>
      <c r="K115" s="22">
        <v>82</v>
      </c>
      <c r="L115" s="22">
        <v>62</v>
      </c>
      <c r="M115" s="24">
        <f t="shared" si="13"/>
        <v>0.96470588235294119</v>
      </c>
      <c r="N115" s="33">
        <f t="shared" si="10"/>
        <v>85</v>
      </c>
      <c r="O115" s="25">
        <v>0.05</v>
      </c>
      <c r="P115" s="22">
        <v>85</v>
      </c>
      <c r="Q115" s="24">
        <f t="shared" si="11"/>
        <v>4.9824150058616644E-2</v>
      </c>
      <c r="R115" s="22">
        <v>0</v>
      </c>
      <c r="S115" s="22"/>
      <c r="T115" s="114"/>
    </row>
    <row r="116" spans="1:20" ht="21" customHeight="1" x14ac:dyDescent="0.25">
      <c r="A116" s="220">
        <v>16</v>
      </c>
      <c r="B116" s="31" t="s">
        <v>126</v>
      </c>
      <c r="C116" s="21"/>
      <c r="D116" s="22"/>
      <c r="E116" s="22"/>
      <c r="F116" s="23"/>
      <c r="G116" s="22"/>
      <c r="H116" s="24"/>
      <c r="I116" s="22"/>
      <c r="J116" s="22"/>
      <c r="K116" s="154"/>
      <c r="L116" s="154"/>
      <c r="M116" s="24"/>
      <c r="N116" s="33"/>
      <c r="O116" s="25"/>
      <c r="P116" s="22"/>
      <c r="Q116" s="24"/>
      <c r="R116" s="22"/>
      <c r="S116" s="22"/>
      <c r="T116" s="118"/>
    </row>
    <row r="117" spans="1:20" s="29" customFormat="1" x14ac:dyDescent="0.25">
      <c r="A117" s="222"/>
      <c r="B117" s="31" t="s">
        <v>127</v>
      </c>
      <c r="C117" s="21">
        <v>59.66</v>
      </c>
      <c r="D117" s="22">
        <v>47</v>
      </c>
      <c r="E117" s="22">
        <v>47</v>
      </c>
      <c r="F117" s="23">
        <f t="shared" si="12"/>
        <v>0.78779751927589681</v>
      </c>
      <c r="G117" s="22">
        <v>2</v>
      </c>
      <c r="H117" s="24">
        <f>G117/E117</f>
        <v>4.2553191489361701E-2</v>
      </c>
      <c r="I117" s="22">
        <v>0</v>
      </c>
      <c r="J117" s="22"/>
      <c r="K117" s="22">
        <v>0</v>
      </c>
      <c r="L117" s="22">
        <v>0</v>
      </c>
      <c r="M117" s="24">
        <f t="shared" si="13"/>
        <v>0</v>
      </c>
      <c r="N117" s="33">
        <f t="shared" si="10"/>
        <v>2</v>
      </c>
      <c r="O117" s="25">
        <v>0.05</v>
      </c>
      <c r="P117" s="22">
        <v>2</v>
      </c>
      <c r="Q117" s="24">
        <f t="shared" si="11"/>
        <v>4.2553191489361701E-2</v>
      </c>
      <c r="R117" s="22">
        <v>0</v>
      </c>
      <c r="S117" s="22"/>
      <c r="T117" s="114"/>
    </row>
    <row r="118" spans="1:20" s="29" customFormat="1" ht="39" customHeight="1" x14ac:dyDescent="0.25">
      <c r="A118" s="21">
        <v>17</v>
      </c>
      <c r="B118" s="31" t="s">
        <v>128</v>
      </c>
      <c r="C118" s="21">
        <v>14.08</v>
      </c>
      <c r="D118" s="22">
        <v>0</v>
      </c>
      <c r="E118" s="22">
        <v>0</v>
      </c>
      <c r="F118" s="23">
        <f t="shared" si="12"/>
        <v>0</v>
      </c>
      <c r="G118" s="22">
        <v>0</v>
      </c>
      <c r="H118" s="24">
        <v>0</v>
      </c>
      <c r="I118" s="22">
        <v>0</v>
      </c>
      <c r="J118" s="22">
        <v>0</v>
      </c>
      <c r="K118" s="154">
        <v>0</v>
      </c>
      <c r="L118" s="154">
        <v>0</v>
      </c>
      <c r="M118" s="24">
        <v>0</v>
      </c>
      <c r="N118" s="33">
        <f t="shared" si="10"/>
        <v>0</v>
      </c>
      <c r="O118" s="25">
        <v>0</v>
      </c>
      <c r="P118" s="22">
        <v>0</v>
      </c>
      <c r="Q118" s="24">
        <v>0</v>
      </c>
      <c r="R118" s="22">
        <v>0</v>
      </c>
      <c r="S118" s="22">
        <v>0</v>
      </c>
      <c r="T118" s="114"/>
    </row>
    <row r="119" spans="1:20" s="29" customFormat="1" x14ac:dyDescent="0.25">
      <c r="A119" s="21">
        <v>18</v>
      </c>
      <c r="B119" s="31" t="s">
        <v>129</v>
      </c>
      <c r="C119" s="21">
        <v>68.180000000000007</v>
      </c>
      <c r="D119" s="22">
        <v>54</v>
      </c>
      <c r="E119" s="22">
        <v>54</v>
      </c>
      <c r="F119" s="23">
        <f t="shared" si="12"/>
        <v>0.79202112056321494</v>
      </c>
      <c r="G119" s="22">
        <v>2</v>
      </c>
      <c r="H119" s="24">
        <f>G119/E119</f>
        <v>3.7037037037037035E-2</v>
      </c>
      <c r="I119" s="22">
        <v>2</v>
      </c>
      <c r="J119" s="22">
        <v>1</v>
      </c>
      <c r="K119" s="154">
        <v>0</v>
      </c>
      <c r="L119" s="154">
        <v>0</v>
      </c>
      <c r="M119" s="24">
        <f t="shared" si="13"/>
        <v>0</v>
      </c>
      <c r="N119" s="33">
        <f t="shared" si="10"/>
        <v>2</v>
      </c>
      <c r="O119" s="25">
        <v>0.05</v>
      </c>
      <c r="P119" s="22">
        <v>2</v>
      </c>
      <c r="Q119" s="24">
        <f t="shared" si="11"/>
        <v>3.7037037037037035E-2</v>
      </c>
      <c r="R119" s="22">
        <v>0</v>
      </c>
      <c r="S119" s="22">
        <v>1</v>
      </c>
      <c r="T119" s="114"/>
    </row>
    <row r="120" spans="1:20" s="29" customFormat="1" ht="25.5" customHeight="1" x14ac:dyDescent="0.25">
      <c r="A120" s="21">
        <v>19</v>
      </c>
      <c r="B120" s="31" t="s">
        <v>130</v>
      </c>
      <c r="C120" s="21">
        <v>32.47</v>
      </c>
      <c r="D120" s="22">
        <v>0</v>
      </c>
      <c r="E120" s="22">
        <v>0</v>
      </c>
      <c r="F120" s="23">
        <f t="shared" si="12"/>
        <v>0</v>
      </c>
      <c r="G120" s="22">
        <v>0</v>
      </c>
      <c r="H120" s="24">
        <v>0</v>
      </c>
      <c r="I120" s="22">
        <v>0</v>
      </c>
      <c r="J120" s="22">
        <v>0</v>
      </c>
      <c r="K120" s="154">
        <v>0</v>
      </c>
      <c r="L120" s="154">
        <v>0</v>
      </c>
      <c r="M120" s="24">
        <v>0</v>
      </c>
      <c r="N120" s="33">
        <f t="shared" si="10"/>
        <v>0</v>
      </c>
      <c r="O120" s="25">
        <v>0</v>
      </c>
      <c r="P120" s="22">
        <v>0</v>
      </c>
      <c r="Q120" s="24">
        <v>0</v>
      </c>
      <c r="R120" s="22">
        <v>0</v>
      </c>
      <c r="S120" s="22">
        <v>0</v>
      </c>
      <c r="T120" s="114"/>
    </row>
    <row r="121" spans="1:20" ht="73.5" customHeight="1" x14ac:dyDescent="0.25">
      <c r="A121" s="21">
        <v>20</v>
      </c>
      <c r="B121" s="31" t="s">
        <v>30</v>
      </c>
      <c r="C121" s="21"/>
      <c r="D121" s="22"/>
      <c r="E121" s="22"/>
      <c r="F121" s="23"/>
      <c r="G121" s="22"/>
      <c r="H121" s="24"/>
      <c r="I121" s="22"/>
      <c r="J121" s="22"/>
      <c r="K121" s="22"/>
      <c r="L121" s="22"/>
      <c r="M121" s="24"/>
      <c r="N121" s="33"/>
      <c r="O121" s="25"/>
      <c r="P121" s="22"/>
      <c r="Q121" s="40"/>
      <c r="R121" s="22"/>
      <c r="S121" s="22"/>
      <c r="T121" s="118"/>
    </row>
    <row r="122" spans="1:20" s="51" customFormat="1" ht="22.5" customHeight="1" x14ac:dyDescent="0.25">
      <c r="A122" s="253" t="s">
        <v>131</v>
      </c>
      <c r="B122" s="253"/>
      <c r="C122" s="49">
        <f>SUM(C88:C121)</f>
        <v>2777.5899999999992</v>
      </c>
      <c r="D122" s="38">
        <f>SUM(D88:D121)</f>
        <v>10503</v>
      </c>
      <c r="E122" s="38">
        <f>SUM(E88:E121)</f>
        <v>10503</v>
      </c>
      <c r="F122" s="39">
        <f t="shared" ref="F122" si="18">E122/C122</f>
        <v>3.7813356182877973</v>
      </c>
      <c r="G122" s="38">
        <f>SUM(G88:G121)</f>
        <v>516</v>
      </c>
      <c r="H122" s="24">
        <f>G122/E122</f>
        <v>4.9128820337046561E-2</v>
      </c>
      <c r="I122" s="38">
        <f>SUM(I88:I121)</f>
        <v>5</v>
      </c>
      <c r="J122" s="38">
        <f>SUM(J88:J121)</f>
        <v>1</v>
      </c>
      <c r="K122" s="157">
        <f>SUM(K88:K121)</f>
        <v>443</v>
      </c>
      <c r="L122" s="157">
        <f>SUM(L88:L121)</f>
        <v>367</v>
      </c>
      <c r="M122" s="40">
        <f t="shared" si="13"/>
        <v>0.85852713178294571</v>
      </c>
      <c r="N122" s="156">
        <f>SUM(N88:N121)</f>
        <v>517</v>
      </c>
      <c r="O122" s="41"/>
      <c r="P122" s="38">
        <f>SUM(P88:P121)</f>
        <v>516</v>
      </c>
      <c r="Q122" s="40">
        <f t="shared" si="11"/>
        <v>4.9128820337046561E-2</v>
      </c>
      <c r="R122" s="38">
        <f>SUM(R88:R121)</f>
        <v>0</v>
      </c>
      <c r="S122" s="38">
        <f>SUM(S88:S121)</f>
        <v>1</v>
      </c>
      <c r="T122" s="120"/>
    </row>
    <row r="123" spans="1:20" s="29" customFormat="1" x14ac:dyDescent="0.25">
      <c r="A123" s="258" t="s">
        <v>132</v>
      </c>
      <c r="B123" s="258"/>
      <c r="C123" s="21"/>
      <c r="D123" s="22"/>
      <c r="E123" s="22"/>
      <c r="F123" s="23"/>
      <c r="G123" s="22"/>
      <c r="H123" s="24"/>
      <c r="I123" s="22"/>
      <c r="J123" s="22"/>
      <c r="K123" s="22"/>
      <c r="L123" s="22"/>
      <c r="M123" s="24"/>
      <c r="N123" s="33"/>
      <c r="O123" s="25"/>
      <c r="P123" s="22"/>
      <c r="Q123" s="40"/>
      <c r="R123" s="22"/>
      <c r="S123" s="22"/>
      <c r="T123" s="114"/>
    </row>
    <row r="124" spans="1:20" s="29" customFormat="1" x14ac:dyDescent="0.25">
      <c r="A124" s="21">
        <v>1</v>
      </c>
      <c r="B124" s="31" t="s">
        <v>133</v>
      </c>
      <c r="C124" s="21">
        <v>78.510000000000005</v>
      </c>
      <c r="D124" s="22">
        <v>0</v>
      </c>
      <c r="E124" s="22">
        <v>0</v>
      </c>
      <c r="F124" s="23">
        <f t="shared" si="12"/>
        <v>0</v>
      </c>
      <c r="G124" s="22">
        <v>0</v>
      </c>
      <c r="H124" s="24">
        <v>0</v>
      </c>
      <c r="I124" s="22">
        <v>0</v>
      </c>
      <c r="J124" s="22"/>
      <c r="K124" s="22">
        <v>0</v>
      </c>
      <c r="L124" s="22">
        <v>0</v>
      </c>
      <c r="M124" s="24">
        <v>0</v>
      </c>
      <c r="N124" s="33">
        <f t="shared" si="10"/>
        <v>0</v>
      </c>
      <c r="O124" s="25">
        <v>0</v>
      </c>
      <c r="P124" s="22">
        <v>0</v>
      </c>
      <c r="Q124" s="24">
        <v>0</v>
      </c>
      <c r="R124" s="22">
        <v>0</v>
      </c>
      <c r="S124" s="22"/>
      <c r="T124" s="114"/>
    </row>
    <row r="125" spans="1:20" x14ac:dyDescent="0.25">
      <c r="A125" s="220">
        <v>2</v>
      </c>
      <c r="B125" s="31" t="s">
        <v>134</v>
      </c>
      <c r="C125" s="21"/>
      <c r="D125" s="22"/>
      <c r="E125" s="22"/>
      <c r="F125" s="23"/>
      <c r="G125" s="22"/>
      <c r="H125" s="24"/>
      <c r="I125" s="22"/>
      <c r="J125" s="22"/>
      <c r="K125" s="154"/>
      <c r="L125" s="154"/>
      <c r="M125" s="24"/>
      <c r="N125" s="33"/>
      <c r="O125" s="25"/>
      <c r="P125" s="22"/>
      <c r="Q125" s="24"/>
      <c r="R125" s="22"/>
      <c r="S125" s="22"/>
      <c r="T125" s="118"/>
    </row>
    <row r="126" spans="1:20" s="29" customFormat="1" x14ac:dyDescent="0.25">
      <c r="A126" s="222"/>
      <c r="B126" s="31" t="s">
        <v>135</v>
      </c>
      <c r="C126" s="21">
        <v>121.45</v>
      </c>
      <c r="D126" s="22">
        <v>989</v>
      </c>
      <c r="E126" s="22">
        <v>989</v>
      </c>
      <c r="F126" s="23">
        <f t="shared" si="12"/>
        <v>8.1432688349114866</v>
      </c>
      <c r="G126" s="22">
        <v>49</v>
      </c>
      <c r="H126" s="24">
        <f>G126/E126</f>
        <v>4.9544994944388271E-2</v>
      </c>
      <c r="I126" s="22">
        <v>0</v>
      </c>
      <c r="J126" s="22"/>
      <c r="K126" s="154">
        <v>46</v>
      </c>
      <c r="L126" s="154">
        <v>36</v>
      </c>
      <c r="M126" s="24">
        <f t="shared" si="13"/>
        <v>0.93877551020408168</v>
      </c>
      <c r="N126" s="33">
        <f t="shared" si="10"/>
        <v>49</v>
      </c>
      <c r="O126" s="25">
        <v>0.05</v>
      </c>
      <c r="P126" s="22">
        <v>49</v>
      </c>
      <c r="Q126" s="24">
        <f t="shared" si="11"/>
        <v>4.9544994944388271E-2</v>
      </c>
      <c r="R126" s="22">
        <v>0</v>
      </c>
      <c r="S126" s="22"/>
      <c r="T126" s="114"/>
    </row>
    <row r="127" spans="1:20" s="51" customFormat="1" ht="22.5" customHeight="1" x14ac:dyDescent="0.25">
      <c r="A127" s="220">
        <v>3</v>
      </c>
      <c r="B127" s="31" t="s">
        <v>136</v>
      </c>
      <c r="C127" s="21"/>
      <c r="D127" s="22"/>
      <c r="E127" s="22"/>
      <c r="F127" s="23"/>
      <c r="G127" s="38"/>
      <c r="H127" s="24"/>
      <c r="I127" s="38"/>
      <c r="J127" s="38"/>
      <c r="K127" s="157"/>
      <c r="L127" s="157"/>
      <c r="M127" s="24"/>
      <c r="N127" s="33"/>
      <c r="O127" s="25"/>
      <c r="P127" s="38"/>
      <c r="Q127" s="40"/>
      <c r="R127" s="38"/>
      <c r="S127" s="38"/>
      <c r="T127" s="120"/>
    </row>
    <row r="128" spans="1:20" s="29" customFormat="1" x14ac:dyDescent="0.25">
      <c r="A128" s="222"/>
      <c r="B128" s="31" t="s">
        <v>137</v>
      </c>
      <c r="C128" s="21">
        <v>27.63</v>
      </c>
      <c r="D128" s="22">
        <v>222</v>
      </c>
      <c r="E128" s="22">
        <v>222</v>
      </c>
      <c r="F128" s="23">
        <f t="shared" si="12"/>
        <v>8.0347448425624322</v>
      </c>
      <c r="G128" s="22">
        <v>11</v>
      </c>
      <c r="H128" s="24">
        <f>G128/E128</f>
        <v>4.954954954954955E-2</v>
      </c>
      <c r="I128" s="22">
        <v>0</v>
      </c>
      <c r="J128" s="22"/>
      <c r="K128" s="22">
        <v>9</v>
      </c>
      <c r="L128" s="22">
        <v>7</v>
      </c>
      <c r="M128" s="24">
        <f t="shared" si="13"/>
        <v>0.81818181818181823</v>
      </c>
      <c r="N128" s="33">
        <f t="shared" si="10"/>
        <v>11</v>
      </c>
      <c r="O128" s="25">
        <v>0.05</v>
      </c>
      <c r="P128" s="22">
        <v>11</v>
      </c>
      <c r="Q128" s="24">
        <f t="shared" si="11"/>
        <v>4.954954954954955E-2</v>
      </c>
      <c r="R128" s="22">
        <v>0</v>
      </c>
      <c r="S128" s="22"/>
      <c r="T128" s="114"/>
    </row>
    <row r="129" spans="1:20" s="29" customFormat="1" x14ac:dyDescent="0.25">
      <c r="A129" s="21">
        <v>4</v>
      </c>
      <c r="B129" s="31" t="s">
        <v>138</v>
      </c>
      <c r="C129" s="21">
        <v>9.34</v>
      </c>
      <c r="D129" s="22">
        <v>0</v>
      </c>
      <c r="E129" s="22">
        <v>0</v>
      </c>
      <c r="F129" s="23">
        <f t="shared" si="12"/>
        <v>0</v>
      </c>
      <c r="G129" s="22">
        <v>0</v>
      </c>
      <c r="H129" s="24">
        <v>0</v>
      </c>
      <c r="I129" s="22">
        <v>0</v>
      </c>
      <c r="J129" s="22"/>
      <c r="K129" s="154">
        <v>0</v>
      </c>
      <c r="L129" s="154">
        <v>0</v>
      </c>
      <c r="M129" s="24">
        <v>0</v>
      </c>
      <c r="N129" s="33">
        <f t="shared" si="10"/>
        <v>0</v>
      </c>
      <c r="O129" s="25">
        <v>0</v>
      </c>
      <c r="P129" s="22">
        <v>0</v>
      </c>
      <c r="Q129" s="24">
        <v>0</v>
      </c>
      <c r="R129" s="22">
        <v>0</v>
      </c>
      <c r="S129" s="22"/>
      <c r="T129" s="114"/>
    </row>
    <row r="130" spans="1:20" x14ac:dyDescent="0.25">
      <c r="A130" s="220">
        <v>5</v>
      </c>
      <c r="B130" s="31" t="s">
        <v>140</v>
      </c>
      <c r="C130" s="21"/>
      <c r="D130" s="22"/>
      <c r="E130" s="22"/>
      <c r="F130" s="23"/>
      <c r="G130" s="22"/>
      <c r="H130" s="24"/>
      <c r="I130" s="22"/>
      <c r="J130" s="22"/>
      <c r="K130" s="154"/>
      <c r="L130" s="154"/>
      <c r="M130" s="24"/>
      <c r="N130" s="33"/>
      <c r="O130" s="25"/>
      <c r="P130" s="22"/>
      <c r="Q130" s="24"/>
      <c r="R130" s="22"/>
      <c r="S130" s="22"/>
      <c r="T130" s="118"/>
    </row>
    <row r="131" spans="1:20" s="29" customFormat="1" ht="21.75" customHeight="1" x14ac:dyDescent="0.25">
      <c r="A131" s="221"/>
      <c r="B131" s="31" t="s">
        <v>93</v>
      </c>
      <c r="C131" s="21">
        <v>1235.28</v>
      </c>
      <c r="D131" s="22">
        <v>988</v>
      </c>
      <c r="E131" s="22">
        <v>988</v>
      </c>
      <c r="F131" s="23">
        <f t="shared" si="12"/>
        <v>0.7998186645942621</v>
      </c>
      <c r="G131" s="22">
        <v>49</v>
      </c>
      <c r="H131" s="24">
        <f t="shared" ref="H131:H135" si="19">G131/E131</f>
        <v>4.9595141700404861E-2</v>
      </c>
      <c r="I131" s="22">
        <v>13</v>
      </c>
      <c r="J131" s="22"/>
      <c r="K131" s="154">
        <v>16</v>
      </c>
      <c r="L131" s="154">
        <v>12</v>
      </c>
      <c r="M131" s="24">
        <f t="shared" si="13"/>
        <v>0.32653061224489793</v>
      </c>
      <c r="N131" s="33">
        <f t="shared" si="10"/>
        <v>49</v>
      </c>
      <c r="O131" s="25">
        <v>0.05</v>
      </c>
      <c r="P131" s="22">
        <v>49</v>
      </c>
      <c r="Q131" s="24">
        <f t="shared" si="11"/>
        <v>4.9595141700404861E-2</v>
      </c>
      <c r="R131" s="22">
        <v>0</v>
      </c>
      <c r="S131" s="22"/>
      <c r="T131" s="114"/>
    </row>
    <row r="132" spans="1:20" s="29" customFormat="1" ht="27" customHeight="1" x14ac:dyDescent="0.25">
      <c r="A132" s="221"/>
      <c r="B132" s="31" t="s">
        <v>94</v>
      </c>
      <c r="C132" s="21">
        <v>46.48</v>
      </c>
      <c r="D132" s="22">
        <v>82</v>
      </c>
      <c r="E132" s="22">
        <v>82</v>
      </c>
      <c r="F132" s="23">
        <f t="shared" si="12"/>
        <v>1.764199655765921</v>
      </c>
      <c r="G132" s="22">
        <v>4</v>
      </c>
      <c r="H132" s="24">
        <f t="shared" si="19"/>
        <v>4.878048780487805E-2</v>
      </c>
      <c r="I132" s="22">
        <v>0</v>
      </c>
      <c r="J132" s="22"/>
      <c r="K132" s="154">
        <v>2</v>
      </c>
      <c r="L132" s="154">
        <v>1</v>
      </c>
      <c r="M132" s="24">
        <f t="shared" si="13"/>
        <v>0.5</v>
      </c>
      <c r="N132" s="33">
        <f t="shared" si="10"/>
        <v>4</v>
      </c>
      <c r="O132" s="25">
        <v>0.05</v>
      </c>
      <c r="P132" s="22">
        <v>4</v>
      </c>
      <c r="Q132" s="24">
        <f t="shared" si="11"/>
        <v>4.878048780487805E-2</v>
      </c>
      <c r="R132" s="22">
        <v>0</v>
      </c>
      <c r="S132" s="22"/>
      <c r="T132" s="114"/>
    </row>
    <row r="133" spans="1:20" s="29" customFormat="1" ht="23.25" customHeight="1" x14ac:dyDescent="0.25">
      <c r="A133" s="221"/>
      <c r="B133" s="31" t="s">
        <v>141</v>
      </c>
      <c r="C133" s="21">
        <v>135.83000000000001</v>
      </c>
      <c r="D133" s="22">
        <v>116</v>
      </c>
      <c r="E133" s="22">
        <v>116</v>
      </c>
      <c r="F133" s="23">
        <f t="shared" si="12"/>
        <v>0.85400868732975033</v>
      </c>
      <c r="G133" s="22">
        <v>5</v>
      </c>
      <c r="H133" s="24">
        <f t="shared" si="19"/>
        <v>4.3103448275862072E-2</v>
      </c>
      <c r="I133" s="22">
        <v>0</v>
      </c>
      <c r="J133" s="22"/>
      <c r="K133" s="154">
        <v>3</v>
      </c>
      <c r="L133" s="154">
        <v>2</v>
      </c>
      <c r="M133" s="24">
        <f t="shared" si="13"/>
        <v>0.6</v>
      </c>
      <c r="N133" s="33">
        <f t="shared" si="10"/>
        <v>5</v>
      </c>
      <c r="O133" s="25">
        <v>0.05</v>
      </c>
      <c r="P133" s="22">
        <v>5</v>
      </c>
      <c r="Q133" s="24">
        <f t="shared" si="11"/>
        <v>4.3103448275862072E-2</v>
      </c>
      <c r="R133" s="22">
        <v>0</v>
      </c>
      <c r="S133" s="22"/>
      <c r="T133" s="114"/>
    </row>
    <row r="134" spans="1:20" s="29" customFormat="1" ht="24.75" customHeight="1" x14ac:dyDescent="0.25">
      <c r="A134" s="222"/>
      <c r="B134" s="31" t="s">
        <v>142</v>
      </c>
      <c r="C134" s="21">
        <v>39.729999999999997</v>
      </c>
      <c r="D134" s="22">
        <v>66</v>
      </c>
      <c r="E134" s="22">
        <v>66</v>
      </c>
      <c r="F134" s="23">
        <f t="shared" si="12"/>
        <v>1.6612131890259252</v>
      </c>
      <c r="G134" s="22">
        <v>3</v>
      </c>
      <c r="H134" s="24">
        <f t="shared" si="19"/>
        <v>4.5454545454545456E-2</v>
      </c>
      <c r="I134" s="22">
        <v>0</v>
      </c>
      <c r="J134" s="22"/>
      <c r="K134" s="154">
        <v>1</v>
      </c>
      <c r="L134" s="154">
        <v>1</v>
      </c>
      <c r="M134" s="24">
        <v>0</v>
      </c>
      <c r="N134" s="33">
        <f t="shared" si="10"/>
        <v>3</v>
      </c>
      <c r="O134" s="25">
        <v>0.05</v>
      </c>
      <c r="P134" s="22">
        <v>3</v>
      </c>
      <c r="Q134" s="24">
        <f t="shared" si="11"/>
        <v>4.5454545454545456E-2</v>
      </c>
      <c r="R134" s="22">
        <v>0</v>
      </c>
      <c r="S134" s="22"/>
      <c r="T134" s="114"/>
    </row>
    <row r="135" spans="1:20" s="29" customFormat="1" x14ac:dyDescent="0.25">
      <c r="A135" s="21">
        <v>6</v>
      </c>
      <c r="B135" s="31" t="s">
        <v>375</v>
      </c>
      <c r="C135" s="21">
        <v>229.9</v>
      </c>
      <c r="D135" s="22">
        <v>843</v>
      </c>
      <c r="E135" s="22">
        <v>843</v>
      </c>
      <c r="F135" s="23">
        <f t="shared" si="12"/>
        <v>3.6668116572422793</v>
      </c>
      <c r="G135" s="22">
        <v>42</v>
      </c>
      <c r="H135" s="24">
        <f t="shared" si="19"/>
        <v>4.9822064056939501E-2</v>
      </c>
      <c r="I135" s="22">
        <v>3</v>
      </c>
      <c r="J135" s="22"/>
      <c r="K135" s="154">
        <v>30</v>
      </c>
      <c r="L135" s="154">
        <v>30</v>
      </c>
      <c r="M135" s="24">
        <f t="shared" si="13"/>
        <v>0.7142857142857143</v>
      </c>
      <c r="N135" s="33">
        <f t="shared" si="10"/>
        <v>42</v>
      </c>
      <c r="O135" s="25">
        <v>0.05</v>
      </c>
      <c r="P135" s="22">
        <v>42</v>
      </c>
      <c r="Q135" s="24">
        <f t="shared" si="11"/>
        <v>4.9822064056939501E-2</v>
      </c>
      <c r="R135" s="22">
        <v>0</v>
      </c>
      <c r="S135" s="22"/>
      <c r="T135" s="114"/>
    </row>
    <row r="136" spans="1:20" x14ac:dyDescent="0.25">
      <c r="A136" s="220">
        <v>7</v>
      </c>
      <c r="B136" s="31" t="s">
        <v>145</v>
      </c>
      <c r="C136" s="21"/>
      <c r="D136" s="22"/>
      <c r="E136" s="22"/>
      <c r="F136" s="23"/>
      <c r="G136" s="22"/>
      <c r="H136" s="24"/>
      <c r="I136" s="22"/>
      <c r="J136" s="22"/>
      <c r="K136" s="154"/>
      <c r="L136" s="154"/>
      <c r="M136" s="24"/>
      <c r="N136" s="33"/>
      <c r="O136" s="25"/>
      <c r="P136" s="22"/>
      <c r="Q136" s="24"/>
      <c r="R136" s="22"/>
      <c r="S136" s="22"/>
      <c r="T136" s="118"/>
    </row>
    <row r="137" spans="1:20" s="29" customFormat="1" x14ac:dyDescent="0.25">
      <c r="A137" s="221"/>
      <c r="B137" s="31" t="s">
        <v>146</v>
      </c>
      <c r="C137" s="21">
        <v>72.7</v>
      </c>
      <c r="D137" s="22">
        <v>137</v>
      </c>
      <c r="E137" s="22">
        <v>137</v>
      </c>
      <c r="F137" s="23">
        <f t="shared" si="12"/>
        <v>1.8844566712517192</v>
      </c>
      <c r="G137" s="22">
        <v>6</v>
      </c>
      <c r="H137" s="24">
        <f>G137/E137</f>
        <v>4.3795620437956206E-2</v>
      </c>
      <c r="I137" s="22">
        <v>0</v>
      </c>
      <c r="J137" s="22"/>
      <c r="K137" s="154">
        <v>5</v>
      </c>
      <c r="L137" s="154">
        <v>4</v>
      </c>
      <c r="M137" s="24">
        <f t="shared" si="13"/>
        <v>0.83333333333333337</v>
      </c>
      <c r="N137" s="33">
        <f t="shared" si="10"/>
        <v>6</v>
      </c>
      <c r="O137" s="25">
        <v>0.05</v>
      </c>
      <c r="P137" s="22">
        <v>6</v>
      </c>
      <c r="Q137" s="24">
        <f t="shared" si="11"/>
        <v>4.3795620437956206E-2</v>
      </c>
      <c r="R137" s="22">
        <v>0</v>
      </c>
      <c r="S137" s="22"/>
      <c r="T137" s="114"/>
    </row>
    <row r="138" spans="1:20" s="93" customFormat="1" x14ac:dyDescent="0.25">
      <c r="A138" s="222"/>
      <c r="B138" s="31" t="s">
        <v>147</v>
      </c>
      <c r="C138" s="21">
        <v>36.79</v>
      </c>
      <c r="D138" s="22">
        <v>0</v>
      </c>
      <c r="E138" s="22">
        <v>0</v>
      </c>
      <c r="F138" s="23">
        <f t="shared" si="12"/>
        <v>0</v>
      </c>
      <c r="G138" s="38">
        <v>0</v>
      </c>
      <c r="H138" s="24">
        <v>0</v>
      </c>
      <c r="I138" s="38">
        <v>0</v>
      </c>
      <c r="J138" s="38"/>
      <c r="K138" s="154">
        <v>0</v>
      </c>
      <c r="L138" s="154">
        <v>0</v>
      </c>
      <c r="M138" s="24">
        <v>0</v>
      </c>
      <c r="N138" s="33">
        <f t="shared" si="10"/>
        <v>0</v>
      </c>
      <c r="O138" s="25">
        <v>0</v>
      </c>
      <c r="P138" s="38">
        <v>0</v>
      </c>
      <c r="Q138" s="24">
        <v>0</v>
      </c>
      <c r="R138" s="38">
        <v>0</v>
      </c>
      <c r="S138" s="38"/>
      <c r="T138" s="117"/>
    </row>
    <row r="139" spans="1:20" x14ac:dyDescent="0.25">
      <c r="A139" s="220">
        <v>8</v>
      </c>
      <c r="B139" s="31" t="s">
        <v>148</v>
      </c>
      <c r="C139" s="21"/>
      <c r="D139" s="22"/>
      <c r="E139" s="22"/>
      <c r="F139" s="23"/>
      <c r="G139" s="22"/>
      <c r="H139" s="24"/>
      <c r="I139" s="22"/>
      <c r="J139" s="22"/>
      <c r="K139" s="22"/>
      <c r="L139" s="22"/>
      <c r="M139" s="24"/>
      <c r="N139" s="33"/>
      <c r="O139" s="25"/>
      <c r="P139" s="22"/>
      <c r="Q139" s="24"/>
      <c r="R139" s="22"/>
      <c r="S139" s="22"/>
      <c r="T139" s="118"/>
    </row>
    <row r="140" spans="1:20" s="29" customFormat="1" x14ac:dyDescent="0.25">
      <c r="A140" s="222"/>
      <c r="B140" s="31" t="s">
        <v>149</v>
      </c>
      <c r="C140" s="21">
        <v>12.66</v>
      </c>
      <c r="D140" s="22">
        <v>0</v>
      </c>
      <c r="E140" s="22">
        <v>0</v>
      </c>
      <c r="F140" s="23">
        <f t="shared" ref="F140:F203" si="20">E140/C140</f>
        <v>0</v>
      </c>
      <c r="G140" s="22">
        <v>0</v>
      </c>
      <c r="H140" s="24">
        <v>0</v>
      </c>
      <c r="I140" s="22">
        <v>0</v>
      </c>
      <c r="J140" s="22"/>
      <c r="K140" s="22">
        <v>0</v>
      </c>
      <c r="L140" s="22">
        <v>0</v>
      </c>
      <c r="M140" s="24">
        <v>0</v>
      </c>
      <c r="N140" s="33">
        <f t="shared" si="10"/>
        <v>0</v>
      </c>
      <c r="O140" s="25">
        <v>0</v>
      </c>
      <c r="P140" s="22">
        <v>0</v>
      </c>
      <c r="Q140" s="24">
        <v>0</v>
      </c>
      <c r="R140" s="22">
        <v>0</v>
      </c>
      <c r="S140" s="22"/>
      <c r="T140" s="114"/>
    </row>
    <row r="141" spans="1:20" s="29" customFormat="1" ht="18" customHeight="1" x14ac:dyDescent="0.25">
      <c r="A141" s="21">
        <v>9</v>
      </c>
      <c r="B141" s="31" t="s">
        <v>314</v>
      </c>
      <c r="C141" s="21">
        <v>37.19</v>
      </c>
      <c r="D141" s="22">
        <v>96</v>
      </c>
      <c r="E141" s="22">
        <v>96</v>
      </c>
      <c r="F141" s="23">
        <f t="shared" si="20"/>
        <v>2.581339069642377</v>
      </c>
      <c r="G141" s="22">
        <v>4</v>
      </c>
      <c r="H141" s="24">
        <f>G141/E141</f>
        <v>4.1666666666666664E-2</v>
      </c>
      <c r="I141" s="22">
        <v>0</v>
      </c>
      <c r="J141" s="22"/>
      <c r="K141" s="22">
        <v>4</v>
      </c>
      <c r="L141" s="22">
        <v>3</v>
      </c>
      <c r="M141" s="24">
        <f t="shared" ref="M141:M204" si="21">K141/G141</f>
        <v>1</v>
      </c>
      <c r="N141" s="33">
        <f t="shared" si="10"/>
        <v>4</v>
      </c>
      <c r="O141" s="25">
        <v>0.05</v>
      </c>
      <c r="P141" s="22">
        <v>4</v>
      </c>
      <c r="Q141" s="24">
        <f t="shared" si="11"/>
        <v>4.1666666666666664E-2</v>
      </c>
      <c r="R141" s="22">
        <v>0</v>
      </c>
      <c r="S141" s="22"/>
      <c r="T141" s="114"/>
    </row>
    <row r="142" spans="1:20" s="29" customFormat="1" x14ac:dyDescent="0.25">
      <c r="A142" s="21">
        <v>10</v>
      </c>
      <c r="B142" s="31" t="s">
        <v>151</v>
      </c>
      <c r="C142" s="21">
        <v>72.05</v>
      </c>
      <c r="D142" s="22">
        <v>0</v>
      </c>
      <c r="E142" s="22">
        <v>0</v>
      </c>
      <c r="F142" s="23">
        <f t="shared" si="20"/>
        <v>0</v>
      </c>
      <c r="G142" s="22">
        <v>0</v>
      </c>
      <c r="H142" s="24">
        <v>0</v>
      </c>
      <c r="I142" s="22">
        <v>0</v>
      </c>
      <c r="J142" s="22"/>
      <c r="K142" s="22">
        <v>0</v>
      </c>
      <c r="L142" s="22">
        <v>0</v>
      </c>
      <c r="M142" s="24">
        <v>0</v>
      </c>
      <c r="N142" s="33">
        <f t="shared" ref="N142:N205" si="22">ROUNDDOWN(E142*O142,0)</f>
        <v>0</v>
      </c>
      <c r="O142" s="25">
        <v>0</v>
      </c>
      <c r="P142" s="22">
        <v>0</v>
      </c>
      <c r="Q142" s="24">
        <v>0</v>
      </c>
      <c r="R142" s="22">
        <v>0</v>
      </c>
      <c r="S142" s="22"/>
      <c r="T142" s="114"/>
    </row>
    <row r="143" spans="1:20" s="29" customFormat="1" x14ac:dyDescent="0.25">
      <c r="A143" s="21">
        <v>11</v>
      </c>
      <c r="B143" s="31" t="s">
        <v>434</v>
      </c>
      <c r="C143" s="21">
        <v>111.64</v>
      </c>
      <c r="D143" s="22">
        <v>46</v>
      </c>
      <c r="E143" s="22">
        <v>46</v>
      </c>
      <c r="F143" s="23">
        <f t="shared" si="20"/>
        <v>0.41203869580795416</v>
      </c>
      <c r="G143" s="22">
        <v>2</v>
      </c>
      <c r="H143" s="24">
        <f>G143/E143</f>
        <v>4.3478260869565216E-2</v>
      </c>
      <c r="I143" s="22">
        <v>1</v>
      </c>
      <c r="J143" s="22">
        <v>1</v>
      </c>
      <c r="K143" s="22">
        <v>0</v>
      </c>
      <c r="L143" s="22">
        <v>0</v>
      </c>
      <c r="M143" s="24">
        <v>0</v>
      </c>
      <c r="N143" s="33">
        <f t="shared" si="22"/>
        <v>2</v>
      </c>
      <c r="O143" s="25">
        <v>0.05</v>
      </c>
      <c r="P143" s="22">
        <v>2</v>
      </c>
      <c r="Q143" s="24">
        <f t="shared" ref="Q143:Q204" si="23">P143/E143</f>
        <v>4.3478260869565216E-2</v>
      </c>
      <c r="R143" s="22">
        <v>0</v>
      </c>
      <c r="S143" s="22">
        <v>1</v>
      </c>
      <c r="T143" s="114"/>
    </row>
    <row r="144" spans="1:20" ht="76.5" customHeight="1" x14ac:dyDescent="0.25">
      <c r="A144" s="21">
        <v>12</v>
      </c>
      <c r="B144" s="31" t="s">
        <v>30</v>
      </c>
      <c r="C144" s="21"/>
      <c r="D144" s="22"/>
      <c r="E144" s="22"/>
      <c r="F144" s="23"/>
      <c r="G144" s="22"/>
      <c r="H144" s="24"/>
      <c r="I144" s="22"/>
      <c r="J144" s="22"/>
      <c r="K144" s="154"/>
      <c r="L144" s="154"/>
      <c r="M144" s="24"/>
      <c r="N144" s="33"/>
      <c r="O144" s="25"/>
      <c r="P144" s="22"/>
      <c r="Q144" s="40"/>
      <c r="R144" s="22"/>
      <c r="S144" s="22"/>
      <c r="T144" s="118"/>
    </row>
    <row r="145" spans="1:20" s="93" customFormat="1" x14ac:dyDescent="0.25">
      <c r="A145" s="253" t="s">
        <v>153</v>
      </c>
      <c r="B145" s="253"/>
      <c r="C145" s="49">
        <f>SUM(C124:C144)</f>
        <v>2267.1800000000003</v>
      </c>
      <c r="D145" s="38">
        <f>SUM(D124:D144)</f>
        <v>3585</v>
      </c>
      <c r="E145" s="38">
        <f>SUM(E124:E144)</f>
        <v>3585</v>
      </c>
      <c r="F145" s="39">
        <f t="shared" ref="F145" si="24">E145/C145</f>
        <v>1.5812595382810362</v>
      </c>
      <c r="G145" s="38">
        <f>SUM(G124:G144)</f>
        <v>175</v>
      </c>
      <c r="H145" s="24">
        <f>G145/E145</f>
        <v>4.8814504881450491E-2</v>
      </c>
      <c r="I145" s="38">
        <f>SUM(I124:I144)</f>
        <v>17</v>
      </c>
      <c r="J145" s="38">
        <f>SUM(J124:J144)</f>
        <v>1</v>
      </c>
      <c r="K145" s="38">
        <f>SUM(K124:K144)</f>
        <v>116</v>
      </c>
      <c r="L145" s="157">
        <f>SUM(L124:L144)</f>
        <v>96</v>
      </c>
      <c r="M145" s="40">
        <f t="shared" si="21"/>
        <v>0.66285714285714281</v>
      </c>
      <c r="N145" s="156">
        <f>SUM(N124:N144)</f>
        <v>175</v>
      </c>
      <c r="O145" s="40"/>
      <c r="P145" s="38">
        <f>SUM(P124:P144)</f>
        <v>175</v>
      </c>
      <c r="Q145" s="40">
        <f t="shared" si="23"/>
        <v>4.8814504881450491E-2</v>
      </c>
      <c r="R145" s="38">
        <f>SUM(R124:R144)</f>
        <v>0</v>
      </c>
      <c r="S145" s="38">
        <f>SUM(S124:S144)</f>
        <v>1</v>
      </c>
      <c r="T145" s="117"/>
    </row>
    <row r="146" spans="1:20" s="29" customFormat="1" ht="27.75" customHeight="1" x14ac:dyDescent="0.25">
      <c r="A146" s="258" t="s">
        <v>154</v>
      </c>
      <c r="B146" s="258"/>
      <c r="C146" s="21"/>
      <c r="D146" s="22"/>
      <c r="E146" s="22"/>
      <c r="F146" s="23"/>
      <c r="G146" s="22"/>
      <c r="H146" s="24"/>
      <c r="I146" s="22"/>
      <c r="J146" s="22"/>
      <c r="K146" s="22"/>
      <c r="L146" s="22"/>
      <c r="M146" s="24"/>
      <c r="N146" s="33"/>
      <c r="O146" s="25"/>
      <c r="P146" s="22"/>
      <c r="Q146" s="40"/>
      <c r="R146" s="22"/>
      <c r="S146" s="22"/>
      <c r="T146" s="114"/>
    </row>
    <row r="147" spans="1:20" s="29" customFormat="1" x14ac:dyDescent="0.25">
      <c r="A147" s="220">
        <v>1</v>
      </c>
      <c r="B147" s="31" t="s">
        <v>376</v>
      </c>
      <c r="C147" s="21"/>
      <c r="D147" s="22"/>
      <c r="E147" s="22"/>
      <c r="F147" s="23"/>
      <c r="G147" s="22"/>
      <c r="H147" s="24"/>
      <c r="I147" s="22"/>
      <c r="J147" s="22"/>
      <c r="K147" s="154"/>
      <c r="L147" s="154"/>
      <c r="M147" s="24"/>
      <c r="N147" s="33"/>
      <c r="O147" s="25"/>
      <c r="P147" s="22"/>
      <c r="Q147" s="40"/>
      <c r="R147" s="22"/>
      <c r="S147" s="22"/>
      <c r="T147" s="114"/>
    </row>
    <row r="148" spans="1:20" s="29" customFormat="1" x14ac:dyDescent="0.25">
      <c r="A148" s="221"/>
      <c r="B148" s="31" t="s">
        <v>377</v>
      </c>
      <c r="C148" s="21">
        <v>34.229999999999997</v>
      </c>
      <c r="D148" s="22">
        <v>0</v>
      </c>
      <c r="E148" s="22">
        <v>0</v>
      </c>
      <c r="F148" s="23">
        <f t="shared" si="20"/>
        <v>0</v>
      </c>
      <c r="G148" s="22">
        <v>0</v>
      </c>
      <c r="H148" s="24">
        <v>0</v>
      </c>
      <c r="I148" s="22">
        <v>0</v>
      </c>
      <c r="J148" s="22"/>
      <c r="K148" s="154">
        <v>0</v>
      </c>
      <c r="L148" s="154">
        <v>0</v>
      </c>
      <c r="M148" s="24">
        <v>0</v>
      </c>
      <c r="N148" s="33">
        <f t="shared" si="22"/>
        <v>0</v>
      </c>
      <c r="O148" s="25">
        <v>0</v>
      </c>
      <c r="P148" s="22">
        <v>0</v>
      </c>
      <c r="Q148" s="24">
        <v>0</v>
      </c>
      <c r="R148" s="22">
        <v>0</v>
      </c>
      <c r="S148" s="22"/>
      <c r="T148" s="114"/>
    </row>
    <row r="149" spans="1:20" s="29" customFormat="1" x14ac:dyDescent="0.25">
      <c r="A149" s="221"/>
      <c r="B149" s="31" t="s">
        <v>378</v>
      </c>
      <c r="C149" s="21">
        <v>15.78</v>
      </c>
      <c r="D149" s="22">
        <v>0</v>
      </c>
      <c r="E149" s="22">
        <v>0</v>
      </c>
      <c r="F149" s="23">
        <f t="shared" si="20"/>
        <v>0</v>
      </c>
      <c r="G149" s="22">
        <v>0</v>
      </c>
      <c r="H149" s="24">
        <v>0</v>
      </c>
      <c r="I149" s="22">
        <v>0</v>
      </c>
      <c r="J149" s="22"/>
      <c r="K149" s="154">
        <v>0</v>
      </c>
      <c r="L149" s="154">
        <v>0</v>
      </c>
      <c r="M149" s="24">
        <v>0</v>
      </c>
      <c r="N149" s="33">
        <f t="shared" si="22"/>
        <v>0</v>
      </c>
      <c r="O149" s="25">
        <v>0</v>
      </c>
      <c r="P149" s="22">
        <v>0</v>
      </c>
      <c r="Q149" s="24">
        <v>0</v>
      </c>
      <c r="R149" s="22">
        <v>0</v>
      </c>
      <c r="S149" s="22"/>
      <c r="T149" s="114"/>
    </row>
    <row r="150" spans="1:20" s="29" customFormat="1" x14ac:dyDescent="0.25">
      <c r="A150" s="221"/>
      <c r="B150" s="31" t="s">
        <v>379</v>
      </c>
      <c r="C150" s="21">
        <v>8.08</v>
      </c>
      <c r="D150" s="22">
        <v>0</v>
      </c>
      <c r="E150" s="22">
        <v>0</v>
      </c>
      <c r="F150" s="23">
        <f t="shared" si="20"/>
        <v>0</v>
      </c>
      <c r="G150" s="22">
        <v>0</v>
      </c>
      <c r="H150" s="24">
        <v>0</v>
      </c>
      <c r="I150" s="22">
        <v>0</v>
      </c>
      <c r="J150" s="22"/>
      <c r="K150" s="154">
        <v>0</v>
      </c>
      <c r="L150" s="154">
        <v>0</v>
      </c>
      <c r="M150" s="24">
        <v>0</v>
      </c>
      <c r="N150" s="33">
        <f t="shared" si="22"/>
        <v>0</v>
      </c>
      <c r="O150" s="25">
        <v>0</v>
      </c>
      <c r="P150" s="22">
        <v>0</v>
      </c>
      <c r="Q150" s="24">
        <v>0</v>
      </c>
      <c r="R150" s="22">
        <v>0</v>
      </c>
      <c r="S150" s="22"/>
      <c r="T150" s="114"/>
    </row>
    <row r="151" spans="1:20" s="29" customFormat="1" x14ac:dyDescent="0.25">
      <c r="A151" s="221"/>
      <c r="B151" s="31" t="s">
        <v>380</v>
      </c>
      <c r="C151" s="21">
        <v>48.52</v>
      </c>
      <c r="D151" s="22">
        <v>0</v>
      </c>
      <c r="E151" s="22">
        <v>0</v>
      </c>
      <c r="F151" s="23">
        <f t="shared" si="20"/>
        <v>0</v>
      </c>
      <c r="G151" s="22">
        <v>0</v>
      </c>
      <c r="H151" s="24">
        <v>0</v>
      </c>
      <c r="I151" s="22">
        <v>0</v>
      </c>
      <c r="J151" s="22"/>
      <c r="K151" s="154">
        <v>0</v>
      </c>
      <c r="L151" s="154">
        <v>0</v>
      </c>
      <c r="M151" s="24">
        <v>0</v>
      </c>
      <c r="N151" s="33">
        <f t="shared" si="22"/>
        <v>0</v>
      </c>
      <c r="O151" s="25">
        <v>0</v>
      </c>
      <c r="P151" s="22">
        <v>0</v>
      </c>
      <c r="Q151" s="24">
        <v>0</v>
      </c>
      <c r="R151" s="22">
        <v>0</v>
      </c>
      <c r="S151" s="22"/>
      <c r="T151" s="114"/>
    </row>
    <row r="152" spans="1:20" s="29" customFormat="1" x14ac:dyDescent="0.25">
      <c r="A152" s="222"/>
      <c r="B152" s="31" t="s">
        <v>381</v>
      </c>
      <c r="C152" s="21">
        <v>22.56</v>
      </c>
      <c r="D152" s="22">
        <v>0</v>
      </c>
      <c r="E152" s="22">
        <v>0</v>
      </c>
      <c r="F152" s="23">
        <f t="shared" si="20"/>
        <v>0</v>
      </c>
      <c r="G152" s="22">
        <v>0</v>
      </c>
      <c r="H152" s="24">
        <v>0</v>
      </c>
      <c r="I152" s="22">
        <v>0</v>
      </c>
      <c r="J152" s="22"/>
      <c r="K152" s="154">
        <v>0</v>
      </c>
      <c r="L152" s="154">
        <v>0</v>
      </c>
      <c r="M152" s="24">
        <v>0</v>
      </c>
      <c r="N152" s="33">
        <f t="shared" si="22"/>
        <v>0</v>
      </c>
      <c r="O152" s="25">
        <v>0</v>
      </c>
      <c r="P152" s="22">
        <v>0</v>
      </c>
      <c r="Q152" s="24">
        <v>0</v>
      </c>
      <c r="R152" s="22">
        <v>0</v>
      </c>
      <c r="S152" s="22"/>
      <c r="T152" s="114"/>
    </row>
    <row r="153" spans="1:20" s="29" customFormat="1" x14ac:dyDescent="0.25">
      <c r="A153" s="220">
        <v>2</v>
      </c>
      <c r="B153" s="31" t="s">
        <v>155</v>
      </c>
      <c r="C153" s="21"/>
      <c r="D153" s="22"/>
      <c r="E153" s="22"/>
      <c r="F153" s="23"/>
      <c r="G153" s="22"/>
      <c r="H153" s="24"/>
      <c r="I153" s="22"/>
      <c r="J153" s="22"/>
      <c r="K153" s="154"/>
      <c r="L153" s="154"/>
      <c r="M153" s="24"/>
      <c r="N153" s="33"/>
      <c r="O153" s="25"/>
      <c r="P153" s="22"/>
      <c r="Q153" s="24"/>
      <c r="R153" s="22"/>
      <c r="S153" s="22"/>
      <c r="T153" s="114"/>
    </row>
    <row r="154" spans="1:20" s="29" customFormat="1" x14ac:dyDescent="0.25">
      <c r="A154" s="221"/>
      <c r="B154" s="31" t="s">
        <v>382</v>
      </c>
      <c r="C154" s="21">
        <v>20.84</v>
      </c>
      <c r="D154" s="22">
        <v>0</v>
      </c>
      <c r="E154" s="22">
        <v>0</v>
      </c>
      <c r="F154" s="23">
        <f t="shared" si="20"/>
        <v>0</v>
      </c>
      <c r="G154" s="22">
        <v>0</v>
      </c>
      <c r="H154" s="24">
        <v>0</v>
      </c>
      <c r="I154" s="22">
        <v>0</v>
      </c>
      <c r="J154" s="22"/>
      <c r="K154" s="154">
        <v>0</v>
      </c>
      <c r="L154" s="154">
        <v>0</v>
      </c>
      <c r="M154" s="24">
        <v>0</v>
      </c>
      <c r="N154" s="33">
        <f t="shared" si="22"/>
        <v>0</v>
      </c>
      <c r="O154" s="25">
        <v>0</v>
      </c>
      <c r="P154" s="22">
        <v>0</v>
      </c>
      <c r="Q154" s="24">
        <v>0</v>
      </c>
      <c r="R154" s="22">
        <v>0</v>
      </c>
      <c r="S154" s="22"/>
      <c r="T154" s="114"/>
    </row>
    <row r="155" spans="1:20" s="93" customFormat="1" ht="33" customHeight="1" x14ac:dyDescent="0.25">
      <c r="A155" s="221"/>
      <c r="B155" s="31" t="s">
        <v>383</v>
      </c>
      <c r="C155" s="21">
        <v>11.38</v>
      </c>
      <c r="D155" s="22">
        <v>0</v>
      </c>
      <c r="E155" s="22">
        <v>0</v>
      </c>
      <c r="F155" s="23">
        <f t="shared" si="20"/>
        <v>0</v>
      </c>
      <c r="G155" s="22">
        <v>0</v>
      </c>
      <c r="H155" s="24">
        <v>0</v>
      </c>
      <c r="I155" s="22">
        <v>0</v>
      </c>
      <c r="J155" s="38"/>
      <c r="K155" s="38">
        <v>0</v>
      </c>
      <c r="L155" s="38">
        <v>0</v>
      </c>
      <c r="M155" s="24">
        <v>0</v>
      </c>
      <c r="N155" s="33">
        <f t="shared" si="22"/>
        <v>0</v>
      </c>
      <c r="O155" s="25">
        <v>0</v>
      </c>
      <c r="P155" s="22">
        <v>0</v>
      </c>
      <c r="Q155" s="24">
        <v>0</v>
      </c>
      <c r="R155" s="22">
        <v>0</v>
      </c>
      <c r="S155" s="38"/>
      <c r="T155" s="117"/>
    </row>
    <row r="156" spans="1:20" s="29" customFormat="1" x14ac:dyDescent="0.25">
      <c r="A156" s="221"/>
      <c r="B156" s="31" t="s">
        <v>384</v>
      </c>
      <c r="C156" s="21">
        <v>22.61</v>
      </c>
      <c r="D156" s="22">
        <v>0</v>
      </c>
      <c r="E156" s="22">
        <v>0</v>
      </c>
      <c r="F156" s="23">
        <f t="shared" si="20"/>
        <v>0</v>
      </c>
      <c r="G156" s="22">
        <v>0</v>
      </c>
      <c r="H156" s="24">
        <v>0</v>
      </c>
      <c r="I156" s="22">
        <v>0</v>
      </c>
      <c r="J156" s="22"/>
      <c r="K156" s="22">
        <v>0</v>
      </c>
      <c r="L156" s="22">
        <v>0</v>
      </c>
      <c r="M156" s="24">
        <v>0</v>
      </c>
      <c r="N156" s="33">
        <f t="shared" si="22"/>
        <v>0</v>
      </c>
      <c r="O156" s="25">
        <v>0</v>
      </c>
      <c r="P156" s="22">
        <v>0</v>
      </c>
      <c r="Q156" s="24">
        <v>0</v>
      </c>
      <c r="R156" s="22">
        <v>0</v>
      </c>
      <c r="S156" s="22"/>
      <c r="T156" s="114"/>
    </row>
    <row r="157" spans="1:20" s="29" customFormat="1" x14ac:dyDescent="0.25">
      <c r="A157" s="221"/>
      <c r="B157" s="31" t="s">
        <v>385</v>
      </c>
      <c r="C157" s="21">
        <v>52.02</v>
      </c>
      <c r="D157" s="22">
        <v>0</v>
      </c>
      <c r="E157" s="22">
        <v>0</v>
      </c>
      <c r="F157" s="23">
        <f t="shared" si="20"/>
        <v>0</v>
      </c>
      <c r="G157" s="22">
        <v>0</v>
      </c>
      <c r="H157" s="24">
        <v>0</v>
      </c>
      <c r="I157" s="22">
        <v>0</v>
      </c>
      <c r="J157" s="22"/>
      <c r="K157" s="22">
        <v>0</v>
      </c>
      <c r="L157" s="22">
        <v>0</v>
      </c>
      <c r="M157" s="24">
        <v>0</v>
      </c>
      <c r="N157" s="33">
        <f t="shared" si="22"/>
        <v>0</v>
      </c>
      <c r="O157" s="25">
        <v>0</v>
      </c>
      <c r="P157" s="22">
        <v>0</v>
      </c>
      <c r="Q157" s="24">
        <v>0</v>
      </c>
      <c r="R157" s="22">
        <v>0</v>
      </c>
      <c r="S157" s="22"/>
      <c r="T157" s="114"/>
    </row>
    <row r="158" spans="1:20" s="29" customFormat="1" x14ac:dyDescent="0.25">
      <c r="A158" s="221"/>
      <c r="B158" s="31" t="s">
        <v>156</v>
      </c>
      <c r="C158" s="21">
        <v>40.58</v>
      </c>
      <c r="D158" s="22">
        <v>0</v>
      </c>
      <c r="E158" s="22">
        <v>0</v>
      </c>
      <c r="F158" s="23">
        <f t="shared" si="20"/>
        <v>0</v>
      </c>
      <c r="G158" s="22">
        <v>0</v>
      </c>
      <c r="H158" s="24">
        <v>0</v>
      </c>
      <c r="I158" s="22">
        <v>0</v>
      </c>
      <c r="J158" s="22"/>
      <c r="K158" s="22">
        <v>0</v>
      </c>
      <c r="L158" s="22">
        <v>0</v>
      </c>
      <c r="M158" s="24">
        <v>0</v>
      </c>
      <c r="N158" s="33">
        <f t="shared" si="22"/>
        <v>0</v>
      </c>
      <c r="O158" s="25">
        <v>0</v>
      </c>
      <c r="P158" s="22">
        <v>0</v>
      </c>
      <c r="Q158" s="24">
        <v>0</v>
      </c>
      <c r="R158" s="22">
        <v>0</v>
      </c>
      <c r="S158" s="22"/>
      <c r="T158" s="114"/>
    </row>
    <row r="159" spans="1:20" s="29" customFormat="1" x14ac:dyDescent="0.25">
      <c r="A159" s="222"/>
      <c r="B159" s="31" t="s">
        <v>386</v>
      </c>
      <c r="C159" s="21">
        <v>51.1</v>
      </c>
      <c r="D159" s="22">
        <v>15</v>
      </c>
      <c r="E159" s="22">
        <v>15</v>
      </c>
      <c r="F159" s="23">
        <f t="shared" si="20"/>
        <v>0.29354207436399216</v>
      </c>
      <c r="G159" s="22">
        <v>0</v>
      </c>
      <c r="H159" s="24">
        <f>G159/E159</f>
        <v>0</v>
      </c>
      <c r="I159" s="22">
        <v>0</v>
      </c>
      <c r="J159" s="22"/>
      <c r="K159" s="22">
        <v>0</v>
      </c>
      <c r="L159" s="22">
        <v>0</v>
      </c>
      <c r="M159" s="24">
        <v>0</v>
      </c>
      <c r="N159" s="33">
        <f t="shared" si="22"/>
        <v>0</v>
      </c>
      <c r="O159" s="25">
        <v>0</v>
      </c>
      <c r="P159" s="22">
        <v>0</v>
      </c>
      <c r="Q159" s="24">
        <f t="shared" si="23"/>
        <v>0</v>
      </c>
      <c r="R159" s="22">
        <v>0</v>
      </c>
      <c r="S159" s="22"/>
      <c r="T159" s="114"/>
    </row>
    <row r="160" spans="1:20" s="29" customFormat="1" x14ac:dyDescent="0.25">
      <c r="A160" s="220">
        <v>3</v>
      </c>
      <c r="B160" s="31" t="s">
        <v>157</v>
      </c>
      <c r="C160" s="21"/>
      <c r="D160" s="22"/>
      <c r="E160" s="22"/>
      <c r="F160" s="23"/>
      <c r="G160" s="22"/>
      <c r="H160" s="24"/>
      <c r="I160" s="22"/>
      <c r="J160" s="22"/>
      <c r="K160" s="22"/>
      <c r="L160" s="22"/>
      <c r="M160" s="24"/>
      <c r="N160" s="33"/>
      <c r="O160" s="25"/>
      <c r="P160" s="22"/>
      <c r="Q160" s="24"/>
      <c r="R160" s="22"/>
      <c r="S160" s="22"/>
      <c r="T160" s="114"/>
    </row>
    <row r="161" spans="1:20" s="29" customFormat="1" x14ac:dyDescent="0.25">
      <c r="A161" s="221"/>
      <c r="B161" s="31" t="s">
        <v>57</v>
      </c>
      <c r="C161" s="21">
        <v>786.59</v>
      </c>
      <c r="D161" s="22">
        <v>0</v>
      </c>
      <c r="E161" s="22">
        <v>0</v>
      </c>
      <c r="F161" s="23">
        <f t="shared" si="20"/>
        <v>0</v>
      </c>
      <c r="G161" s="22">
        <v>0</v>
      </c>
      <c r="H161" s="24">
        <v>0</v>
      </c>
      <c r="I161" s="22">
        <v>0</v>
      </c>
      <c r="J161" s="22"/>
      <c r="K161" s="22">
        <v>0</v>
      </c>
      <c r="L161" s="22">
        <v>0</v>
      </c>
      <c r="M161" s="24">
        <v>0</v>
      </c>
      <c r="N161" s="33">
        <f t="shared" si="22"/>
        <v>0</v>
      </c>
      <c r="O161" s="25">
        <v>0</v>
      </c>
      <c r="P161" s="22">
        <v>0</v>
      </c>
      <c r="Q161" s="24">
        <v>0</v>
      </c>
      <c r="R161" s="22">
        <v>0</v>
      </c>
      <c r="S161" s="22"/>
      <c r="T161" s="114"/>
    </row>
    <row r="162" spans="1:20" s="29" customFormat="1" x14ac:dyDescent="0.25">
      <c r="A162" s="221"/>
      <c r="B162" s="31" t="s">
        <v>387</v>
      </c>
      <c r="C162" s="21">
        <v>295.89</v>
      </c>
      <c r="D162" s="22">
        <v>49</v>
      </c>
      <c r="E162" s="22">
        <v>49</v>
      </c>
      <c r="F162" s="23">
        <f t="shared" si="20"/>
        <v>0.16560208185474332</v>
      </c>
      <c r="G162" s="22">
        <v>2</v>
      </c>
      <c r="H162" s="24">
        <f t="shared" ref="H162:H163" si="25">G162/E162</f>
        <v>4.0816326530612242E-2</v>
      </c>
      <c r="I162" s="22">
        <v>0</v>
      </c>
      <c r="J162" s="22"/>
      <c r="K162" s="22">
        <v>0</v>
      </c>
      <c r="L162" s="22">
        <v>0</v>
      </c>
      <c r="M162" s="24">
        <v>0.06</v>
      </c>
      <c r="N162" s="33">
        <f t="shared" si="22"/>
        <v>2</v>
      </c>
      <c r="O162" s="25">
        <v>0.05</v>
      </c>
      <c r="P162" s="22">
        <v>2</v>
      </c>
      <c r="Q162" s="24">
        <f t="shared" si="23"/>
        <v>4.0816326530612242E-2</v>
      </c>
      <c r="R162" s="22">
        <v>0</v>
      </c>
      <c r="S162" s="22"/>
      <c r="T162" s="114"/>
    </row>
    <row r="163" spans="1:20" s="29" customFormat="1" x14ac:dyDescent="0.25">
      <c r="A163" s="222"/>
      <c r="B163" s="31" t="s">
        <v>158</v>
      </c>
      <c r="C163" s="21">
        <v>132.1</v>
      </c>
      <c r="D163" s="22">
        <v>226</v>
      </c>
      <c r="E163" s="22">
        <v>226</v>
      </c>
      <c r="F163" s="23">
        <f t="shared" si="20"/>
        <v>1.7108251324753976</v>
      </c>
      <c r="G163" s="22">
        <v>11</v>
      </c>
      <c r="H163" s="24">
        <f t="shared" si="25"/>
        <v>4.8672566371681415E-2</v>
      </c>
      <c r="I163" s="22">
        <v>0</v>
      </c>
      <c r="J163" s="22"/>
      <c r="K163" s="22">
        <v>6</v>
      </c>
      <c r="L163" s="22">
        <v>6</v>
      </c>
      <c r="M163" s="24">
        <f t="shared" si="21"/>
        <v>0.54545454545454541</v>
      </c>
      <c r="N163" s="33">
        <f t="shared" si="22"/>
        <v>11</v>
      </c>
      <c r="O163" s="25">
        <v>0.05</v>
      </c>
      <c r="P163" s="22">
        <v>11</v>
      </c>
      <c r="Q163" s="24">
        <f t="shared" si="23"/>
        <v>4.8672566371681415E-2</v>
      </c>
      <c r="R163" s="22">
        <v>0</v>
      </c>
      <c r="S163" s="22"/>
      <c r="T163" s="114"/>
    </row>
    <row r="164" spans="1:20" s="29" customFormat="1" ht="21.75" customHeight="1" x14ac:dyDescent="0.25">
      <c r="A164" s="21">
        <v>4</v>
      </c>
      <c r="B164" s="31" t="s">
        <v>435</v>
      </c>
      <c r="C164" s="21">
        <v>56.82</v>
      </c>
      <c r="D164" s="22">
        <v>0</v>
      </c>
      <c r="E164" s="22">
        <v>0</v>
      </c>
      <c r="F164" s="23">
        <f t="shared" si="20"/>
        <v>0</v>
      </c>
      <c r="G164" s="22">
        <v>0</v>
      </c>
      <c r="H164" s="24">
        <v>0</v>
      </c>
      <c r="I164" s="22">
        <v>0</v>
      </c>
      <c r="J164" s="22">
        <v>0</v>
      </c>
      <c r="K164" s="154">
        <v>0</v>
      </c>
      <c r="L164" s="154">
        <v>0</v>
      </c>
      <c r="M164" s="24">
        <v>0</v>
      </c>
      <c r="N164" s="33">
        <f t="shared" si="22"/>
        <v>0</v>
      </c>
      <c r="O164" s="25">
        <v>0</v>
      </c>
      <c r="P164" s="22">
        <v>0</v>
      </c>
      <c r="Q164" s="24">
        <v>0</v>
      </c>
      <c r="R164" s="22">
        <v>0</v>
      </c>
      <c r="S164" s="22">
        <v>0</v>
      </c>
      <c r="T164" s="114"/>
    </row>
    <row r="165" spans="1:20" s="29" customFormat="1" ht="24.75" customHeight="1" x14ac:dyDescent="0.25">
      <c r="A165" s="21">
        <v>5</v>
      </c>
      <c r="B165" s="31" t="s">
        <v>389</v>
      </c>
      <c r="C165" s="21">
        <v>38.33</v>
      </c>
      <c r="D165" s="22">
        <v>0</v>
      </c>
      <c r="E165" s="22">
        <v>0</v>
      </c>
      <c r="F165" s="23">
        <f t="shared" si="20"/>
        <v>0</v>
      </c>
      <c r="G165" s="22">
        <v>0</v>
      </c>
      <c r="H165" s="24">
        <v>0</v>
      </c>
      <c r="I165" s="22">
        <v>0</v>
      </c>
      <c r="J165" s="22">
        <v>0</v>
      </c>
      <c r="K165" s="154">
        <v>0</v>
      </c>
      <c r="L165" s="154">
        <v>0</v>
      </c>
      <c r="M165" s="24">
        <v>0</v>
      </c>
      <c r="N165" s="33">
        <f t="shared" si="22"/>
        <v>0</v>
      </c>
      <c r="O165" s="25">
        <v>0</v>
      </c>
      <c r="P165" s="22">
        <v>0</v>
      </c>
      <c r="Q165" s="24">
        <v>0</v>
      </c>
      <c r="R165" s="22">
        <v>0</v>
      </c>
      <c r="S165" s="22">
        <v>0</v>
      </c>
      <c r="T165" s="114"/>
    </row>
    <row r="166" spans="1:20" s="51" customFormat="1" ht="34.5" customHeight="1" x14ac:dyDescent="0.25">
      <c r="A166" s="253" t="s">
        <v>159</v>
      </c>
      <c r="B166" s="253"/>
      <c r="C166" s="49">
        <f>SUM(C148:C165)</f>
        <v>1637.4299999999996</v>
      </c>
      <c r="D166" s="38">
        <f>SUM(D148:D165)</f>
        <v>290</v>
      </c>
      <c r="E166" s="38">
        <f>SUM(E148:E165)</f>
        <v>290</v>
      </c>
      <c r="F166" s="39">
        <f t="shared" si="20"/>
        <v>0.17710680761925704</v>
      </c>
      <c r="G166" s="38">
        <f>SUM(G148:G165)</f>
        <v>13</v>
      </c>
      <c r="H166" s="24">
        <f>G166/E166</f>
        <v>4.4827586206896551E-2</v>
      </c>
      <c r="I166" s="38">
        <f>SUM(I148:I165)</f>
        <v>0</v>
      </c>
      <c r="J166" s="38">
        <f>SUM(J148:J165)</f>
        <v>0</v>
      </c>
      <c r="K166" s="157">
        <f>SUM(K148:K165)</f>
        <v>6</v>
      </c>
      <c r="L166" s="157">
        <f>SUM(L148:L165)</f>
        <v>6</v>
      </c>
      <c r="M166" s="40">
        <f t="shared" si="21"/>
        <v>0.46153846153846156</v>
      </c>
      <c r="N166" s="156">
        <f>SUM(N148:N165)</f>
        <v>13</v>
      </c>
      <c r="O166" s="40"/>
      <c r="P166" s="38">
        <f>SUM(P148:P165)</f>
        <v>13</v>
      </c>
      <c r="Q166" s="40">
        <f t="shared" si="23"/>
        <v>4.4827586206896551E-2</v>
      </c>
      <c r="R166" s="38">
        <f>SUM(R148:R165)</f>
        <v>0</v>
      </c>
      <c r="S166" s="38">
        <f>SUM(S148:S165)</f>
        <v>0</v>
      </c>
      <c r="T166" s="120"/>
    </row>
    <row r="167" spans="1:20" ht="23.25" customHeight="1" x14ac:dyDescent="0.25">
      <c r="A167" s="258" t="s">
        <v>160</v>
      </c>
      <c r="B167" s="258"/>
      <c r="C167" s="21"/>
      <c r="D167" s="22"/>
      <c r="E167" s="22"/>
      <c r="F167" s="23"/>
      <c r="G167" s="22"/>
      <c r="H167" s="24"/>
      <c r="I167" s="22"/>
      <c r="J167" s="22"/>
      <c r="K167" s="22"/>
      <c r="L167" s="22"/>
      <c r="M167" s="24"/>
      <c r="N167" s="33"/>
      <c r="O167" s="25"/>
      <c r="P167" s="22"/>
      <c r="Q167" s="40"/>
      <c r="R167" s="22"/>
      <c r="S167" s="22"/>
      <c r="T167" s="118"/>
    </row>
    <row r="168" spans="1:20" s="29" customFormat="1" x14ac:dyDescent="0.25">
      <c r="A168" s="220">
        <v>1</v>
      </c>
      <c r="B168" s="31" t="s">
        <v>161</v>
      </c>
      <c r="C168" s="21"/>
      <c r="D168" s="22"/>
      <c r="E168" s="22"/>
      <c r="F168" s="23"/>
      <c r="G168" s="22"/>
      <c r="H168" s="24"/>
      <c r="I168" s="22"/>
      <c r="J168" s="22"/>
      <c r="K168" s="22"/>
      <c r="L168" s="22"/>
      <c r="M168" s="24"/>
      <c r="N168" s="33"/>
      <c r="O168" s="25"/>
      <c r="P168" s="22"/>
      <c r="Q168" s="40"/>
      <c r="R168" s="22"/>
      <c r="S168" s="22"/>
      <c r="T168" s="114"/>
    </row>
    <row r="169" spans="1:20" s="29" customFormat="1" x14ac:dyDescent="0.25">
      <c r="A169" s="221"/>
      <c r="B169" s="31" t="s">
        <v>162</v>
      </c>
      <c r="C169" s="21">
        <v>816.02</v>
      </c>
      <c r="D169" s="22">
        <v>249</v>
      </c>
      <c r="E169" s="22">
        <v>249</v>
      </c>
      <c r="F169" s="23">
        <f t="shared" si="20"/>
        <v>0.30513957991225704</v>
      </c>
      <c r="G169" s="22">
        <v>12</v>
      </c>
      <c r="H169" s="24">
        <f t="shared" ref="H169:H170" si="26">G169/E169</f>
        <v>4.8192771084337352E-2</v>
      </c>
      <c r="I169" s="22">
        <v>0</v>
      </c>
      <c r="J169" s="22"/>
      <c r="K169" s="22">
        <v>7</v>
      </c>
      <c r="L169" s="22">
        <v>7</v>
      </c>
      <c r="M169" s="24">
        <f t="shared" si="21"/>
        <v>0.58333333333333337</v>
      </c>
      <c r="N169" s="33">
        <f t="shared" si="22"/>
        <v>12</v>
      </c>
      <c r="O169" s="25">
        <v>0.05</v>
      </c>
      <c r="P169" s="22">
        <v>12</v>
      </c>
      <c r="Q169" s="24">
        <f t="shared" si="23"/>
        <v>4.8192771084337352E-2</v>
      </c>
      <c r="R169" s="22">
        <v>0</v>
      </c>
      <c r="S169" s="22"/>
      <c r="T169" s="114"/>
    </row>
    <row r="170" spans="1:20" s="29" customFormat="1" x14ac:dyDescent="0.25">
      <c r="A170" s="222"/>
      <c r="B170" s="31" t="s">
        <v>163</v>
      </c>
      <c r="C170" s="21">
        <v>99.94</v>
      </c>
      <c r="D170" s="22">
        <v>43</v>
      </c>
      <c r="E170" s="22">
        <v>43</v>
      </c>
      <c r="F170" s="23">
        <f t="shared" si="20"/>
        <v>0.43025815489293578</v>
      </c>
      <c r="G170" s="22">
        <v>2</v>
      </c>
      <c r="H170" s="24">
        <f t="shared" si="26"/>
        <v>4.6511627906976744E-2</v>
      </c>
      <c r="I170" s="22">
        <v>0</v>
      </c>
      <c r="J170" s="22"/>
      <c r="K170" s="22">
        <v>0</v>
      </c>
      <c r="L170" s="22">
        <v>0</v>
      </c>
      <c r="M170" s="24">
        <v>0</v>
      </c>
      <c r="N170" s="33">
        <f t="shared" si="22"/>
        <v>2</v>
      </c>
      <c r="O170" s="25">
        <v>0.05</v>
      </c>
      <c r="P170" s="22">
        <v>2</v>
      </c>
      <c r="Q170" s="24">
        <f t="shared" si="23"/>
        <v>4.6511627906976744E-2</v>
      </c>
      <c r="R170" s="22">
        <v>0</v>
      </c>
      <c r="S170" s="22"/>
      <c r="T170" s="114"/>
    </row>
    <row r="171" spans="1:20" x14ac:dyDescent="0.25">
      <c r="A171" s="220">
        <v>2</v>
      </c>
      <c r="B171" s="31" t="s">
        <v>164</v>
      </c>
      <c r="C171" s="21"/>
      <c r="D171" s="22"/>
      <c r="E171" s="22"/>
      <c r="F171" s="23"/>
      <c r="G171" s="22"/>
      <c r="H171" s="24"/>
      <c r="I171" s="22"/>
      <c r="J171" s="22"/>
      <c r="K171" s="22"/>
      <c r="L171" s="22"/>
      <c r="M171" s="24"/>
      <c r="N171" s="33"/>
      <c r="O171" s="25"/>
      <c r="P171" s="22"/>
      <c r="Q171" s="24"/>
      <c r="R171" s="22"/>
      <c r="S171" s="22"/>
      <c r="T171" s="118"/>
    </row>
    <row r="172" spans="1:20" s="29" customFormat="1" x14ac:dyDescent="0.25">
      <c r="A172" s="222"/>
      <c r="B172" s="31" t="s">
        <v>35</v>
      </c>
      <c r="C172" s="21">
        <v>56.6</v>
      </c>
      <c r="D172" s="22">
        <v>63</v>
      </c>
      <c r="E172" s="22">
        <v>63</v>
      </c>
      <c r="F172" s="23">
        <f t="shared" si="20"/>
        <v>1.1130742049469964</v>
      </c>
      <c r="G172" s="22">
        <v>3</v>
      </c>
      <c r="H172" s="24">
        <f t="shared" ref="H172:H174" si="27">G172/E172</f>
        <v>4.7619047619047616E-2</v>
      </c>
      <c r="I172" s="22">
        <v>0</v>
      </c>
      <c r="J172" s="22"/>
      <c r="K172" s="22">
        <v>1</v>
      </c>
      <c r="L172" s="22">
        <v>1</v>
      </c>
      <c r="M172" s="24">
        <f t="shared" si="21"/>
        <v>0.33333333333333331</v>
      </c>
      <c r="N172" s="33">
        <f t="shared" si="22"/>
        <v>3</v>
      </c>
      <c r="O172" s="25">
        <v>0.05</v>
      </c>
      <c r="P172" s="22">
        <v>3</v>
      </c>
      <c r="Q172" s="24">
        <f t="shared" si="23"/>
        <v>4.7619047619047616E-2</v>
      </c>
      <c r="R172" s="22">
        <v>0</v>
      </c>
      <c r="S172" s="22"/>
      <c r="T172" s="114"/>
    </row>
    <row r="173" spans="1:20" s="29" customFormat="1" x14ac:dyDescent="0.25">
      <c r="A173" s="21">
        <v>3</v>
      </c>
      <c r="B173" s="31" t="s">
        <v>165</v>
      </c>
      <c r="C173" s="21">
        <v>96.12</v>
      </c>
      <c r="D173" s="22">
        <v>34</v>
      </c>
      <c r="E173" s="22">
        <v>34</v>
      </c>
      <c r="F173" s="23">
        <f t="shared" si="20"/>
        <v>0.35372451102788177</v>
      </c>
      <c r="G173" s="22">
        <v>1</v>
      </c>
      <c r="H173" s="24">
        <f t="shared" si="27"/>
        <v>2.9411764705882353E-2</v>
      </c>
      <c r="I173" s="22">
        <v>0</v>
      </c>
      <c r="J173" s="22"/>
      <c r="K173" s="22">
        <v>0</v>
      </c>
      <c r="L173" s="22">
        <v>0</v>
      </c>
      <c r="M173" s="24">
        <v>0</v>
      </c>
      <c r="N173" s="33">
        <f t="shared" si="22"/>
        <v>1</v>
      </c>
      <c r="O173" s="25">
        <v>0.05</v>
      </c>
      <c r="P173" s="22">
        <v>1</v>
      </c>
      <c r="Q173" s="24">
        <f t="shared" si="23"/>
        <v>2.9411764705882353E-2</v>
      </c>
      <c r="R173" s="22">
        <v>0</v>
      </c>
      <c r="S173" s="22"/>
      <c r="T173" s="114"/>
    </row>
    <row r="174" spans="1:20" s="29" customFormat="1" x14ac:dyDescent="0.25">
      <c r="A174" s="21">
        <v>4</v>
      </c>
      <c r="B174" s="31" t="s">
        <v>166</v>
      </c>
      <c r="C174" s="21">
        <v>138.6</v>
      </c>
      <c r="D174" s="22">
        <v>34</v>
      </c>
      <c r="E174" s="22">
        <v>34</v>
      </c>
      <c r="F174" s="23">
        <f t="shared" si="20"/>
        <v>0.24531024531024531</v>
      </c>
      <c r="G174" s="22">
        <v>0</v>
      </c>
      <c r="H174" s="24">
        <f t="shared" si="27"/>
        <v>0</v>
      </c>
      <c r="I174" s="22">
        <v>0</v>
      </c>
      <c r="J174" s="22"/>
      <c r="K174" s="22">
        <v>0</v>
      </c>
      <c r="L174" s="22">
        <v>0</v>
      </c>
      <c r="M174" s="24">
        <v>0</v>
      </c>
      <c r="N174" s="33">
        <f t="shared" si="22"/>
        <v>1</v>
      </c>
      <c r="O174" s="25">
        <v>0.05</v>
      </c>
      <c r="P174" s="22">
        <v>0</v>
      </c>
      <c r="Q174" s="24">
        <f t="shared" si="23"/>
        <v>0</v>
      </c>
      <c r="R174" s="22">
        <v>0</v>
      </c>
      <c r="S174" s="22"/>
      <c r="T174" s="114"/>
    </row>
    <row r="175" spans="1:20" s="29" customFormat="1" x14ac:dyDescent="0.25">
      <c r="A175" s="220">
        <v>5</v>
      </c>
      <c r="B175" s="31" t="s">
        <v>167</v>
      </c>
      <c r="C175" s="21"/>
      <c r="D175" s="22"/>
      <c r="E175" s="22"/>
      <c r="F175" s="23"/>
      <c r="G175" s="22"/>
      <c r="H175" s="24"/>
      <c r="I175" s="22"/>
      <c r="J175" s="22"/>
      <c r="K175" s="22"/>
      <c r="L175" s="22"/>
      <c r="M175" s="24"/>
      <c r="N175" s="33"/>
      <c r="O175" s="25"/>
      <c r="P175" s="22"/>
      <c r="Q175" s="24"/>
      <c r="R175" s="22"/>
      <c r="S175" s="22"/>
      <c r="T175" s="114"/>
    </row>
    <row r="176" spans="1:20" s="29" customFormat="1" x14ac:dyDescent="0.25">
      <c r="A176" s="221"/>
      <c r="B176" s="31" t="s">
        <v>168</v>
      </c>
      <c r="C176" s="21">
        <v>50.85</v>
      </c>
      <c r="D176" s="22">
        <v>43</v>
      </c>
      <c r="E176" s="22">
        <v>43</v>
      </c>
      <c r="F176" s="23">
        <f t="shared" si="20"/>
        <v>0.84562438544739427</v>
      </c>
      <c r="G176" s="22">
        <v>0</v>
      </c>
      <c r="H176" s="24">
        <f t="shared" ref="H176:H179" si="28">G176/E176</f>
        <v>0</v>
      </c>
      <c r="I176" s="22">
        <v>0</v>
      </c>
      <c r="J176" s="22"/>
      <c r="K176" s="22">
        <v>0</v>
      </c>
      <c r="L176" s="22">
        <v>0</v>
      </c>
      <c r="M176" s="24">
        <v>0</v>
      </c>
      <c r="N176" s="33">
        <f t="shared" si="22"/>
        <v>2</v>
      </c>
      <c r="O176" s="25">
        <v>0.05</v>
      </c>
      <c r="P176" s="22">
        <v>0</v>
      </c>
      <c r="Q176" s="24">
        <f t="shared" si="23"/>
        <v>0</v>
      </c>
      <c r="R176" s="22">
        <v>0</v>
      </c>
      <c r="S176" s="22"/>
      <c r="T176" s="114"/>
    </row>
    <row r="177" spans="1:20" s="29" customFormat="1" x14ac:dyDescent="0.25">
      <c r="A177" s="221"/>
      <c r="B177" s="31" t="s">
        <v>169</v>
      </c>
      <c r="C177" s="21">
        <v>84.25</v>
      </c>
      <c r="D177" s="22">
        <v>13</v>
      </c>
      <c r="E177" s="22">
        <v>13</v>
      </c>
      <c r="F177" s="23">
        <f t="shared" si="20"/>
        <v>0.1543026706231454</v>
      </c>
      <c r="G177" s="22">
        <v>0</v>
      </c>
      <c r="H177" s="24">
        <f t="shared" si="28"/>
        <v>0</v>
      </c>
      <c r="I177" s="22">
        <v>0</v>
      </c>
      <c r="J177" s="22"/>
      <c r="K177" s="22">
        <v>0</v>
      </c>
      <c r="L177" s="22">
        <v>0</v>
      </c>
      <c r="M177" s="24">
        <v>0</v>
      </c>
      <c r="N177" s="33">
        <f t="shared" si="22"/>
        <v>0</v>
      </c>
      <c r="O177" s="25">
        <v>0.05</v>
      </c>
      <c r="P177" s="22">
        <v>0</v>
      </c>
      <c r="Q177" s="24">
        <f t="shared" si="23"/>
        <v>0</v>
      </c>
      <c r="R177" s="22">
        <v>0</v>
      </c>
      <c r="S177" s="22"/>
      <c r="T177" s="114"/>
    </row>
    <row r="178" spans="1:20" s="29" customFormat="1" x14ac:dyDescent="0.25">
      <c r="A178" s="221"/>
      <c r="B178" s="31" t="s">
        <v>170</v>
      </c>
      <c r="C178" s="21">
        <v>333.65</v>
      </c>
      <c r="D178" s="22">
        <v>232</v>
      </c>
      <c r="E178" s="22">
        <v>232</v>
      </c>
      <c r="F178" s="23">
        <f t="shared" si="20"/>
        <v>0.69533942754383338</v>
      </c>
      <c r="G178" s="33">
        <v>11</v>
      </c>
      <c r="H178" s="24">
        <f t="shared" si="28"/>
        <v>4.7413793103448273E-2</v>
      </c>
      <c r="I178" s="22">
        <v>0</v>
      </c>
      <c r="J178" s="22"/>
      <c r="K178" s="22">
        <v>6</v>
      </c>
      <c r="L178" s="22">
        <v>6</v>
      </c>
      <c r="M178" s="24">
        <v>0</v>
      </c>
      <c r="N178" s="33">
        <f t="shared" si="22"/>
        <v>11</v>
      </c>
      <c r="O178" s="25">
        <v>0.05</v>
      </c>
      <c r="P178" s="33">
        <v>11</v>
      </c>
      <c r="Q178" s="24">
        <f t="shared" si="23"/>
        <v>4.7413793103448273E-2</v>
      </c>
      <c r="R178" s="22">
        <v>0</v>
      </c>
      <c r="S178" s="22"/>
      <c r="T178" s="114"/>
    </row>
    <row r="179" spans="1:20" s="29" customFormat="1" x14ac:dyDescent="0.25">
      <c r="A179" s="222"/>
      <c r="B179" s="31" t="s">
        <v>171</v>
      </c>
      <c r="C179" s="21">
        <v>52.53</v>
      </c>
      <c r="D179" s="22">
        <v>41</v>
      </c>
      <c r="E179" s="22">
        <v>41</v>
      </c>
      <c r="F179" s="23">
        <f t="shared" si="20"/>
        <v>0.78050637730820482</v>
      </c>
      <c r="G179" s="22">
        <v>2</v>
      </c>
      <c r="H179" s="24">
        <f t="shared" si="28"/>
        <v>4.878048780487805E-2</v>
      </c>
      <c r="I179" s="22">
        <v>0</v>
      </c>
      <c r="J179" s="22"/>
      <c r="K179" s="22">
        <v>0</v>
      </c>
      <c r="L179" s="22">
        <v>0</v>
      </c>
      <c r="M179" s="24">
        <v>0</v>
      </c>
      <c r="N179" s="33">
        <f t="shared" si="22"/>
        <v>2</v>
      </c>
      <c r="O179" s="25">
        <v>0.05</v>
      </c>
      <c r="P179" s="22">
        <v>2</v>
      </c>
      <c r="Q179" s="24">
        <f t="shared" si="23"/>
        <v>4.878048780487805E-2</v>
      </c>
      <c r="R179" s="22">
        <v>0</v>
      </c>
      <c r="S179" s="22"/>
      <c r="T179" s="114"/>
    </row>
    <row r="180" spans="1:20" s="29" customFormat="1" x14ac:dyDescent="0.25">
      <c r="A180" s="220">
        <v>6</v>
      </c>
      <c r="B180" s="31" t="s">
        <v>172</v>
      </c>
      <c r="C180" s="21"/>
      <c r="D180" s="22"/>
      <c r="E180" s="22"/>
      <c r="F180" s="23"/>
      <c r="G180" s="22"/>
      <c r="H180" s="24"/>
      <c r="I180" s="22"/>
      <c r="J180" s="22"/>
      <c r="K180" s="22"/>
      <c r="L180" s="22"/>
      <c r="M180" s="24"/>
      <c r="N180" s="33"/>
      <c r="O180" s="25"/>
      <c r="P180" s="22"/>
      <c r="Q180" s="24"/>
      <c r="R180" s="22"/>
      <c r="S180" s="22"/>
      <c r="T180" s="114"/>
    </row>
    <row r="181" spans="1:20" s="29" customFormat="1" x14ac:dyDescent="0.25">
      <c r="A181" s="221"/>
      <c r="B181" s="31" t="s">
        <v>173</v>
      </c>
      <c r="C181" s="21">
        <v>123.51</v>
      </c>
      <c r="D181" s="22">
        <v>0</v>
      </c>
      <c r="E181" s="22">
        <v>0</v>
      </c>
      <c r="F181" s="23">
        <f t="shared" si="20"/>
        <v>0</v>
      </c>
      <c r="G181" s="22">
        <v>0</v>
      </c>
      <c r="H181" s="24">
        <v>0</v>
      </c>
      <c r="I181" s="22">
        <v>0</v>
      </c>
      <c r="J181" s="22"/>
      <c r="K181" s="22">
        <v>0</v>
      </c>
      <c r="L181" s="22">
        <v>0</v>
      </c>
      <c r="M181" s="24">
        <v>0</v>
      </c>
      <c r="N181" s="33">
        <f t="shared" si="22"/>
        <v>0</v>
      </c>
      <c r="O181" s="25">
        <v>0.05</v>
      </c>
      <c r="P181" s="22">
        <v>0</v>
      </c>
      <c r="Q181" s="24">
        <v>0</v>
      </c>
      <c r="R181" s="22">
        <v>0</v>
      </c>
      <c r="S181" s="22"/>
      <c r="T181" s="114"/>
    </row>
    <row r="182" spans="1:20" s="29" customFormat="1" x14ac:dyDescent="0.25">
      <c r="A182" s="222"/>
      <c r="B182" s="31" t="s">
        <v>174</v>
      </c>
      <c r="C182" s="21">
        <v>162.55000000000001</v>
      </c>
      <c r="D182" s="22">
        <v>0</v>
      </c>
      <c r="E182" s="22">
        <v>0</v>
      </c>
      <c r="F182" s="23">
        <f t="shared" si="20"/>
        <v>0</v>
      </c>
      <c r="G182" s="22">
        <v>0</v>
      </c>
      <c r="H182" s="24">
        <v>0</v>
      </c>
      <c r="I182" s="22">
        <v>0</v>
      </c>
      <c r="J182" s="22"/>
      <c r="K182" s="22">
        <v>0</v>
      </c>
      <c r="L182" s="22">
        <v>0</v>
      </c>
      <c r="M182" s="24">
        <v>0</v>
      </c>
      <c r="N182" s="33">
        <f t="shared" si="22"/>
        <v>0</v>
      </c>
      <c r="O182" s="25">
        <v>0.05</v>
      </c>
      <c r="P182" s="22">
        <v>0</v>
      </c>
      <c r="Q182" s="24">
        <v>0</v>
      </c>
      <c r="R182" s="22">
        <v>0</v>
      </c>
      <c r="S182" s="22"/>
      <c r="T182" s="114"/>
    </row>
    <row r="183" spans="1:20" s="29" customFormat="1" x14ac:dyDescent="0.25">
      <c r="A183" s="220">
        <v>7</v>
      </c>
      <c r="B183" s="31" t="s">
        <v>175</v>
      </c>
      <c r="C183" s="21"/>
      <c r="D183" s="22"/>
      <c r="E183" s="22"/>
      <c r="F183" s="23"/>
      <c r="G183" s="22"/>
      <c r="H183" s="24"/>
      <c r="I183" s="22"/>
      <c r="J183" s="22"/>
      <c r="K183" s="22"/>
      <c r="L183" s="22"/>
      <c r="M183" s="24"/>
      <c r="N183" s="33"/>
      <c r="O183" s="25"/>
      <c r="P183" s="22"/>
      <c r="Q183" s="40"/>
      <c r="R183" s="22"/>
      <c r="S183" s="22"/>
      <c r="T183" s="114"/>
    </row>
    <row r="184" spans="1:20" s="29" customFormat="1" x14ac:dyDescent="0.25">
      <c r="A184" s="221"/>
      <c r="B184" s="31" t="s">
        <v>397</v>
      </c>
      <c r="C184" s="21">
        <v>89.91</v>
      </c>
      <c r="D184" s="22">
        <v>41</v>
      </c>
      <c r="E184" s="22">
        <v>41</v>
      </c>
      <c r="F184" s="23">
        <f t="shared" si="20"/>
        <v>0.45601156712267826</v>
      </c>
      <c r="G184" s="22">
        <v>2</v>
      </c>
      <c r="H184" s="24">
        <f>G184/E184</f>
        <v>4.878048780487805E-2</v>
      </c>
      <c r="I184" s="22">
        <v>0</v>
      </c>
      <c r="J184" s="22"/>
      <c r="K184" s="22">
        <v>0</v>
      </c>
      <c r="L184" s="22">
        <v>0</v>
      </c>
      <c r="M184" s="24">
        <v>0</v>
      </c>
      <c r="N184" s="33">
        <f t="shared" si="22"/>
        <v>2</v>
      </c>
      <c r="O184" s="25">
        <v>0.05</v>
      </c>
      <c r="P184" s="22">
        <v>2</v>
      </c>
      <c r="Q184" s="24">
        <f t="shared" si="23"/>
        <v>4.878048780487805E-2</v>
      </c>
      <c r="R184" s="22">
        <v>0</v>
      </c>
      <c r="S184" s="22"/>
      <c r="T184" s="114"/>
    </row>
    <row r="185" spans="1:20" s="29" customFormat="1" x14ac:dyDescent="0.25">
      <c r="A185" s="221"/>
      <c r="B185" s="31" t="s">
        <v>177</v>
      </c>
      <c r="C185" s="21">
        <v>12.79</v>
      </c>
      <c r="D185" s="22">
        <v>0</v>
      </c>
      <c r="E185" s="22">
        <v>0</v>
      </c>
      <c r="F185" s="23">
        <f t="shared" si="20"/>
        <v>0</v>
      </c>
      <c r="G185" s="22">
        <v>0</v>
      </c>
      <c r="H185" s="24">
        <v>0</v>
      </c>
      <c r="I185" s="22">
        <v>0</v>
      </c>
      <c r="J185" s="22"/>
      <c r="K185" s="22">
        <v>0</v>
      </c>
      <c r="L185" s="22">
        <v>0</v>
      </c>
      <c r="M185" s="24">
        <v>0</v>
      </c>
      <c r="N185" s="33">
        <f t="shared" si="22"/>
        <v>0</v>
      </c>
      <c r="O185" s="25">
        <v>0.05</v>
      </c>
      <c r="P185" s="22">
        <v>0</v>
      </c>
      <c r="Q185" s="24">
        <v>0</v>
      </c>
      <c r="R185" s="22">
        <v>0</v>
      </c>
      <c r="S185" s="22"/>
      <c r="T185" s="114"/>
    </row>
    <row r="186" spans="1:20" s="29" customFormat="1" x14ac:dyDescent="0.25">
      <c r="A186" s="222"/>
      <c r="B186" s="31" t="s">
        <v>178</v>
      </c>
      <c r="C186" s="21">
        <v>12.49</v>
      </c>
      <c r="D186" s="22">
        <v>0</v>
      </c>
      <c r="E186" s="22">
        <v>0</v>
      </c>
      <c r="F186" s="23">
        <f t="shared" si="20"/>
        <v>0</v>
      </c>
      <c r="G186" s="22">
        <v>0</v>
      </c>
      <c r="H186" s="24">
        <v>0</v>
      </c>
      <c r="I186" s="22">
        <v>0</v>
      </c>
      <c r="J186" s="22"/>
      <c r="K186" s="22">
        <v>0</v>
      </c>
      <c r="L186" s="22">
        <v>0</v>
      </c>
      <c r="M186" s="24">
        <v>0</v>
      </c>
      <c r="N186" s="33">
        <f t="shared" si="22"/>
        <v>0</v>
      </c>
      <c r="O186" s="25">
        <v>0.05</v>
      </c>
      <c r="P186" s="22">
        <v>0</v>
      </c>
      <c r="Q186" s="24">
        <v>0</v>
      </c>
      <c r="R186" s="22">
        <v>0</v>
      </c>
      <c r="S186" s="22"/>
      <c r="T186" s="114"/>
    </row>
    <row r="187" spans="1:20" s="29" customFormat="1" x14ac:dyDescent="0.25">
      <c r="A187" s="220">
        <v>8</v>
      </c>
      <c r="B187" s="31" t="s">
        <v>179</v>
      </c>
      <c r="C187" s="21"/>
      <c r="D187" s="22"/>
      <c r="E187" s="22"/>
      <c r="F187" s="23"/>
      <c r="G187" s="22"/>
      <c r="H187" s="24"/>
      <c r="I187" s="22"/>
      <c r="J187" s="22"/>
      <c r="K187" s="22"/>
      <c r="L187" s="22"/>
      <c r="M187" s="24"/>
      <c r="N187" s="33"/>
      <c r="O187" s="25"/>
      <c r="P187" s="22"/>
      <c r="Q187" s="24"/>
      <c r="R187" s="22"/>
      <c r="S187" s="22"/>
      <c r="T187" s="114"/>
    </row>
    <row r="188" spans="1:20" s="29" customFormat="1" x14ac:dyDescent="0.25">
      <c r="A188" s="222"/>
      <c r="B188" s="31" t="s">
        <v>180</v>
      </c>
      <c r="C188" s="21">
        <v>584.94000000000005</v>
      </c>
      <c r="D188" s="22">
        <v>303</v>
      </c>
      <c r="E188" s="22">
        <v>303</v>
      </c>
      <c r="F188" s="23">
        <f t="shared" si="20"/>
        <v>0.51800184634321467</v>
      </c>
      <c r="G188" s="22">
        <v>15</v>
      </c>
      <c r="H188" s="24">
        <f t="shared" ref="H188:H190" si="29">G188/E188</f>
        <v>4.9504950495049507E-2</v>
      </c>
      <c r="I188" s="22">
        <v>0</v>
      </c>
      <c r="J188" s="22"/>
      <c r="K188" s="22">
        <v>8</v>
      </c>
      <c r="L188" s="22">
        <v>8</v>
      </c>
      <c r="M188" s="24">
        <f t="shared" si="21"/>
        <v>0.53333333333333333</v>
      </c>
      <c r="N188" s="33">
        <f t="shared" si="22"/>
        <v>15</v>
      </c>
      <c r="O188" s="25">
        <v>0.05</v>
      </c>
      <c r="P188" s="22">
        <v>15</v>
      </c>
      <c r="Q188" s="24">
        <f t="shared" si="23"/>
        <v>4.9504950495049507E-2</v>
      </c>
      <c r="R188" s="22">
        <v>0</v>
      </c>
      <c r="S188" s="22"/>
      <c r="T188" s="114"/>
    </row>
    <row r="189" spans="1:20" s="29" customFormat="1" x14ac:dyDescent="0.25">
      <c r="A189" s="21">
        <v>9</v>
      </c>
      <c r="B189" s="31" t="s">
        <v>181</v>
      </c>
      <c r="C189" s="21">
        <v>197.56</v>
      </c>
      <c r="D189" s="22">
        <v>162</v>
      </c>
      <c r="E189" s="22">
        <v>162</v>
      </c>
      <c r="F189" s="23">
        <f t="shared" si="20"/>
        <v>0.8200040494027131</v>
      </c>
      <c r="G189" s="22">
        <v>6</v>
      </c>
      <c r="H189" s="24">
        <f t="shared" si="29"/>
        <v>3.7037037037037035E-2</v>
      </c>
      <c r="I189" s="22">
        <v>0</v>
      </c>
      <c r="J189" s="22"/>
      <c r="K189" s="22">
        <v>3</v>
      </c>
      <c r="L189" s="22">
        <v>3</v>
      </c>
      <c r="M189" s="24">
        <f t="shared" si="21"/>
        <v>0.5</v>
      </c>
      <c r="N189" s="33">
        <f t="shared" si="22"/>
        <v>8</v>
      </c>
      <c r="O189" s="25">
        <v>0.05</v>
      </c>
      <c r="P189" s="22">
        <v>6</v>
      </c>
      <c r="Q189" s="24">
        <f t="shared" si="23"/>
        <v>3.7037037037037035E-2</v>
      </c>
      <c r="R189" s="22">
        <v>0</v>
      </c>
      <c r="S189" s="22"/>
      <c r="T189" s="114"/>
    </row>
    <row r="190" spans="1:20" s="29" customFormat="1" x14ac:dyDescent="0.25">
      <c r="A190" s="21">
        <v>10</v>
      </c>
      <c r="B190" s="31" t="s">
        <v>182</v>
      </c>
      <c r="C190" s="21">
        <v>108.66</v>
      </c>
      <c r="D190" s="22">
        <v>157</v>
      </c>
      <c r="E190" s="22">
        <v>157</v>
      </c>
      <c r="F190" s="23">
        <f t="shared" si="20"/>
        <v>1.4448739186453157</v>
      </c>
      <c r="G190" s="22">
        <v>5</v>
      </c>
      <c r="H190" s="24">
        <f t="shared" si="29"/>
        <v>3.1847133757961783E-2</v>
      </c>
      <c r="I190" s="22">
        <v>0</v>
      </c>
      <c r="J190" s="22"/>
      <c r="K190" s="154">
        <v>0</v>
      </c>
      <c r="L190" s="154">
        <v>0</v>
      </c>
      <c r="M190" s="24">
        <f t="shared" si="21"/>
        <v>0</v>
      </c>
      <c r="N190" s="33">
        <f t="shared" si="22"/>
        <v>7</v>
      </c>
      <c r="O190" s="25">
        <v>0.05</v>
      </c>
      <c r="P190" s="22">
        <v>5</v>
      </c>
      <c r="Q190" s="24">
        <f t="shared" si="23"/>
        <v>3.1847133757961783E-2</v>
      </c>
      <c r="R190" s="22">
        <v>0</v>
      </c>
      <c r="S190" s="22"/>
      <c r="T190" s="114"/>
    </row>
    <row r="191" spans="1:20" s="29" customFormat="1" x14ac:dyDescent="0.25">
      <c r="A191" s="21">
        <v>11</v>
      </c>
      <c r="B191" s="31" t="s">
        <v>183</v>
      </c>
      <c r="C191" s="21">
        <v>30.55</v>
      </c>
      <c r="D191" s="22">
        <v>0</v>
      </c>
      <c r="E191" s="22">
        <v>0</v>
      </c>
      <c r="F191" s="23">
        <f t="shared" si="20"/>
        <v>0</v>
      </c>
      <c r="G191" s="22">
        <v>0</v>
      </c>
      <c r="H191" s="24">
        <v>0</v>
      </c>
      <c r="I191" s="22">
        <v>0</v>
      </c>
      <c r="J191" s="22"/>
      <c r="K191" s="22">
        <v>0</v>
      </c>
      <c r="L191" s="22">
        <v>0</v>
      </c>
      <c r="M191" s="24">
        <v>0</v>
      </c>
      <c r="N191" s="33">
        <f t="shared" si="22"/>
        <v>0</v>
      </c>
      <c r="O191" s="25">
        <v>0.05</v>
      </c>
      <c r="P191" s="22">
        <v>0</v>
      </c>
      <c r="Q191" s="24">
        <v>0</v>
      </c>
      <c r="R191" s="22">
        <v>0</v>
      </c>
      <c r="S191" s="22"/>
      <c r="T191" s="114"/>
    </row>
    <row r="192" spans="1:20" s="29" customFormat="1" x14ac:dyDescent="0.25">
      <c r="A192" s="21">
        <v>12</v>
      </c>
      <c r="B192" s="31" t="s">
        <v>316</v>
      </c>
      <c r="C192" s="21">
        <v>74.739999999999995</v>
      </c>
      <c r="D192" s="22">
        <v>66</v>
      </c>
      <c r="E192" s="22">
        <v>66</v>
      </c>
      <c r="F192" s="23">
        <f t="shared" si="20"/>
        <v>0.88306127910088317</v>
      </c>
      <c r="G192" s="22">
        <v>3</v>
      </c>
      <c r="H192" s="24">
        <f>G192/E192</f>
        <v>4.5454545454545456E-2</v>
      </c>
      <c r="I192" s="22">
        <v>0</v>
      </c>
      <c r="J192" s="22">
        <v>2</v>
      </c>
      <c r="K192" s="22">
        <v>0</v>
      </c>
      <c r="L192" s="22">
        <v>0</v>
      </c>
      <c r="M192" s="24">
        <f>K192/G192</f>
        <v>0</v>
      </c>
      <c r="N192" s="33">
        <f t="shared" si="22"/>
        <v>3</v>
      </c>
      <c r="O192" s="25">
        <v>0.05</v>
      </c>
      <c r="P192" s="22">
        <v>3</v>
      </c>
      <c r="Q192" s="24">
        <f t="shared" si="23"/>
        <v>4.5454545454545456E-2</v>
      </c>
      <c r="R192" s="22">
        <v>0</v>
      </c>
      <c r="S192" s="22">
        <v>2</v>
      </c>
      <c r="T192" s="114"/>
    </row>
    <row r="193" spans="1:20" s="29" customFormat="1" ht="27" customHeight="1" x14ac:dyDescent="0.25">
      <c r="A193" s="21">
        <v>13</v>
      </c>
      <c r="B193" s="31" t="s">
        <v>185</v>
      </c>
      <c r="C193" s="21">
        <v>63.67</v>
      </c>
      <c r="D193" s="22">
        <v>9</v>
      </c>
      <c r="E193" s="22">
        <v>9</v>
      </c>
      <c r="F193" s="23">
        <f t="shared" si="20"/>
        <v>0.14135385581906706</v>
      </c>
      <c r="G193" s="22">
        <v>0</v>
      </c>
      <c r="H193" s="24">
        <f>G193/E193</f>
        <v>0</v>
      </c>
      <c r="I193" s="22">
        <v>0</v>
      </c>
      <c r="J193" s="22">
        <v>0</v>
      </c>
      <c r="K193" s="22">
        <v>0</v>
      </c>
      <c r="L193" s="22">
        <v>0</v>
      </c>
      <c r="M193" s="24">
        <v>0</v>
      </c>
      <c r="N193" s="33">
        <f t="shared" si="22"/>
        <v>0</v>
      </c>
      <c r="O193" s="25">
        <v>0.05</v>
      </c>
      <c r="P193" s="22">
        <v>0</v>
      </c>
      <c r="Q193" s="24">
        <f t="shared" si="23"/>
        <v>0</v>
      </c>
      <c r="R193" s="22">
        <v>0</v>
      </c>
      <c r="S193" s="22">
        <v>0</v>
      </c>
      <c r="T193" s="114"/>
    </row>
    <row r="194" spans="1:20" s="29" customFormat="1" x14ac:dyDescent="0.25">
      <c r="A194" s="21">
        <v>14</v>
      </c>
      <c r="B194" s="31" t="s">
        <v>186</v>
      </c>
      <c r="C194" s="21">
        <v>38.1</v>
      </c>
      <c r="D194" s="22">
        <v>0</v>
      </c>
      <c r="E194" s="22">
        <v>0</v>
      </c>
      <c r="F194" s="23">
        <f t="shared" si="20"/>
        <v>0</v>
      </c>
      <c r="G194" s="22">
        <v>0</v>
      </c>
      <c r="H194" s="24">
        <v>0</v>
      </c>
      <c r="I194" s="22">
        <v>0</v>
      </c>
      <c r="J194" s="22">
        <v>0</v>
      </c>
      <c r="K194" s="22">
        <v>0</v>
      </c>
      <c r="L194" s="22">
        <v>0</v>
      </c>
      <c r="M194" s="24">
        <v>0</v>
      </c>
      <c r="N194" s="33">
        <f t="shared" si="22"/>
        <v>0</v>
      </c>
      <c r="O194" s="25">
        <v>0.05</v>
      </c>
      <c r="P194" s="22">
        <v>0</v>
      </c>
      <c r="Q194" s="24">
        <v>0</v>
      </c>
      <c r="R194" s="22">
        <v>0</v>
      </c>
      <c r="S194" s="22">
        <v>0</v>
      </c>
      <c r="T194" s="114"/>
    </row>
    <row r="195" spans="1:20" s="29" customFormat="1" x14ac:dyDescent="0.25">
      <c r="A195" s="21">
        <v>15</v>
      </c>
      <c r="B195" s="31" t="s">
        <v>187</v>
      </c>
      <c r="C195" s="21">
        <v>34.46</v>
      </c>
      <c r="D195" s="22">
        <v>0</v>
      </c>
      <c r="E195" s="22">
        <v>0</v>
      </c>
      <c r="F195" s="23">
        <v>0</v>
      </c>
      <c r="G195" s="22">
        <v>0</v>
      </c>
      <c r="H195" s="24">
        <v>0</v>
      </c>
      <c r="I195" s="22">
        <v>0</v>
      </c>
      <c r="J195" s="22">
        <v>0</v>
      </c>
      <c r="K195" s="22">
        <v>0</v>
      </c>
      <c r="L195" s="22">
        <v>0</v>
      </c>
      <c r="M195" s="24">
        <v>0</v>
      </c>
      <c r="N195" s="33">
        <f t="shared" si="22"/>
        <v>0</v>
      </c>
      <c r="O195" s="25">
        <v>0.05</v>
      </c>
      <c r="P195" s="22">
        <v>0</v>
      </c>
      <c r="Q195" s="24">
        <v>0</v>
      </c>
      <c r="R195" s="22">
        <v>0</v>
      </c>
      <c r="S195" s="22">
        <v>0</v>
      </c>
      <c r="T195" s="114"/>
    </row>
    <row r="196" spans="1:20" ht="78.75" customHeight="1" x14ac:dyDescent="0.25">
      <c r="A196" s="21">
        <v>16</v>
      </c>
      <c r="B196" s="31" t="s">
        <v>30</v>
      </c>
      <c r="C196" s="21"/>
      <c r="D196" s="22"/>
      <c r="E196" s="22"/>
      <c r="F196" s="23"/>
      <c r="G196" s="22"/>
      <c r="H196" s="24"/>
      <c r="I196" s="22"/>
      <c r="J196" s="22"/>
      <c r="K196" s="154"/>
      <c r="L196" s="154"/>
      <c r="M196" s="24"/>
      <c r="N196" s="33"/>
      <c r="O196" s="25"/>
      <c r="P196" s="22"/>
      <c r="Q196" s="40"/>
      <c r="R196" s="22"/>
      <c r="S196" s="22"/>
      <c r="T196" s="118"/>
    </row>
    <row r="197" spans="1:20" s="51" customFormat="1" ht="36" customHeight="1" x14ac:dyDescent="0.25">
      <c r="A197" s="253" t="s">
        <v>188</v>
      </c>
      <c r="B197" s="253"/>
      <c r="C197" s="49">
        <f>SUM(C169:C196)</f>
        <v>3262.4899999999993</v>
      </c>
      <c r="D197" s="38">
        <f>SUM(D169:D196)</f>
        <v>1490</v>
      </c>
      <c r="E197" s="38">
        <f>SUM(E169:E196)</f>
        <v>1490</v>
      </c>
      <c r="F197" s="39">
        <f t="shared" ref="F197" si="30">E197/C197</f>
        <v>0.45670638070921299</v>
      </c>
      <c r="G197" s="38">
        <f>SUM(G169:G196)</f>
        <v>62</v>
      </c>
      <c r="H197" s="24">
        <f>G197/E197</f>
        <v>4.1610738255033558E-2</v>
      </c>
      <c r="I197" s="38">
        <f>SUM(I169:I196)</f>
        <v>0</v>
      </c>
      <c r="J197" s="38">
        <f>SUM(J169:J196)</f>
        <v>2</v>
      </c>
      <c r="K197" s="157">
        <f>SUM(K169:K196)</f>
        <v>25</v>
      </c>
      <c r="L197" s="157">
        <f>SUM(L169:L196)</f>
        <v>25</v>
      </c>
      <c r="M197" s="40">
        <f t="shared" si="21"/>
        <v>0.40322580645161288</v>
      </c>
      <c r="N197" s="156">
        <f>SUM(N169:N196)</f>
        <v>69</v>
      </c>
      <c r="O197" s="41"/>
      <c r="P197" s="38">
        <f>SUM(P169:P196)</f>
        <v>62</v>
      </c>
      <c r="Q197" s="40">
        <f t="shared" si="23"/>
        <v>4.1610738255033558E-2</v>
      </c>
      <c r="R197" s="38">
        <f>SUM(R169:R196)</f>
        <v>0</v>
      </c>
      <c r="S197" s="38">
        <f>SUM(S169:S196)</f>
        <v>2</v>
      </c>
      <c r="T197" s="120"/>
    </row>
    <row r="198" spans="1:20" s="51" customFormat="1" ht="32.25" customHeight="1" x14ac:dyDescent="0.25">
      <c r="A198" s="258" t="s">
        <v>189</v>
      </c>
      <c r="B198" s="258"/>
      <c r="C198" s="21"/>
      <c r="D198" s="22"/>
      <c r="E198" s="22"/>
      <c r="F198" s="23"/>
      <c r="G198" s="38"/>
      <c r="H198" s="24"/>
      <c r="I198" s="38"/>
      <c r="J198" s="38"/>
      <c r="K198" s="38"/>
      <c r="L198" s="38"/>
      <c r="M198" s="24"/>
      <c r="N198" s="33"/>
      <c r="O198" s="25"/>
      <c r="P198" s="38"/>
      <c r="Q198" s="40"/>
      <c r="R198" s="38"/>
      <c r="S198" s="38"/>
      <c r="T198" s="120"/>
    </row>
    <row r="199" spans="1:20" s="29" customFormat="1" x14ac:dyDescent="0.25">
      <c r="A199" s="21">
        <v>1</v>
      </c>
      <c r="B199" s="31" t="s">
        <v>190</v>
      </c>
      <c r="C199" s="21">
        <v>544.51</v>
      </c>
      <c r="D199" s="22">
        <v>1390</v>
      </c>
      <c r="E199" s="22">
        <v>1390</v>
      </c>
      <c r="F199" s="23">
        <f t="shared" si="20"/>
        <v>2.5527538520871977</v>
      </c>
      <c r="G199" s="22">
        <v>69</v>
      </c>
      <c r="H199" s="24">
        <f>G199/E199</f>
        <v>4.9640287769784172E-2</v>
      </c>
      <c r="I199" s="22"/>
      <c r="J199" s="22"/>
      <c r="K199" s="22">
        <v>60</v>
      </c>
      <c r="L199" s="22">
        <v>50</v>
      </c>
      <c r="M199" s="24">
        <f t="shared" si="21"/>
        <v>0.86956521739130432</v>
      </c>
      <c r="N199" s="33">
        <f t="shared" si="22"/>
        <v>69</v>
      </c>
      <c r="O199" s="25">
        <v>0.05</v>
      </c>
      <c r="P199" s="22">
        <v>69</v>
      </c>
      <c r="Q199" s="24">
        <f t="shared" si="23"/>
        <v>4.9640287769784172E-2</v>
      </c>
      <c r="R199" s="22"/>
      <c r="S199" s="22"/>
      <c r="T199" s="114"/>
    </row>
    <row r="200" spans="1:20" x14ac:dyDescent="0.25">
      <c r="A200" s="220">
        <v>2</v>
      </c>
      <c r="B200" s="31" t="s">
        <v>191</v>
      </c>
      <c r="C200" s="21"/>
      <c r="D200" s="22"/>
      <c r="E200" s="22"/>
      <c r="F200" s="23"/>
      <c r="G200" s="22"/>
      <c r="H200" s="24"/>
      <c r="I200" s="22"/>
      <c r="J200" s="22"/>
      <c r="K200" s="22"/>
      <c r="L200" s="22"/>
      <c r="M200" s="24"/>
      <c r="N200" s="33"/>
      <c r="O200" s="25"/>
      <c r="P200" s="22"/>
      <c r="Q200" s="24"/>
      <c r="R200" s="22"/>
      <c r="S200" s="22"/>
      <c r="T200" s="118"/>
    </row>
    <row r="201" spans="1:20" s="29" customFormat="1" x14ac:dyDescent="0.25">
      <c r="A201" s="222"/>
      <c r="B201" s="31" t="s">
        <v>192</v>
      </c>
      <c r="C201" s="21">
        <v>330.44</v>
      </c>
      <c r="D201" s="22">
        <v>1119</v>
      </c>
      <c r="E201" s="22">
        <v>1119</v>
      </c>
      <c r="F201" s="23">
        <f t="shared" si="20"/>
        <v>3.3863938990436995</v>
      </c>
      <c r="G201" s="22">
        <v>55</v>
      </c>
      <c r="H201" s="24">
        <f t="shared" ref="H201:H204" si="31">G201/E201</f>
        <v>4.9151027703306524E-2</v>
      </c>
      <c r="I201" s="22">
        <v>5</v>
      </c>
      <c r="J201" s="22"/>
      <c r="K201" s="22">
        <v>40</v>
      </c>
      <c r="L201" s="22">
        <v>30</v>
      </c>
      <c r="M201" s="24">
        <f t="shared" si="21"/>
        <v>0.72727272727272729</v>
      </c>
      <c r="N201" s="33">
        <f t="shared" si="22"/>
        <v>55</v>
      </c>
      <c r="O201" s="25">
        <v>0.05</v>
      </c>
      <c r="P201" s="22">
        <v>55</v>
      </c>
      <c r="Q201" s="24">
        <f t="shared" si="23"/>
        <v>4.9151027703306524E-2</v>
      </c>
      <c r="R201" s="22">
        <v>0</v>
      </c>
      <c r="S201" s="22"/>
      <c r="T201" s="114"/>
    </row>
    <row r="202" spans="1:20" s="29" customFormat="1" x14ac:dyDescent="0.25">
      <c r="A202" s="21">
        <v>3</v>
      </c>
      <c r="B202" s="31" t="s">
        <v>193</v>
      </c>
      <c r="C202" s="21">
        <v>157.74</v>
      </c>
      <c r="D202" s="22">
        <v>183</v>
      </c>
      <c r="E202" s="22">
        <v>183</v>
      </c>
      <c r="F202" s="23">
        <f t="shared" si="20"/>
        <v>1.1601369341955114</v>
      </c>
      <c r="G202" s="22">
        <v>9</v>
      </c>
      <c r="H202" s="24">
        <f t="shared" si="31"/>
        <v>4.9180327868852458E-2</v>
      </c>
      <c r="I202" s="22">
        <v>0</v>
      </c>
      <c r="J202" s="22"/>
      <c r="K202" s="22">
        <v>6</v>
      </c>
      <c r="L202" s="22">
        <v>6</v>
      </c>
      <c r="M202" s="24">
        <f t="shared" si="21"/>
        <v>0.66666666666666663</v>
      </c>
      <c r="N202" s="33">
        <f t="shared" si="22"/>
        <v>9</v>
      </c>
      <c r="O202" s="25">
        <v>0.05</v>
      </c>
      <c r="P202" s="22">
        <v>9</v>
      </c>
      <c r="Q202" s="24">
        <f t="shared" si="23"/>
        <v>4.9180327868852458E-2</v>
      </c>
      <c r="R202" s="22">
        <v>0</v>
      </c>
      <c r="S202" s="22"/>
      <c r="T202" s="114"/>
    </row>
    <row r="203" spans="1:20" s="29" customFormat="1" ht="20.25" customHeight="1" x14ac:dyDescent="0.25">
      <c r="A203" s="21">
        <v>4</v>
      </c>
      <c r="B203" s="31" t="s">
        <v>194</v>
      </c>
      <c r="C203" s="21">
        <v>41.97</v>
      </c>
      <c r="D203" s="22">
        <v>112</v>
      </c>
      <c r="E203" s="22">
        <v>112</v>
      </c>
      <c r="F203" s="23">
        <f t="shared" si="20"/>
        <v>2.6685727900881582</v>
      </c>
      <c r="G203" s="22">
        <v>4</v>
      </c>
      <c r="H203" s="24">
        <f t="shared" si="31"/>
        <v>3.5714285714285712E-2</v>
      </c>
      <c r="I203" s="22">
        <v>0</v>
      </c>
      <c r="J203" s="22"/>
      <c r="K203" s="22">
        <v>4</v>
      </c>
      <c r="L203" s="22">
        <v>3</v>
      </c>
      <c r="M203" s="24">
        <f t="shared" si="21"/>
        <v>1</v>
      </c>
      <c r="N203" s="33">
        <f t="shared" si="22"/>
        <v>5</v>
      </c>
      <c r="O203" s="25">
        <v>0.05</v>
      </c>
      <c r="P203" s="22">
        <v>4</v>
      </c>
      <c r="Q203" s="24">
        <f t="shared" si="23"/>
        <v>3.5714285714285712E-2</v>
      </c>
      <c r="R203" s="22">
        <v>0</v>
      </c>
      <c r="S203" s="22"/>
      <c r="T203" s="114"/>
    </row>
    <row r="204" spans="1:20" s="29" customFormat="1" ht="19.5" customHeight="1" x14ac:dyDescent="0.25">
      <c r="A204" s="21">
        <v>5</v>
      </c>
      <c r="B204" s="31" t="s">
        <v>195</v>
      </c>
      <c r="C204" s="21">
        <v>146.55000000000001</v>
      </c>
      <c r="D204" s="22">
        <v>155</v>
      </c>
      <c r="E204" s="22">
        <v>155</v>
      </c>
      <c r="F204" s="23">
        <f t="shared" ref="F204:F272" si="32">E204/C204</f>
        <v>1.0576595018764925</v>
      </c>
      <c r="G204" s="22">
        <v>7</v>
      </c>
      <c r="H204" s="24">
        <f t="shared" si="31"/>
        <v>4.5161290322580643E-2</v>
      </c>
      <c r="I204" s="22">
        <v>0</v>
      </c>
      <c r="J204" s="22"/>
      <c r="K204" s="154">
        <v>5</v>
      </c>
      <c r="L204" s="154">
        <v>5</v>
      </c>
      <c r="M204" s="24">
        <f t="shared" si="21"/>
        <v>0.7142857142857143</v>
      </c>
      <c r="N204" s="33">
        <f t="shared" si="22"/>
        <v>7</v>
      </c>
      <c r="O204" s="25">
        <v>0.05</v>
      </c>
      <c r="P204" s="22">
        <v>7</v>
      </c>
      <c r="Q204" s="24">
        <f t="shared" si="23"/>
        <v>4.5161290322580643E-2</v>
      </c>
      <c r="R204" s="22">
        <v>0</v>
      </c>
      <c r="S204" s="22"/>
      <c r="T204" s="114"/>
    </row>
    <row r="205" spans="1:20" s="29" customFormat="1" x14ac:dyDescent="0.25">
      <c r="A205" s="21">
        <v>6</v>
      </c>
      <c r="B205" s="31" t="s">
        <v>196</v>
      </c>
      <c r="C205" s="21">
        <v>6.49</v>
      </c>
      <c r="D205" s="22">
        <v>0</v>
      </c>
      <c r="E205" s="22">
        <v>0</v>
      </c>
      <c r="F205" s="23">
        <f t="shared" si="32"/>
        <v>0</v>
      </c>
      <c r="G205" s="22">
        <v>0</v>
      </c>
      <c r="H205" s="24">
        <v>0</v>
      </c>
      <c r="I205" s="22">
        <v>0</v>
      </c>
      <c r="J205" s="22"/>
      <c r="K205" s="154">
        <v>0</v>
      </c>
      <c r="L205" s="154">
        <v>0</v>
      </c>
      <c r="M205" s="24">
        <v>0</v>
      </c>
      <c r="N205" s="33">
        <f t="shared" si="22"/>
        <v>0</v>
      </c>
      <c r="O205" s="25">
        <v>0.05</v>
      </c>
      <c r="P205" s="22">
        <v>0</v>
      </c>
      <c r="Q205" s="24">
        <v>0</v>
      </c>
      <c r="R205" s="22">
        <v>0</v>
      </c>
      <c r="S205" s="22"/>
      <c r="T205" s="114"/>
    </row>
    <row r="206" spans="1:20" s="29" customFormat="1" x14ac:dyDescent="0.25">
      <c r="A206" s="21">
        <v>7</v>
      </c>
      <c r="B206" s="31" t="s">
        <v>197</v>
      </c>
      <c r="C206" s="21">
        <v>8.93</v>
      </c>
      <c r="D206" s="22">
        <v>0</v>
      </c>
      <c r="E206" s="22">
        <v>0</v>
      </c>
      <c r="F206" s="23">
        <f t="shared" si="32"/>
        <v>0</v>
      </c>
      <c r="G206" s="22">
        <v>0</v>
      </c>
      <c r="H206" s="24">
        <v>0</v>
      </c>
      <c r="I206" s="22">
        <v>0</v>
      </c>
      <c r="J206" s="22"/>
      <c r="K206" s="154">
        <v>0</v>
      </c>
      <c r="L206" s="154">
        <v>0</v>
      </c>
      <c r="M206" s="24">
        <v>0</v>
      </c>
      <c r="N206" s="33">
        <f t="shared" ref="N206:N270" si="33">ROUNDDOWN(E206*O206,0)</f>
        <v>0</v>
      </c>
      <c r="O206" s="25">
        <v>0.05</v>
      </c>
      <c r="P206" s="22">
        <v>0</v>
      </c>
      <c r="Q206" s="24">
        <v>0</v>
      </c>
      <c r="R206" s="22">
        <v>0</v>
      </c>
      <c r="S206" s="22"/>
      <c r="T206" s="114"/>
    </row>
    <row r="207" spans="1:20" s="29" customFormat="1" ht="27" customHeight="1" x14ac:dyDescent="0.25">
      <c r="A207" s="21">
        <v>8</v>
      </c>
      <c r="B207" s="31" t="s">
        <v>436</v>
      </c>
      <c r="C207" s="21">
        <v>23.28</v>
      </c>
      <c r="D207" s="22">
        <v>35</v>
      </c>
      <c r="E207" s="22">
        <v>35</v>
      </c>
      <c r="F207" s="23">
        <f t="shared" si="32"/>
        <v>1.5034364261168385</v>
      </c>
      <c r="G207" s="22">
        <v>1</v>
      </c>
      <c r="H207" s="24">
        <f>G207/E207</f>
        <v>2.8571428571428571E-2</v>
      </c>
      <c r="I207" s="22">
        <v>0</v>
      </c>
      <c r="J207" s="22">
        <v>0</v>
      </c>
      <c r="K207" s="154">
        <v>0</v>
      </c>
      <c r="L207" s="154">
        <v>0</v>
      </c>
      <c r="M207" s="24">
        <v>0</v>
      </c>
      <c r="N207" s="33">
        <f t="shared" si="33"/>
        <v>1</v>
      </c>
      <c r="O207" s="25">
        <v>0.05</v>
      </c>
      <c r="P207" s="22">
        <v>1</v>
      </c>
      <c r="Q207" s="24">
        <f t="shared" ref="Q207:Q269" si="34">P207/E207</f>
        <v>2.8571428571428571E-2</v>
      </c>
      <c r="R207" s="22">
        <v>0</v>
      </c>
      <c r="S207" s="22">
        <v>0</v>
      </c>
      <c r="T207" s="114"/>
    </row>
    <row r="208" spans="1:20" s="29" customFormat="1" ht="20.25" customHeight="1" x14ac:dyDescent="0.25">
      <c r="A208" s="21">
        <v>9</v>
      </c>
      <c r="B208" s="31" t="s">
        <v>199</v>
      </c>
      <c r="C208" s="21">
        <v>16.71</v>
      </c>
      <c r="D208" s="22">
        <v>0</v>
      </c>
      <c r="E208" s="22">
        <v>0</v>
      </c>
      <c r="F208" s="23">
        <f t="shared" si="32"/>
        <v>0</v>
      </c>
      <c r="G208" s="22">
        <v>0</v>
      </c>
      <c r="H208" s="24">
        <v>0</v>
      </c>
      <c r="I208" s="22">
        <v>0</v>
      </c>
      <c r="J208" s="22">
        <v>0</v>
      </c>
      <c r="K208" s="22">
        <v>0</v>
      </c>
      <c r="L208" s="22">
        <v>0</v>
      </c>
      <c r="M208" s="24">
        <v>0</v>
      </c>
      <c r="N208" s="33">
        <f t="shared" si="33"/>
        <v>0</v>
      </c>
      <c r="O208" s="25">
        <v>0.05</v>
      </c>
      <c r="P208" s="22">
        <v>0</v>
      </c>
      <c r="Q208" s="24">
        <v>0</v>
      </c>
      <c r="R208" s="22">
        <v>0</v>
      </c>
      <c r="S208" s="22">
        <v>0</v>
      </c>
      <c r="T208" s="114"/>
    </row>
    <row r="209" spans="1:20" ht="84" customHeight="1" x14ac:dyDescent="0.25">
      <c r="A209" s="21">
        <v>10</v>
      </c>
      <c r="B209" s="31" t="s">
        <v>30</v>
      </c>
      <c r="C209" s="21"/>
      <c r="D209" s="22"/>
      <c r="E209" s="22"/>
      <c r="F209" s="23"/>
      <c r="G209" s="22"/>
      <c r="H209" s="24"/>
      <c r="I209" s="22"/>
      <c r="J209" s="22"/>
      <c r="K209" s="154"/>
      <c r="L209" s="154"/>
      <c r="M209" s="24"/>
      <c r="N209" s="33"/>
      <c r="O209" s="25"/>
      <c r="P209" s="22"/>
      <c r="Q209" s="40"/>
      <c r="R209" s="22"/>
      <c r="S209" s="22"/>
      <c r="T209" s="118"/>
    </row>
    <row r="210" spans="1:20" s="93" customFormat="1" x14ac:dyDescent="0.25">
      <c r="A210" s="253" t="s">
        <v>200</v>
      </c>
      <c r="B210" s="253"/>
      <c r="C210" s="49">
        <f>SUM(C199:C209)</f>
        <v>1276.6200000000001</v>
      </c>
      <c r="D210" s="38">
        <f>SUM(D199:D209)</f>
        <v>2994</v>
      </c>
      <c r="E210" s="38">
        <f>SUM(E199:E209)</f>
        <v>2994</v>
      </c>
      <c r="F210" s="39">
        <f t="shared" ref="F210" si="35">E210/C210</f>
        <v>2.3452554401466368</v>
      </c>
      <c r="G210" s="38">
        <f>SUM(G199:G209)</f>
        <v>145</v>
      </c>
      <c r="H210" s="24">
        <f>G210/E210</f>
        <v>4.8430193720774881E-2</v>
      </c>
      <c r="I210" s="38">
        <f>SUM(I199:I209)</f>
        <v>5</v>
      </c>
      <c r="J210" s="38">
        <f>SUM(J199:J209)</f>
        <v>0</v>
      </c>
      <c r="K210" s="38">
        <f>SUM(K199:K209)</f>
        <v>115</v>
      </c>
      <c r="L210" s="38">
        <f>SUM(L199:L209)</f>
        <v>94</v>
      </c>
      <c r="M210" s="40">
        <f t="shared" ref="M210:M272" si="36">K210/G210</f>
        <v>0.7931034482758621</v>
      </c>
      <c r="N210" s="156">
        <f>SUM(N199:N209)</f>
        <v>146</v>
      </c>
      <c r="O210" s="41"/>
      <c r="P210" s="38">
        <f>SUM(P199:P209)</f>
        <v>145</v>
      </c>
      <c r="Q210" s="40">
        <f t="shared" si="34"/>
        <v>4.8430193720774881E-2</v>
      </c>
      <c r="R210" s="38">
        <f>SUM(R199:R209)</f>
        <v>0</v>
      </c>
      <c r="S210" s="38">
        <f>SUM(S199:S209)</f>
        <v>0</v>
      </c>
      <c r="T210" s="117"/>
    </row>
    <row r="211" spans="1:20" x14ac:dyDescent="0.25">
      <c r="A211" s="258" t="s">
        <v>201</v>
      </c>
      <c r="B211" s="258"/>
      <c r="C211" s="21"/>
      <c r="D211" s="22"/>
      <c r="E211" s="22"/>
      <c r="F211" s="23"/>
      <c r="G211" s="22"/>
      <c r="H211" s="24"/>
      <c r="I211" s="22"/>
      <c r="J211" s="22"/>
      <c r="K211" s="154"/>
      <c r="L211" s="154"/>
      <c r="M211" s="24"/>
      <c r="N211" s="33"/>
      <c r="O211" s="25"/>
      <c r="P211" s="22"/>
      <c r="Q211" s="40"/>
      <c r="R211" s="22"/>
      <c r="S211" s="22"/>
      <c r="T211" s="118"/>
    </row>
    <row r="212" spans="1:20" x14ac:dyDescent="0.25">
      <c r="A212" s="220">
        <v>1</v>
      </c>
      <c r="B212" s="31" t="s">
        <v>202</v>
      </c>
      <c r="C212" s="21"/>
      <c r="D212" s="22"/>
      <c r="E212" s="22"/>
      <c r="F212" s="23"/>
      <c r="G212" s="22"/>
      <c r="H212" s="24"/>
      <c r="I212" s="22"/>
      <c r="J212" s="22"/>
      <c r="K212" s="154"/>
      <c r="L212" s="154"/>
      <c r="M212" s="24"/>
      <c r="N212" s="33"/>
      <c r="O212" s="25"/>
      <c r="P212" s="22"/>
      <c r="Q212" s="40"/>
      <c r="R212" s="22"/>
      <c r="S212" s="22"/>
      <c r="T212" s="118"/>
    </row>
    <row r="213" spans="1:20" s="29" customFormat="1" x14ac:dyDescent="0.25">
      <c r="A213" s="221"/>
      <c r="B213" s="31" t="s">
        <v>203</v>
      </c>
      <c r="C213" s="21">
        <v>25.35</v>
      </c>
      <c r="D213" s="22">
        <v>0</v>
      </c>
      <c r="E213" s="22">
        <v>0</v>
      </c>
      <c r="F213" s="23">
        <f t="shared" si="32"/>
        <v>0</v>
      </c>
      <c r="G213" s="22">
        <v>0</v>
      </c>
      <c r="H213" s="24">
        <v>0</v>
      </c>
      <c r="I213" s="22">
        <v>0</v>
      </c>
      <c r="J213" s="22"/>
      <c r="K213" s="154">
        <v>0</v>
      </c>
      <c r="L213" s="154">
        <v>0</v>
      </c>
      <c r="M213" s="24">
        <v>0</v>
      </c>
      <c r="N213" s="33">
        <f t="shared" si="33"/>
        <v>0</v>
      </c>
      <c r="O213" s="25">
        <v>0.05</v>
      </c>
      <c r="P213" s="22">
        <v>0</v>
      </c>
      <c r="Q213" s="24">
        <v>0</v>
      </c>
      <c r="R213" s="22">
        <v>0</v>
      </c>
      <c r="S213" s="22"/>
      <c r="T213" s="114"/>
    </row>
    <row r="214" spans="1:20" s="29" customFormat="1" x14ac:dyDescent="0.25">
      <c r="A214" s="221"/>
      <c r="B214" s="31" t="s">
        <v>204</v>
      </c>
      <c r="C214" s="21">
        <v>70.63</v>
      </c>
      <c r="D214" s="22">
        <v>0</v>
      </c>
      <c r="E214" s="22">
        <v>0</v>
      </c>
      <c r="F214" s="23">
        <f t="shared" si="32"/>
        <v>0</v>
      </c>
      <c r="G214" s="22">
        <v>0</v>
      </c>
      <c r="H214" s="24">
        <v>0</v>
      </c>
      <c r="I214" s="22">
        <v>0</v>
      </c>
      <c r="J214" s="22"/>
      <c r="K214" s="154">
        <v>0</v>
      </c>
      <c r="L214" s="154">
        <v>0</v>
      </c>
      <c r="M214" s="24">
        <v>0</v>
      </c>
      <c r="N214" s="33">
        <f t="shared" si="33"/>
        <v>0</v>
      </c>
      <c r="O214" s="25">
        <v>0.05</v>
      </c>
      <c r="P214" s="22">
        <v>0</v>
      </c>
      <c r="Q214" s="24">
        <v>0</v>
      </c>
      <c r="R214" s="22">
        <v>0</v>
      </c>
      <c r="S214" s="22"/>
      <c r="T214" s="114"/>
    </row>
    <row r="215" spans="1:20" s="29" customFormat="1" x14ac:dyDescent="0.25">
      <c r="A215" s="221"/>
      <c r="B215" s="31" t="s">
        <v>205</v>
      </c>
      <c r="C215" s="21">
        <v>12.44</v>
      </c>
      <c r="D215" s="22">
        <v>0</v>
      </c>
      <c r="E215" s="22">
        <v>0</v>
      </c>
      <c r="F215" s="23">
        <f t="shared" si="32"/>
        <v>0</v>
      </c>
      <c r="G215" s="22">
        <v>0</v>
      </c>
      <c r="H215" s="24">
        <v>0</v>
      </c>
      <c r="I215" s="22">
        <v>0</v>
      </c>
      <c r="J215" s="22"/>
      <c r="K215" s="154">
        <v>0</v>
      </c>
      <c r="L215" s="154">
        <v>0</v>
      </c>
      <c r="M215" s="24">
        <v>0</v>
      </c>
      <c r="N215" s="33">
        <f t="shared" si="33"/>
        <v>0</v>
      </c>
      <c r="O215" s="25">
        <v>0.05</v>
      </c>
      <c r="P215" s="22">
        <v>0</v>
      </c>
      <c r="Q215" s="24">
        <v>0</v>
      </c>
      <c r="R215" s="22">
        <v>0</v>
      </c>
      <c r="S215" s="22"/>
      <c r="T215" s="114"/>
    </row>
    <row r="216" spans="1:20" s="29" customFormat="1" x14ac:dyDescent="0.25">
      <c r="A216" s="222"/>
      <c r="B216" s="31" t="s">
        <v>206</v>
      </c>
      <c r="C216" s="21">
        <v>350.33</v>
      </c>
      <c r="D216" s="22">
        <v>202</v>
      </c>
      <c r="E216" s="22">
        <v>202</v>
      </c>
      <c r="F216" s="23">
        <f t="shared" si="32"/>
        <v>0.57659920646247831</v>
      </c>
      <c r="G216" s="22">
        <v>9</v>
      </c>
      <c r="H216" s="24">
        <f t="shared" ref="H216:H217" si="37">G216/E216</f>
        <v>4.4554455445544552E-2</v>
      </c>
      <c r="I216" s="22">
        <v>0</v>
      </c>
      <c r="J216" s="22"/>
      <c r="K216" s="154">
        <v>8</v>
      </c>
      <c r="L216" s="154">
        <v>6</v>
      </c>
      <c r="M216" s="24">
        <f>K216/G216</f>
        <v>0.88888888888888884</v>
      </c>
      <c r="N216" s="33">
        <f t="shared" si="33"/>
        <v>10</v>
      </c>
      <c r="O216" s="25">
        <v>0.05</v>
      </c>
      <c r="P216" s="22">
        <v>9</v>
      </c>
      <c r="Q216" s="24">
        <f t="shared" si="34"/>
        <v>4.4554455445544552E-2</v>
      </c>
      <c r="R216" s="22">
        <v>0</v>
      </c>
      <c r="S216" s="22"/>
      <c r="T216" s="114"/>
    </row>
    <row r="217" spans="1:20" s="29" customFormat="1" x14ac:dyDescent="0.25">
      <c r="A217" s="21">
        <v>2</v>
      </c>
      <c r="B217" s="31" t="s">
        <v>207</v>
      </c>
      <c r="C217" s="21">
        <v>369.64</v>
      </c>
      <c r="D217" s="22">
        <v>279</v>
      </c>
      <c r="E217" s="22">
        <v>279</v>
      </c>
      <c r="F217" s="23">
        <f t="shared" si="32"/>
        <v>0.75478844280921986</v>
      </c>
      <c r="G217" s="22">
        <v>12</v>
      </c>
      <c r="H217" s="24">
        <f t="shared" si="37"/>
        <v>4.3010752688172046E-2</v>
      </c>
      <c r="I217" s="22">
        <v>0</v>
      </c>
      <c r="J217" s="22"/>
      <c r="K217" s="22">
        <v>9</v>
      </c>
      <c r="L217" s="22">
        <v>9</v>
      </c>
      <c r="M217" s="24">
        <f t="shared" si="36"/>
        <v>0.75</v>
      </c>
      <c r="N217" s="33">
        <f t="shared" si="33"/>
        <v>13</v>
      </c>
      <c r="O217" s="25">
        <v>0.05</v>
      </c>
      <c r="P217" s="22">
        <v>12</v>
      </c>
      <c r="Q217" s="24">
        <f t="shared" si="34"/>
        <v>4.3010752688172046E-2</v>
      </c>
      <c r="R217" s="22">
        <v>0</v>
      </c>
      <c r="S217" s="22"/>
      <c r="T217" s="114"/>
    </row>
    <row r="218" spans="1:20" s="29" customFormat="1" x14ac:dyDescent="0.25">
      <c r="A218" s="220">
        <v>3</v>
      </c>
      <c r="B218" s="31" t="s">
        <v>208</v>
      </c>
      <c r="C218" s="21"/>
      <c r="D218" s="22"/>
      <c r="E218" s="22"/>
      <c r="F218" s="23"/>
      <c r="G218" s="22"/>
      <c r="H218" s="24"/>
      <c r="I218" s="22"/>
      <c r="J218" s="22"/>
      <c r="K218" s="22"/>
      <c r="L218" s="22"/>
      <c r="M218" s="24"/>
      <c r="N218" s="33"/>
      <c r="O218" s="25"/>
      <c r="P218" s="22"/>
      <c r="Q218" s="24"/>
      <c r="R218" s="22"/>
      <c r="S218" s="22"/>
      <c r="T218" s="114"/>
    </row>
    <row r="219" spans="1:20" s="29" customFormat="1" x14ac:dyDescent="0.25">
      <c r="A219" s="221"/>
      <c r="B219" s="31" t="s">
        <v>437</v>
      </c>
      <c r="C219" s="21">
        <v>267.42</v>
      </c>
      <c r="D219" s="22">
        <v>243</v>
      </c>
      <c r="E219" s="22">
        <v>243</v>
      </c>
      <c r="F219" s="23">
        <f t="shared" si="32"/>
        <v>0.90868297060803227</v>
      </c>
      <c r="G219" s="22">
        <v>12</v>
      </c>
      <c r="H219" s="24">
        <f t="shared" ref="H219:H220" si="38">G219/E219</f>
        <v>4.9382716049382713E-2</v>
      </c>
      <c r="I219" s="22">
        <v>0</v>
      </c>
      <c r="J219" s="22"/>
      <c r="K219" s="22">
        <v>3</v>
      </c>
      <c r="L219" s="22">
        <v>3</v>
      </c>
      <c r="M219" s="24">
        <f t="shared" si="36"/>
        <v>0.25</v>
      </c>
      <c r="N219" s="33">
        <f t="shared" si="33"/>
        <v>12</v>
      </c>
      <c r="O219" s="25">
        <v>0.05</v>
      </c>
      <c r="P219" s="22">
        <v>12</v>
      </c>
      <c r="Q219" s="24">
        <f t="shared" si="34"/>
        <v>4.9382716049382713E-2</v>
      </c>
      <c r="R219" s="22">
        <v>0</v>
      </c>
      <c r="S219" s="22"/>
      <c r="T219" s="114"/>
    </row>
    <row r="220" spans="1:20" s="29" customFormat="1" x14ac:dyDescent="0.25">
      <c r="A220" s="222"/>
      <c r="B220" s="31" t="s">
        <v>438</v>
      </c>
      <c r="C220" s="21">
        <v>1408.25</v>
      </c>
      <c r="D220" s="22">
        <v>1134</v>
      </c>
      <c r="E220" s="22">
        <v>1134</v>
      </c>
      <c r="F220" s="23">
        <f t="shared" si="32"/>
        <v>0.80525474880170422</v>
      </c>
      <c r="G220" s="22">
        <v>56</v>
      </c>
      <c r="H220" s="24">
        <f t="shared" si="38"/>
        <v>4.9382716049382713E-2</v>
      </c>
      <c r="I220" s="22">
        <v>0</v>
      </c>
      <c r="J220" s="22"/>
      <c r="K220" s="22">
        <v>8</v>
      </c>
      <c r="L220" s="22">
        <v>6</v>
      </c>
      <c r="M220" s="24">
        <f t="shared" si="36"/>
        <v>0.14285714285714285</v>
      </c>
      <c r="N220" s="33">
        <f t="shared" si="33"/>
        <v>56</v>
      </c>
      <c r="O220" s="25">
        <v>0.05</v>
      </c>
      <c r="P220" s="22">
        <v>56</v>
      </c>
      <c r="Q220" s="24">
        <f t="shared" si="34"/>
        <v>4.9382716049382713E-2</v>
      </c>
      <c r="R220" s="22">
        <v>0</v>
      </c>
      <c r="S220" s="22"/>
      <c r="T220" s="114"/>
    </row>
    <row r="221" spans="1:20" x14ac:dyDescent="0.25">
      <c r="A221" s="21">
        <v>4</v>
      </c>
      <c r="B221" s="31" t="s">
        <v>238</v>
      </c>
      <c r="C221" s="21">
        <v>6.27</v>
      </c>
      <c r="D221" s="22">
        <v>0</v>
      </c>
      <c r="E221" s="22">
        <v>0</v>
      </c>
      <c r="F221" s="23">
        <f t="shared" si="32"/>
        <v>0</v>
      </c>
      <c r="G221" s="22">
        <v>0</v>
      </c>
      <c r="H221" s="24">
        <v>0</v>
      </c>
      <c r="I221" s="22">
        <v>0</v>
      </c>
      <c r="J221" s="22">
        <v>0</v>
      </c>
      <c r="K221" s="22">
        <v>0</v>
      </c>
      <c r="L221" s="22">
        <v>0</v>
      </c>
      <c r="M221" s="24">
        <v>0</v>
      </c>
      <c r="N221" s="33">
        <f t="shared" si="33"/>
        <v>0</v>
      </c>
      <c r="O221" s="25">
        <v>0.05</v>
      </c>
      <c r="P221" s="22">
        <v>0</v>
      </c>
      <c r="Q221" s="24">
        <v>0</v>
      </c>
      <c r="R221" s="22">
        <v>0</v>
      </c>
      <c r="S221" s="22">
        <v>0</v>
      </c>
      <c r="T221" s="118"/>
    </row>
    <row r="222" spans="1:20" ht="76.5" customHeight="1" x14ac:dyDescent="0.25">
      <c r="A222" s="21">
        <v>5</v>
      </c>
      <c r="B222" s="31" t="s">
        <v>30</v>
      </c>
      <c r="C222" s="21"/>
      <c r="D222" s="22"/>
      <c r="E222" s="22"/>
      <c r="F222" s="23"/>
      <c r="G222" s="22"/>
      <c r="H222" s="24"/>
      <c r="I222" s="22"/>
      <c r="J222" s="22"/>
      <c r="K222" s="22"/>
      <c r="L222" s="22"/>
      <c r="M222" s="24"/>
      <c r="N222" s="33"/>
      <c r="O222" s="25"/>
      <c r="P222" s="22"/>
      <c r="Q222" s="40"/>
      <c r="R222" s="22"/>
      <c r="S222" s="22"/>
      <c r="T222" s="118"/>
    </row>
    <row r="223" spans="1:20" s="51" customFormat="1" x14ac:dyDescent="0.25">
      <c r="A223" s="253" t="s">
        <v>209</v>
      </c>
      <c r="B223" s="253"/>
      <c r="C223" s="49">
        <f>SUM(C213:C222)</f>
        <v>2510.33</v>
      </c>
      <c r="D223" s="38">
        <f>SUM(D213:D222)</f>
        <v>1858</v>
      </c>
      <c r="E223" s="38">
        <f>SUM(E213:E222)</f>
        <v>1858</v>
      </c>
      <c r="F223" s="39">
        <f t="shared" ref="F223" si="39">E223/C223</f>
        <v>0.74014173435365072</v>
      </c>
      <c r="G223" s="38">
        <f>SUM(G213:G222)</f>
        <v>89</v>
      </c>
      <c r="H223" s="24">
        <f>G223/E223</f>
        <v>4.7900968783638323E-2</v>
      </c>
      <c r="I223" s="38">
        <f>SUM(I213:I222)</f>
        <v>0</v>
      </c>
      <c r="J223" s="38">
        <f>SUM(J213:J222)</f>
        <v>0</v>
      </c>
      <c r="K223" s="157">
        <f>SUM(K213:K222)</f>
        <v>28</v>
      </c>
      <c r="L223" s="157">
        <f>SUM(L213:L222)</f>
        <v>24</v>
      </c>
      <c r="M223" s="40">
        <f t="shared" si="36"/>
        <v>0.3146067415730337</v>
      </c>
      <c r="N223" s="33">
        <f>SUM(N213:N222)</f>
        <v>91</v>
      </c>
      <c r="O223" s="25"/>
      <c r="P223" s="38">
        <f>SUM(P213:P222)</f>
        <v>89</v>
      </c>
      <c r="Q223" s="40">
        <f t="shared" si="34"/>
        <v>4.7900968783638323E-2</v>
      </c>
      <c r="R223" s="38">
        <f>SUM(R213:R222)</f>
        <v>0</v>
      </c>
      <c r="S223" s="38">
        <f>SUM(S213:S222)</f>
        <v>0</v>
      </c>
      <c r="T223" s="120"/>
    </row>
    <row r="224" spans="1:20" ht="25.5" customHeight="1" x14ac:dyDescent="0.25">
      <c r="A224" s="258" t="s">
        <v>210</v>
      </c>
      <c r="B224" s="258"/>
      <c r="C224" s="21"/>
      <c r="D224" s="22"/>
      <c r="E224" s="22"/>
      <c r="F224" s="23"/>
      <c r="G224" s="22"/>
      <c r="H224" s="24"/>
      <c r="I224" s="22"/>
      <c r="J224" s="22"/>
      <c r="K224" s="22"/>
      <c r="L224" s="22"/>
      <c r="M224" s="24"/>
      <c r="N224" s="33"/>
      <c r="O224" s="25"/>
      <c r="P224" s="22"/>
      <c r="Q224" s="40"/>
      <c r="R224" s="22"/>
      <c r="S224" s="22"/>
      <c r="T224" s="118"/>
    </row>
    <row r="225" spans="1:20" x14ac:dyDescent="0.25">
      <c r="A225" s="220">
        <v>1</v>
      </c>
      <c r="B225" s="31" t="s">
        <v>317</v>
      </c>
      <c r="C225" s="21"/>
      <c r="D225" s="22"/>
      <c r="E225" s="22"/>
      <c r="F225" s="23"/>
      <c r="G225" s="22"/>
      <c r="H225" s="24"/>
      <c r="I225" s="22"/>
      <c r="J225" s="22"/>
      <c r="K225" s="154"/>
      <c r="L225" s="154"/>
      <c r="M225" s="24"/>
      <c r="N225" s="33"/>
      <c r="O225" s="25"/>
      <c r="P225" s="22"/>
      <c r="Q225" s="40"/>
      <c r="R225" s="22"/>
      <c r="S225" s="22"/>
      <c r="T225" s="118"/>
    </row>
    <row r="226" spans="1:20" s="29" customFormat="1" ht="25.5" customHeight="1" x14ac:dyDescent="0.25">
      <c r="A226" s="221"/>
      <c r="B226" s="31" t="s">
        <v>212</v>
      </c>
      <c r="C226" s="21">
        <v>342.45</v>
      </c>
      <c r="D226" s="22">
        <v>484</v>
      </c>
      <c r="E226" s="22">
        <v>484</v>
      </c>
      <c r="F226" s="23">
        <f t="shared" si="32"/>
        <v>1.413345013870638</v>
      </c>
      <c r="G226" s="22">
        <v>23</v>
      </c>
      <c r="H226" s="24">
        <f t="shared" ref="H226:H228" si="40">G226/E226</f>
        <v>4.7520661157024795E-2</v>
      </c>
      <c r="I226" s="22">
        <v>0</v>
      </c>
      <c r="J226" s="22"/>
      <c r="K226" s="22">
        <v>17</v>
      </c>
      <c r="L226" s="22">
        <v>13</v>
      </c>
      <c r="M226" s="24">
        <f t="shared" si="36"/>
        <v>0.73913043478260865</v>
      </c>
      <c r="N226" s="33">
        <f t="shared" si="33"/>
        <v>24</v>
      </c>
      <c r="O226" s="25">
        <v>0.05</v>
      </c>
      <c r="P226" s="22">
        <v>23</v>
      </c>
      <c r="Q226" s="24">
        <f t="shared" si="34"/>
        <v>4.7520661157024795E-2</v>
      </c>
      <c r="R226" s="22">
        <v>0</v>
      </c>
      <c r="S226" s="22"/>
      <c r="T226" s="114"/>
    </row>
    <row r="227" spans="1:20" s="29" customFormat="1" x14ac:dyDescent="0.25">
      <c r="A227" s="221"/>
      <c r="B227" s="31" t="s">
        <v>213</v>
      </c>
      <c r="C227" s="21">
        <v>121.29</v>
      </c>
      <c r="D227" s="22">
        <v>125</v>
      </c>
      <c r="E227" s="22">
        <v>125</v>
      </c>
      <c r="F227" s="23">
        <f t="shared" si="32"/>
        <v>1.0305878473081045</v>
      </c>
      <c r="G227" s="22">
        <v>6</v>
      </c>
      <c r="H227" s="24">
        <f t="shared" si="40"/>
        <v>4.8000000000000001E-2</v>
      </c>
      <c r="I227" s="22">
        <v>0</v>
      </c>
      <c r="J227" s="22"/>
      <c r="K227" s="154">
        <v>5</v>
      </c>
      <c r="L227" s="154">
        <v>4</v>
      </c>
      <c r="M227" s="24">
        <f t="shared" si="36"/>
        <v>0.83333333333333337</v>
      </c>
      <c r="N227" s="33">
        <f t="shared" si="33"/>
        <v>6</v>
      </c>
      <c r="O227" s="25">
        <v>0.05</v>
      </c>
      <c r="P227" s="22">
        <v>6</v>
      </c>
      <c r="Q227" s="24">
        <f t="shared" si="34"/>
        <v>4.8000000000000001E-2</v>
      </c>
      <c r="R227" s="22">
        <v>0</v>
      </c>
      <c r="S227" s="22"/>
      <c r="T227" s="114"/>
    </row>
    <row r="228" spans="1:20" s="29" customFormat="1" x14ac:dyDescent="0.25">
      <c r="A228" s="222"/>
      <c r="B228" s="31" t="s">
        <v>214</v>
      </c>
      <c r="C228" s="21">
        <v>101.63</v>
      </c>
      <c r="D228" s="22">
        <v>220</v>
      </c>
      <c r="E228" s="22">
        <v>220</v>
      </c>
      <c r="F228" s="23">
        <f t="shared" si="32"/>
        <v>2.1647151431663878</v>
      </c>
      <c r="G228" s="22">
        <v>10</v>
      </c>
      <c r="H228" s="24">
        <f t="shared" si="40"/>
        <v>4.5454545454545456E-2</v>
      </c>
      <c r="I228" s="22">
        <v>0</v>
      </c>
      <c r="J228" s="22"/>
      <c r="K228" s="154">
        <v>7</v>
      </c>
      <c r="L228" s="154">
        <v>6</v>
      </c>
      <c r="M228" s="24">
        <f t="shared" si="36"/>
        <v>0.7</v>
      </c>
      <c r="N228" s="33">
        <f t="shared" si="33"/>
        <v>11</v>
      </c>
      <c r="O228" s="25">
        <v>0.05</v>
      </c>
      <c r="P228" s="22">
        <v>10</v>
      </c>
      <c r="Q228" s="24">
        <f t="shared" si="34"/>
        <v>4.5454545454545456E-2</v>
      </c>
      <c r="R228" s="22">
        <v>0</v>
      </c>
      <c r="S228" s="22"/>
      <c r="T228" s="114"/>
    </row>
    <row r="229" spans="1:20" x14ac:dyDescent="0.25">
      <c r="A229" s="220">
        <v>2</v>
      </c>
      <c r="B229" s="31" t="s">
        <v>215</v>
      </c>
      <c r="C229" s="21"/>
      <c r="D229" s="22"/>
      <c r="E229" s="22"/>
      <c r="F229" s="23"/>
      <c r="G229" s="22"/>
      <c r="H229" s="24"/>
      <c r="I229" s="22"/>
      <c r="J229" s="22"/>
      <c r="K229" s="22"/>
      <c r="L229" s="22"/>
      <c r="M229" s="24"/>
      <c r="N229" s="33"/>
      <c r="O229" s="25"/>
      <c r="P229" s="22"/>
      <c r="Q229" s="24"/>
      <c r="R229" s="22"/>
      <c r="S229" s="22"/>
      <c r="T229" s="118"/>
    </row>
    <row r="230" spans="1:20" s="29" customFormat="1" x14ac:dyDescent="0.25">
      <c r="A230" s="221"/>
      <c r="B230" s="31" t="s">
        <v>216</v>
      </c>
      <c r="C230" s="21">
        <v>510.87</v>
      </c>
      <c r="D230" s="22">
        <v>477</v>
      </c>
      <c r="E230" s="22">
        <v>477</v>
      </c>
      <c r="F230" s="23">
        <f t="shared" si="32"/>
        <v>0.93370133302014213</v>
      </c>
      <c r="G230" s="22">
        <v>23</v>
      </c>
      <c r="H230" s="24">
        <f t="shared" ref="H230:H235" si="41">G230/E230</f>
        <v>4.8218029350104823E-2</v>
      </c>
      <c r="I230" s="22">
        <v>0</v>
      </c>
      <c r="J230" s="22"/>
      <c r="K230" s="22">
        <v>17</v>
      </c>
      <c r="L230" s="22">
        <v>17</v>
      </c>
      <c r="M230" s="24">
        <f t="shared" si="36"/>
        <v>0.73913043478260865</v>
      </c>
      <c r="N230" s="33">
        <f t="shared" si="33"/>
        <v>23</v>
      </c>
      <c r="O230" s="25">
        <v>0.05</v>
      </c>
      <c r="P230" s="22">
        <v>23</v>
      </c>
      <c r="Q230" s="24">
        <f t="shared" si="34"/>
        <v>4.8218029350104823E-2</v>
      </c>
      <c r="R230" s="22">
        <v>0</v>
      </c>
      <c r="S230" s="22"/>
      <c r="T230" s="114"/>
    </row>
    <row r="231" spans="1:20" s="29" customFormat="1" x14ac:dyDescent="0.25">
      <c r="A231" s="221"/>
      <c r="B231" s="31" t="s">
        <v>217</v>
      </c>
      <c r="C231" s="21">
        <v>132.16</v>
      </c>
      <c r="D231" s="22">
        <v>153</v>
      </c>
      <c r="E231" s="22">
        <v>153</v>
      </c>
      <c r="F231" s="23">
        <f t="shared" si="32"/>
        <v>1.1576876513317191</v>
      </c>
      <c r="G231" s="22">
        <v>7</v>
      </c>
      <c r="H231" s="24">
        <f t="shared" si="41"/>
        <v>4.5751633986928102E-2</v>
      </c>
      <c r="I231" s="22">
        <v>0</v>
      </c>
      <c r="J231" s="22"/>
      <c r="K231" s="22">
        <v>5</v>
      </c>
      <c r="L231" s="22">
        <v>5</v>
      </c>
      <c r="M231" s="24">
        <f t="shared" si="36"/>
        <v>0.7142857142857143</v>
      </c>
      <c r="N231" s="33">
        <f t="shared" si="33"/>
        <v>7</v>
      </c>
      <c r="O231" s="25">
        <v>0.05</v>
      </c>
      <c r="P231" s="22">
        <v>7</v>
      </c>
      <c r="Q231" s="24">
        <f t="shared" si="34"/>
        <v>4.5751633986928102E-2</v>
      </c>
      <c r="R231" s="22">
        <v>0</v>
      </c>
      <c r="S231" s="22"/>
      <c r="T231" s="114"/>
    </row>
    <row r="232" spans="1:20" s="29" customFormat="1" ht="27" customHeight="1" x14ac:dyDescent="0.25">
      <c r="A232" s="221"/>
      <c r="B232" s="31" t="s">
        <v>218</v>
      </c>
      <c r="C232" s="21">
        <v>444.64</v>
      </c>
      <c r="D232" s="22">
        <v>386</v>
      </c>
      <c r="E232" s="22">
        <v>386</v>
      </c>
      <c r="F232" s="23">
        <f t="shared" si="32"/>
        <v>0.86811802806765026</v>
      </c>
      <c r="G232" s="22">
        <v>19</v>
      </c>
      <c r="H232" s="24">
        <f t="shared" si="41"/>
        <v>4.9222797927461141E-2</v>
      </c>
      <c r="I232" s="22">
        <v>0</v>
      </c>
      <c r="J232" s="22"/>
      <c r="K232" s="22">
        <v>15</v>
      </c>
      <c r="L232" s="22">
        <v>15</v>
      </c>
      <c r="M232" s="24">
        <f t="shared" si="36"/>
        <v>0.78947368421052633</v>
      </c>
      <c r="N232" s="33">
        <f t="shared" si="33"/>
        <v>19</v>
      </c>
      <c r="O232" s="25">
        <v>0.05</v>
      </c>
      <c r="P232" s="22">
        <v>19</v>
      </c>
      <c r="Q232" s="24">
        <f t="shared" si="34"/>
        <v>4.9222797927461141E-2</v>
      </c>
      <c r="R232" s="22">
        <v>0</v>
      </c>
      <c r="S232" s="22"/>
      <c r="T232" s="114"/>
    </row>
    <row r="233" spans="1:20" s="29" customFormat="1" x14ac:dyDescent="0.25">
      <c r="A233" s="221"/>
      <c r="B233" s="31" t="s">
        <v>219</v>
      </c>
      <c r="C233" s="21">
        <v>694.62</v>
      </c>
      <c r="D233" s="22">
        <v>638</v>
      </c>
      <c r="E233" s="22">
        <v>638</v>
      </c>
      <c r="F233" s="23">
        <f t="shared" si="32"/>
        <v>0.91848780628257176</v>
      </c>
      <c r="G233" s="22">
        <v>31</v>
      </c>
      <c r="H233" s="24">
        <f t="shared" si="41"/>
        <v>4.8589341692789965E-2</v>
      </c>
      <c r="I233" s="22">
        <v>0</v>
      </c>
      <c r="J233" s="22"/>
      <c r="K233" s="22">
        <v>20</v>
      </c>
      <c r="L233" s="22">
        <v>20</v>
      </c>
      <c r="M233" s="24">
        <f t="shared" si="36"/>
        <v>0.64516129032258063</v>
      </c>
      <c r="N233" s="33">
        <f t="shared" si="33"/>
        <v>31</v>
      </c>
      <c r="O233" s="25">
        <v>0.05</v>
      </c>
      <c r="P233" s="22">
        <v>31</v>
      </c>
      <c r="Q233" s="24">
        <f t="shared" si="34"/>
        <v>4.8589341692789965E-2</v>
      </c>
      <c r="R233" s="22">
        <v>0</v>
      </c>
      <c r="S233" s="22"/>
      <c r="T233" s="114"/>
    </row>
    <row r="234" spans="1:20" s="29" customFormat="1" x14ac:dyDescent="0.25">
      <c r="A234" s="221"/>
      <c r="B234" s="31" t="s">
        <v>220</v>
      </c>
      <c r="C234" s="21">
        <v>892.76</v>
      </c>
      <c r="D234" s="22">
        <v>976</v>
      </c>
      <c r="E234" s="22">
        <v>976</v>
      </c>
      <c r="F234" s="23">
        <f t="shared" si="32"/>
        <v>1.0932389443971504</v>
      </c>
      <c r="G234" s="22">
        <v>40</v>
      </c>
      <c r="H234" s="24">
        <f t="shared" si="41"/>
        <v>4.0983606557377046E-2</v>
      </c>
      <c r="I234" s="22">
        <v>0</v>
      </c>
      <c r="J234" s="22"/>
      <c r="K234" s="22">
        <v>30</v>
      </c>
      <c r="L234" s="22">
        <v>30</v>
      </c>
      <c r="M234" s="24">
        <f t="shared" si="36"/>
        <v>0.75</v>
      </c>
      <c r="N234" s="33">
        <f t="shared" si="33"/>
        <v>48</v>
      </c>
      <c r="O234" s="25">
        <v>0.05</v>
      </c>
      <c r="P234" s="22">
        <v>40</v>
      </c>
      <c r="Q234" s="24">
        <f t="shared" si="34"/>
        <v>4.0983606557377046E-2</v>
      </c>
      <c r="R234" s="22">
        <v>0</v>
      </c>
      <c r="S234" s="22"/>
      <c r="T234" s="114"/>
    </row>
    <row r="235" spans="1:20" s="29" customFormat="1" x14ac:dyDescent="0.25">
      <c r="A235" s="222"/>
      <c r="B235" s="31" t="s">
        <v>221</v>
      </c>
      <c r="C235" s="21">
        <v>114.92</v>
      </c>
      <c r="D235" s="22">
        <v>148</v>
      </c>
      <c r="E235" s="22">
        <v>148</v>
      </c>
      <c r="F235" s="23">
        <f t="shared" si="32"/>
        <v>1.2878524190741385</v>
      </c>
      <c r="G235" s="22">
        <v>7</v>
      </c>
      <c r="H235" s="24">
        <f t="shared" si="41"/>
        <v>4.72972972972973E-2</v>
      </c>
      <c r="I235" s="22">
        <v>0</v>
      </c>
      <c r="J235" s="22"/>
      <c r="K235" s="22">
        <v>5</v>
      </c>
      <c r="L235" s="22">
        <v>5</v>
      </c>
      <c r="M235" s="24">
        <f t="shared" si="36"/>
        <v>0.7142857142857143</v>
      </c>
      <c r="N235" s="33">
        <f t="shared" si="33"/>
        <v>7</v>
      </c>
      <c r="O235" s="25">
        <v>0.05</v>
      </c>
      <c r="P235" s="22">
        <v>7</v>
      </c>
      <c r="Q235" s="24">
        <f t="shared" si="34"/>
        <v>4.72972972972973E-2</v>
      </c>
      <c r="R235" s="22">
        <v>0</v>
      </c>
      <c r="S235" s="22"/>
      <c r="T235" s="114"/>
    </row>
    <row r="236" spans="1:20" x14ac:dyDescent="0.25">
      <c r="A236" s="220">
        <v>3</v>
      </c>
      <c r="B236" s="31" t="s">
        <v>222</v>
      </c>
      <c r="C236" s="21"/>
      <c r="D236" s="22"/>
      <c r="E236" s="22"/>
      <c r="F236" s="23"/>
      <c r="G236" s="22"/>
      <c r="H236" s="24"/>
      <c r="I236" s="22"/>
      <c r="J236" s="22"/>
      <c r="K236" s="154"/>
      <c r="L236" s="154"/>
      <c r="M236" s="24"/>
      <c r="N236" s="33"/>
      <c r="O236" s="25"/>
      <c r="P236" s="22"/>
      <c r="Q236" s="40"/>
      <c r="R236" s="22"/>
      <c r="S236" s="22"/>
      <c r="T236" s="118"/>
    </row>
    <row r="237" spans="1:20" s="29" customFormat="1" x14ac:dyDescent="0.25">
      <c r="A237" s="221"/>
      <c r="B237" s="31" t="s">
        <v>223</v>
      </c>
      <c r="C237" s="21">
        <v>153.78</v>
      </c>
      <c r="D237" s="22">
        <v>658</v>
      </c>
      <c r="E237" s="22">
        <v>658</v>
      </c>
      <c r="F237" s="23">
        <f t="shared" si="32"/>
        <v>4.2788399011574976</v>
      </c>
      <c r="G237" s="22">
        <v>32</v>
      </c>
      <c r="H237" s="24">
        <f t="shared" ref="H237:H243" si="42">G237/E237</f>
        <v>4.8632218844984802E-2</v>
      </c>
      <c r="I237" s="22">
        <v>0</v>
      </c>
      <c r="J237" s="22"/>
      <c r="K237" s="22">
        <v>24</v>
      </c>
      <c r="L237" s="22">
        <v>24</v>
      </c>
      <c r="M237" s="24">
        <f t="shared" si="36"/>
        <v>0.75</v>
      </c>
      <c r="N237" s="33">
        <f t="shared" si="33"/>
        <v>32</v>
      </c>
      <c r="O237" s="25">
        <v>0.05</v>
      </c>
      <c r="P237" s="22">
        <v>32</v>
      </c>
      <c r="Q237" s="24">
        <f t="shared" si="34"/>
        <v>4.8632218844984802E-2</v>
      </c>
      <c r="R237" s="22">
        <v>0</v>
      </c>
      <c r="S237" s="22"/>
      <c r="T237" s="114"/>
    </row>
    <row r="238" spans="1:20" s="29" customFormat="1" x14ac:dyDescent="0.25">
      <c r="A238" s="221"/>
      <c r="B238" s="31" t="s">
        <v>224</v>
      </c>
      <c r="C238" s="21">
        <v>448.91</v>
      </c>
      <c r="D238" s="22">
        <v>1670</v>
      </c>
      <c r="E238" s="22">
        <v>1670</v>
      </c>
      <c r="F238" s="23">
        <f t="shared" si="32"/>
        <v>3.7201220734668419</v>
      </c>
      <c r="G238" s="22">
        <v>83</v>
      </c>
      <c r="H238" s="24">
        <f t="shared" si="42"/>
        <v>4.9700598802395211E-2</v>
      </c>
      <c r="I238" s="22">
        <v>0</v>
      </c>
      <c r="J238" s="22"/>
      <c r="K238" s="22">
        <v>62</v>
      </c>
      <c r="L238" s="22">
        <v>62</v>
      </c>
      <c r="M238" s="24">
        <f t="shared" si="36"/>
        <v>0.74698795180722888</v>
      </c>
      <c r="N238" s="33">
        <f t="shared" si="33"/>
        <v>83</v>
      </c>
      <c r="O238" s="25">
        <v>0.05</v>
      </c>
      <c r="P238" s="22">
        <v>83</v>
      </c>
      <c r="Q238" s="24">
        <f t="shared" si="34"/>
        <v>4.9700598802395211E-2</v>
      </c>
      <c r="R238" s="22">
        <v>0</v>
      </c>
      <c r="S238" s="22"/>
      <c r="T238" s="114"/>
    </row>
    <row r="239" spans="1:20" s="29" customFormat="1" x14ac:dyDescent="0.25">
      <c r="A239" s="221"/>
      <c r="B239" s="31" t="s">
        <v>225</v>
      </c>
      <c r="C239" s="21">
        <v>61.92</v>
      </c>
      <c r="D239" s="22">
        <v>174</v>
      </c>
      <c r="E239" s="22">
        <v>174</v>
      </c>
      <c r="F239" s="23">
        <f t="shared" si="32"/>
        <v>2.8100775193798451</v>
      </c>
      <c r="G239" s="22">
        <v>8</v>
      </c>
      <c r="H239" s="24">
        <f t="shared" si="42"/>
        <v>4.5977011494252873E-2</v>
      </c>
      <c r="I239" s="22">
        <v>0</v>
      </c>
      <c r="J239" s="22"/>
      <c r="K239" s="22">
        <v>6</v>
      </c>
      <c r="L239" s="22">
        <v>6</v>
      </c>
      <c r="M239" s="24">
        <f t="shared" si="36"/>
        <v>0.75</v>
      </c>
      <c r="N239" s="33">
        <f t="shared" si="33"/>
        <v>8</v>
      </c>
      <c r="O239" s="25">
        <v>0.05</v>
      </c>
      <c r="P239" s="22">
        <v>8</v>
      </c>
      <c r="Q239" s="24">
        <f t="shared" si="34"/>
        <v>4.5977011494252873E-2</v>
      </c>
      <c r="R239" s="22">
        <v>0</v>
      </c>
      <c r="S239" s="22"/>
      <c r="T239" s="114"/>
    </row>
    <row r="240" spans="1:20" s="29" customFormat="1" x14ac:dyDescent="0.25">
      <c r="A240" s="221"/>
      <c r="B240" s="31" t="s">
        <v>439</v>
      </c>
      <c r="C240" s="21">
        <v>105.49</v>
      </c>
      <c r="D240" s="22">
        <v>349</v>
      </c>
      <c r="E240" s="22">
        <v>349</v>
      </c>
      <c r="F240" s="23">
        <f t="shared" si="32"/>
        <v>3.3083704616551333</v>
      </c>
      <c r="G240" s="22">
        <v>17</v>
      </c>
      <c r="H240" s="24">
        <f t="shared" si="42"/>
        <v>4.8710601719197708E-2</v>
      </c>
      <c r="I240" s="22">
        <v>0</v>
      </c>
      <c r="J240" s="22"/>
      <c r="K240" s="154">
        <v>13</v>
      </c>
      <c r="L240" s="154">
        <v>13</v>
      </c>
      <c r="M240" s="24">
        <f t="shared" si="36"/>
        <v>0.76470588235294112</v>
      </c>
      <c r="N240" s="33">
        <f t="shared" si="33"/>
        <v>17</v>
      </c>
      <c r="O240" s="25">
        <v>0.05</v>
      </c>
      <c r="P240" s="22">
        <v>17</v>
      </c>
      <c r="Q240" s="24">
        <f t="shared" si="34"/>
        <v>4.8710601719197708E-2</v>
      </c>
      <c r="R240" s="22">
        <v>0</v>
      </c>
      <c r="S240" s="22"/>
      <c r="T240" s="114"/>
    </row>
    <row r="241" spans="1:20" s="29" customFormat="1" x14ac:dyDescent="0.25">
      <c r="A241" s="221"/>
      <c r="B241" s="31" t="s">
        <v>227</v>
      </c>
      <c r="C241" s="21">
        <v>80.63</v>
      </c>
      <c r="D241" s="22">
        <v>328</v>
      </c>
      <c r="E241" s="22">
        <v>328</v>
      </c>
      <c r="F241" s="23">
        <f t="shared" si="32"/>
        <v>4.0679647773781475</v>
      </c>
      <c r="G241" s="22">
        <v>16</v>
      </c>
      <c r="H241" s="24">
        <f t="shared" si="42"/>
        <v>4.878048780487805E-2</v>
      </c>
      <c r="I241" s="22">
        <v>0</v>
      </c>
      <c r="J241" s="22"/>
      <c r="K241" s="154">
        <v>12</v>
      </c>
      <c r="L241" s="154">
        <v>12</v>
      </c>
      <c r="M241" s="24">
        <f t="shared" si="36"/>
        <v>0.75</v>
      </c>
      <c r="N241" s="33">
        <f t="shared" si="33"/>
        <v>16</v>
      </c>
      <c r="O241" s="25">
        <v>0.05</v>
      </c>
      <c r="P241" s="22">
        <v>16</v>
      </c>
      <c r="Q241" s="24">
        <f t="shared" si="34"/>
        <v>4.878048780487805E-2</v>
      </c>
      <c r="R241" s="22">
        <v>0</v>
      </c>
      <c r="S241" s="22"/>
      <c r="T241" s="114"/>
    </row>
    <row r="242" spans="1:20" s="93" customFormat="1" ht="22.5" customHeight="1" x14ac:dyDescent="0.25">
      <c r="A242" s="222"/>
      <c r="B242" s="31" t="s">
        <v>228</v>
      </c>
      <c r="C242" s="21">
        <v>131.96</v>
      </c>
      <c r="D242" s="22">
        <v>494</v>
      </c>
      <c r="E242" s="22">
        <v>494</v>
      </c>
      <c r="F242" s="23">
        <f t="shared" si="32"/>
        <v>3.7435586541376171</v>
      </c>
      <c r="G242" s="22">
        <v>24</v>
      </c>
      <c r="H242" s="24">
        <f t="shared" si="42"/>
        <v>4.8582995951417005E-2</v>
      </c>
      <c r="I242" s="22">
        <v>0</v>
      </c>
      <c r="J242" s="38"/>
      <c r="K242" s="154">
        <v>17</v>
      </c>
      <c r="L242" s="154">
        <v>17</v>
      </c>
      <c r="M242" s="24">
        <f t="shared" si="36"/>
        <v>0.70833333333333337</v>
      </c>
      <c r="N242" s="33">
        <f t="shared" si="33"/>
        <v>24</v>
      </c>
      <c r="O242" s="25">
        <v>0.05</v>
      </c>
      <c r="P242" s="22">
        <v>24</v>
      </c>
      <c r="Q242" s="24">
        <f t="shared" si="34"/>
        <v>4.8582995951417005E-2</v>
      </c>
      <c r="R242" s="22">
        <v>0</v>
      </c>
      <c r="S242" s="38"/>
      <c r="T242" s="117"/>
    </row>
    <row r="243" spans="1:20" s="29" customFormat="1" x14ac:dyDescent="0.25">
      <c r="A243" s="21">
        <v>4</v>
      </c>
      <c r="B243" s="31" t="s">
        <v>229</v>
      </c>
      <c r="C243" s="21">
        <v>107.4</v>
      </c>
      <c r="D243" s="22">
        <v>201</v>
      </c>
      <c r="E243" s="22">
        <v>201</v>
      </c>
      <c r="F243" s="23">
        <f t="shared" si="32"/>
        <v>1.8715083798882681</v>
      </c>
      <c r="G243" s="22">
        <v>10</v>
      </c>
      <c r="H243" s="24">
        <f t="shared" si="42"/>
        <v>4.975124378109453E-2</v>
      </c>
      <c r="I243" s="22">
        <v>0</v>
      </c>
      <c r="J243" s="38"/>
      <c r="K243" s="22">
        <v>6</v>
      </c>
      <c r="L243" s="22">
        <v>6</v>
      </c>
      <c r="M243" s="24">
        <f t="shared" si="36"/>
        <v>0.6</v>
      </c>
      <c r="N243" s="33">
        <f t="shared" si="33"/>
        <v>10</v>
      </c>
      <c r="O243" s="25">
        <v>0.05</v>
      </c>
      <c r="P243" s="22">
        <v>10</v>
      </c>
      <c r="Q243" s="24">
        <f t="shared" si="34"/>
        <v>4.975124378109453E-2</v>
      </c>
      <c r="R243" s="22">
        <v>0</v>
      </c>
      <c r="S243" s="38"/>
      <c r="T243" s="114"/>
    </row>
    <row r="244" spans="1:20" x14ac:dyDescent="0.25">
      <c r="A244" s="220">
        <v>5</v>
      </c>
      <c r="B244" s="31" t="s">
        <v>230</v>
      </c>
      <c r="C244" s="21"/>
      <c r="D244" s="22"/>
      <c r="E244" s="22"/>
      <c r="F244" s="23"/>
      <c r="G244" s="22"/>
      <c r="H244" s="24"/>
      <c r="I244" s="22"/>
      <c r="J244" s="22"/>
      <c r="K244" s="22"/>
      <c r="L244" s="22"/>
      <c r="M244" s="24"/>
      <c r="N244" s="33"/>
      <c r="O244" s="25"/>
      <c r="P244" s="22"/>
      <c r="Q244" s="40"/>
      <c r="R244" s="22"/>
      <c r="S244" s="22"/>
      <c r="T244" s="118"/>
    </row>
    <row r="245" spans="1:20" s="29" customFormat="1" x14ac:dyDescent="0.25">
      <c r="A245" s="221"/>
      <c r="B245" s="31" t="s">
        <v>231</v>
      </c>
      <c r="C245" s="21">
        <v>108.34</v>
      </c>
      <c r="D245" s="22">
        <v>92</v>
      </c>
      <c r="E245" s="22">
        <v>92</v>
      </c>
      <c r="F245" s="23">
        <f t="shared" si="32"/>
        <v>0.84917851209156359</v>
      </c>
      <c r="G245" s="22">
        <v>4</v>
      </c>
      <c r="H245" s="24">
        <f t="shared" ref="H245:H248" si="43">G245/E245</f>
        <v>4.3478260869565216E-2</v>
      </c>
      <c r="I245" s="22">
        <v>0</v>
      </c>
      <c r="J245" s="22"/>
      <c r="K245" s="22">
        <v>3</v>
      </c>
      <c r="L245" s="22">
        <v>2</v>
      </c>
      <c r="M245" s="24">
        <v>0</v>
      </c>
      <c r="N245" s="33">
        <f t="shared" si="33"/>
        <v>4</v>
      </c>
      <c r="O245" s="25">
        <v>0.05</v>
      </c>
      <c r="P245" s="22">
        <v>4</v>
      </c>
      <c r="Q245" s="24">
        <f t="shared" si="34"/>
        <v>4.3478260869565216E-2</v>
      </c>
      <c r="R245" s="22">
        <v>0</v>
      </c>
      <c r="S245" s="22"/>
      <c r="T245" s="114"/>
    </row>
    <row r="246" spans="1:20" s="29" customFormat="1" x14ac:dyDescent="0.25">
      <c r="A246" s="222"/>
      <c r="B246" s="31" t="s">
        <v>232</v>
      </c>
      <c r="C246" s="21">
        <v>66.3</v>
      </c>
      <c r="D246" s="22">
        <v>83</v>
      </c>
      <c r="E246" s="22">
        <v>83</v>
      </c>
      <c r="F246" s="23">
        <f t="shared" si="32"/>
        <v>1.2518853695324283</v>
      </c>
      <c r="G246" s="22">
        <v>4</v>
      </c>
      <c r="H246" s="24">
        <f t="shared" si="43"/>
        <v>4.8192771084337352E-2</v>
      </c>
      <c r="I246" s="22">
        <v>0</v>
      </c>
      <c r="J246" s="22"/>
      <c r="K246" s="22">
        <v>3</v>
      </c>
      <c r="L246" s="22">
        <v>2</v>
      </c>
      <c r="M246" s="24">
        <v>0</v>
      </c>
      <c r="N246" s="33">
        <f t="shared" si="33"/>
        <v>4</v>
      </c>
      <c r="O246" s="25">
        <v>0.05</v>
      </c>
      <c r="P246" s="22">
        <v>4</v>
      </c>
      <c r="Q246" s="24">
        <f t="shared" si="34"/>
        <v>4.8192771084337352E-2</v>
      </c>
      <c r="R246" s="22">
        <v>0</v>
      </c>
      <c r="S246" s="22"/>
      <c r="T246" s="114"/>
    </row>
    <row r="247" spans="1:20" s="29" customFormat="1" x14ac:dyDescent="0.25">
      <c r="A247" s="21">
        <v>6</v>
      </c>
      <c r="B247" s="31" t="s">
        <v>233</v>
      </c>
      <c r="C247" s="21">
        <v>22.56</v>
      </c>
      <c r="D247" s="22">
        <v>0</v>
      </c>
      <c r="E247" s="22">
        <v>0</v>
      </c>
      <c r="F247" s="23">
        <f t="shared" si="32"/>
        <v>0</v>
      </c>
      <c r="G247" s="22">
        <v>0</v>
      </c>
      <c r="H247" s="24">
        <v>0</v>
      </c>
      <c r="I247" s="22">
        <v>0</v>
      </c>
      <c r="J247" s="22"/>
      <c r="K247" s="22">
        <v>0</v>
      </c>
      <c r="L247" s="22">
        <v>0</v>
      </c>
      <c r="M247" s="24">
        <v>0</v>
      </c>
      <c r="N247" s="33">
        <f t="shared" si="33"/>
        <v>0</v>
      </c>
      <c r="O247" s="25">
        <v>0.05</v>
      </c>
      <c r="P247" s="22">
        <v>0</v>
      </c>
      <c r="Q247" s="24">
        <v>0</v>
      </c>
      <c r="R247" s="22">
        <v>0</v>
      </c>
      <c r="S247" s="22"/>
      <c r="T247" s="114"/>
    </row>
    <row r="248" spans="1:20" s="29" customFormat="1" x14ac:dyDescent="0.25">
      <c r="A248" s="21">
        <v>7</v>
      </c>
      <c r="B248" s="31" t="s">
        <v>234</v>
      </c>
      <c r="C248" s="21">
        <v>127.71</v>
      </c>
      <c r="D248" s="22">
        <v>158</v>
      </c>
      <c r="E248" s="22">
        <v>158</v>
      </c>
      <c r="F248" s="23">
        <f t="shared" si="32"/>
        <v>1.237177981364028</v>
      </c>
      <c r="G248" s="22">
        <v>6</v>
      </c>
      <c r="H248" s="24">
        <f t="shared" si="43"/>
        <v>3.7974683544303799E-2</v>
      </c>
      <c r="I248" s="22">
        <v>0</v>
      </c>
      <c r="J248" s="22"/>
      <c r="K248" s="22">
        <v>4</v>
      </c>
      <c r="L248" s="22">
        <v>4</v>
      </c>
      <c r="M248" s="24">
        <f t="shared" si="36"/>
        <v>0.66666666666666663</v>
      </c>
      <c r="N248" s="33">
        <f t="shared" si="33"/>
        <v>7</v>
      </c>
      <c r="O248" s="25">
        <v>0.05</v>
      </c>
      <c r="P248" s="22">
        <v>6</v>
      </c>
      <c r="Q248" s="24">
        <f t="shared" si="34"/>
        <v>3.7974683544303799E-2</v>
      </c>
      <c r="R248" s="22">
        <v>0</v>
      </c>
      <c r="S248" s="22"/>
      <c r="T248" s="114"/>
    </row>
    <row r="249" spans="1:20" x14ac:dyDescent="0.25">
      <c r="A249" s="220">
        <v>8</v>
      </c>
      <c r="B249" s="31" t="s">
        <v>235</v>
      </c>
      <c r="C249" s="21"/>
      <c r="D249" s="22"/>
      <c r="E249" s="22"/>
      <c r="F249" s="23"/>
      <c r="G249" s="22"/>
      <c r="H249" s="24"/>
      <c r="I249" s="22"/>
      <c r="J249" s="22"/>
      <c r="K249" s="22"/>
      <c r="L249" s="22"/>
      <c r="M249" s="24"/>
      <c r="N249" s="33"/>
      <c r="O249" s="25"/>
      <c r="P249" s="22"/>
      <c r="Q249" s="24"/>
      <c r="R249" s="22"/>
      <c r="S249" s="22"/>
      <c r="T249" s="118"/>
    </row>
    <row r="250" spans="1:20" s="29" customFormat="1" x14ac:dyDescent="0.25">
      <c r="A250" s="221"/>
      <c r="B250" s="31" t="s">
        <v>236</v>
      </c>
      <c r="C250" s="21">
        <v>94.48</v>
      </c>
      <c r="D250" s="22">
        <v>519</v>
      </c>
      <c r="E250" s="22">
        <v>519</v>
      </c>
      <c r="F250" s="23">
        <f t="shared" si="32"/>
        <v>5.4932260795935646</v>
      </c>
      <c r="G250" s="22">
        <v>25</v>
      </c>
      <c r="H250" s="24">
        <f t="shared" ref="H250:H251" si="44">G250/E250</f>
        <v>4.8169556840077073E-2</v>
      </c>
      <c r="I250" s="22">
        <v>0</v>
      </c>
      <c r="J250" s="22"/>
      <c r="K250" s="22">
        <v>15</v>
      </c>
      <c r="L250" s="22">
        <v>15</v>
      </c>
      <c r="M250" s="24">
        <f t="shared" si="36"/>
        <v>0.6</v>
      </c>
      <c r="N250" s="33">
        <f t="shared" si="33"/>
        <v>25</v>
      </c>
      <c r="O250" s="25">
        <v>0.05</v>
      </c>
      <c r="P250" s="22">
        <v>25</v>
      </c>
      <c r="Q250" s="24">
        <f t="shared" si="34"/>
        <v>4.8169556840077073E-2</v>
      </c>
      <c r="R250" s="22">
        <v>0</v>
      </c>
      <c r="S250" s="22"/>
      <c r="T250" s="114"/>
    </row>
    <row r="251" spans="1:20" s="29" customFormat="1" x14ac:dyDescent="0.25">
      <c r="A251" s="222"/>
      <c r="B251" s="31" t="s">
        <v>237</v>
      </c>
      <c r="C251" s="21">
        <v>121.29</v>
      </c>
      <c r="D251" s="22">
        <v>537</v>
      </c>
      <c r="E251" s="22">
        <v>537</v>
      </c>
      <c r="F251" s="23">
        <f t="shared" si="32"/>
        <v>4.4274053920356167</v>
      </c>
      <c r="G251" s="22">
        <v>26</v>
      </c>
      <c r="H251" s="24">
        <f t="shared" si="44"/>
        <v>4.8417132216014895E-2</v>
      </c>
      <c r="I251" s="22">
        <v>0</v>
      </c>
      <c r="J251" s="22"/>
      <c r="K251" s="22">
        <v>16</v>
      </c>
      <c r="L251" s="22">
        <v>16</v>
      </c>
      <c r="M251" s="24">
        <f t="shared" si="36"/>
        <v>0.61538461538461542</v>
      </c>
      <c r="N251" s="33">
        <f t="shared" si="33"/>
        <v>26</v>
      </c>
      <c r="O251" s="25">
        <v>0.05</v>
      </c>
      <c r="P251" s="22">
        <v>26</v>
      </c>
      <c r="Q251" s="24">
        <f t="shared" si="34"/>
        <v>4.8417132216014895E-2</v>
      </c>
      <c r="R251" s="22">
        <v>0</v>
      </c>
      <c r="S251" s="22"/>
      <c r="T251" s="114"/>
    </row>
    <row r="252" spans="1:20" s="29" customFormat="1" x14ac:dyDescent="0.25">
      <c r="A252" s="60"/>
      <c r="B252" s="31" t="s">
        <v>238</v>
      </c>
      <c r="C252" s="21"/>
      <c r="D252" s="22"/>
      <c r="E252" s="22"/>
      <c r="F252" s="23"/>
      <c r="G252" s="22"/>
      <c r="H252" s="24"/>
      <c r="I252" s="22"/>
      <c r="J252" s="22"/>
      <c r="K252" s="22"/>
      <c r="L252" s="22"/>
      <c r="M252" s="24"/>
      <c r="N252" s="33"/>
      <c r="O252" s="25"/>
      <c r="P252" s="22"/>
      <c r="Q252" s="24"/>
      <c r="R252" s="22"/>
      <c r="S252" s="22"/>
      <c r="T252" s="114"/>
    </row>
    <row r="253" spans="1:20" s="29" customFormat="1" ht="21.75" customHeight="1" x14ac:dyDescent="0.25">
      <c r="A253" s="21">
        <v>9</v>
      </c>
      <c r="B253" s="31" t="s">
        <v>440</v>
      </c>
      <c r="C253" s="21">
        <v>265.70999999999998</v>
      </c>
      <c r="D253" s="22">
        <v>182</v>
      </c>
      <c r="E253" s="22">
        <v>182</v>
      </c>
      <c r="F253" s="23">
        <f t="shared" si="32"/>
        <v>0.68495728425727298</v>
      </c>
      <c r="G253" s="22">
        <v>9</v>
      </c>
      <c r="H253" s="24">
        <f t="shared" ref="H253:H257" si="45">G253/E253</f>
        <v>4.9450549450549448E-2</v>
      </c>
      <c r="I253" s="22">
        <v>0</v>
      </c>
      <c r="J253" s="22">
        <v>6</v>
      </c>
      <c r="K253" s="22">
        <v>3</v>
      </c>
      <c r="L253" s="22">
        <v>2</v>
      </c>
      <c r="M253" s="24">
        <f>K253/G253</f>
        <v>0.33333333333333331</v>
      </c>
      <c r="N253" s="33">
        <f t="shared" si="33"/>
        <v>9</v>
      </c>
      <c r="O253" s="25">
        <v>0.05</v>
      </c>
      <c r="P253" s="22">
        <v>9</v>
      </c>
      <c r="Q253" s="24">
        <f t="shared" si="34"/>
        <v>4.9450549450549448E-2</v>
      </c>
      <c r="R253" s="22">
        <v>0</v>
      </c>
      <c r="S253" s="22">
        <v>6</v>
      </c>
      <c r="T253" s="114"/>
    </row>
    <row r="254" spans="1:20" s="29" customFormat="1" x14ac:dyDescent="0.25">
      <c r="A254" s="21">
        <v>10</v>
      </c>
      <c r="B254" s="31" t="s">
        <v>240</v>
      </c>
      <c r="C254" s="21">
        <v>1480.91</v>
      </c>
      <c r="D254" s="22">
        <v>810</v>
      </c>
      <c r="E254" s="22">
        <v>810</v>
      </c>
      <c r="F254" s="23">
        <f t="shared" si="32"/>
        <v>0.54696099020197042</v>
      </c>
      <c r="G254" s="22">
        <v>40</v>
      </c>
      <c r="H254" s="24">
        <f t="shared" si="45"/>
        <v>4.9382716049382713E-2</v>
      </c>
      <c r="I254" s="22">
        <v>0</v>
      </c>
      <c r="J254" s="22">
        <v>30</v>
      </c>
      <c r="K254" s="22">
        <v>30</v>
      </c>
      <c r="L254" s="22">
        <v>30</v>
      </c>
      <c r="M254" s="24">
        <f t="shared" ref="M254:M255" si="46">K254/G254</f>
        <v>0.75</v>
      </c>
      <c r="N254" s="33">
        <f t="shared" si="33"/>
        <v>40</v>
      </c>
      <c r="O254" s="25">
        <v>0.05</v>
      </c>
      <c r="P254" s="22">
        <v>40</v>
      </c>
      <c r="Q254" s="24">
        <f t="shared" si="34"/>
        <v>4.9382716049382713E-2</v>
      </c>
      <c r="R254" s="22">
        <v>0</v>
      </c>
      <c r="S254" s="22">
        <v>30</v>
      </c>
      <c r="T254" s="114"/>
    </row>
    <row r="255" spans="1:20" s="29" customFormat="1" x14ac:dyDescent="0.25">
      <c r="A255" s="21">
        <v>11</v>
      </c>
      <c r="B255" s="31" t="s">
        <v>241</v>
      </c>
      <c r="C255" s="21">
        <v>966.35</v>
      </c>
      <c r="D255" s="22">
        <v>77</v>
      </c>
      <c r="E255" s="22">
        <v>77</v>
      </c>
      <c r="F255" s="23">
        <f t="shared" si="32"/>
        <v>7.9681274900398405E-2</v>
      </c>
      <c r="G255" s="22">
        <v>3</v>
      </c>
      <c r="H255" s="24">
        <f t="shared" si="45"/>
        <v>3.896103896103896E-2</v>
      </c>
      <c r="I255" s="22">
        <v>0</v>
      </c>
      <c r="J255" s="22">
        <v>2</v>
      </c>
      <c r="K255" s="22">
        <v>2</v>
      </c>
      <c r="L255" s="22">
        <v>2</v>
      </c>
      <c r="M255" s="24">
        <f t="shared" si="46"/>
        <v>0.66666666666666663</v>
      </c>
      <c r="N255" s="33">
        <f t="shared" si="33"/>
        <v>3</v>
      </c>
      <c r="O255" s="25">
        <v>0.05</v>
      </c>
      <c r="P255" s="22">
        <v>3</v>
      </c>
      <c r="Q255" s="24">
        <f t="shared" si="34"/>
        <v>3.896103896103896E-2</v>
      </c>
      <c r="R255" s="22">
        <v>0</v>
      </c>
      <c r="S255" s="22">
        <v>2</v>
      </c>
      <c r="T255" s="114"/>
    </row>
    <row r="256" spans="1:20" s="29" customFormat="1" x14ac:dyDescent="0.25">
      <c r="A256" s="21">
        <v>12</v>
      </c>
      <c r="B256" s="31" t="s">
        <v>242</v>
      </c>
      <c r="C256" s="21">
        <v>71.87</v>
      </c>
      <c r="D256" s="22">
        <v>126</v>
      </c>
      <c r="E256" s="22">
        <v>126</v>
      </c>
      <c r="F256" s="23">
        <v>0</v>
      </c>
      <c r="G256" s="22">
        <v>6</v>
      </c>
      <c r="H256" s="24">
        <f t="shared" si="45"/>
        <v>4.7619047619047616E-2</v>
      </c>
      <c r="I256" s="22">
        <v>0</v>
      </c>
      <c r="J256" s="22">
        <v>4</v>
      </c>
      <c r="K256" s="22">
        <v>4</v>
      </c>
      <c r="L256" s="22">
        <v>4</v>
      </c>
      <c r="M256" s="24">
        <v>0</v>
      </c>
      <c r="N256" s="33">
        <f t="shared" si="33"/>
        <v>6</v>
      </c>
      <c r="O256" s="25">
        <v>0.05</v>
      </c>
      <c r="P256" s="22">
        <v>6</v>
      </c>
      <c r="Q256" s="24">
        <f t="shared" si="34"/>
        <v>4.7619047619047616E-2</v>
      </c>
      <c r="R256" s="22">
        <v>0</v>
      </c>
      <c r="S256" s="22">
        <v>4</v>
      </c>
      <c r="T256" s="114"/>
    </row>
    <row r="257" spans="1:20" s="29" customFormat="1" x14ac:dyDescent="0.25">
      <c r="A257" s="21">
        <v>13</v>
      </c>
      <c r="B257" s="31" t="s">
        <v>243</v>
      </c>
      <c r="C257" s="21">
        <v>52.37</v>
      </c>
      <c r="D257" s="22">
        <v>27</v>
      </c>
      <c r="E257" s="22">
        <v>27</v>
      </c>
      <c r="F257" s="23">
        <v>0</v>
      </c>
      <c r="G257" s="22">
        <v>1</v>
      </c>
      <c r="H257" s="24">
        <f t="shared" si="45"/>
        <v>3.7037037037037035E-2</v>
      </c>
      <c r="I257" s="22">
        <v>0</v>
      </c>
      <c r="J257" s="22">
        <v>0</v>
      </c>
      <c r="K257" s="22">
        <v>0</v>
      </c>
      <c r="L257" s="22">
        <v>0</v>
      </c>
      <c r="M257" s="24">
        <v>0</v>
      </c>
      <c r="N257" s="33">
        <f t="shared" si="33"/>
        <v>1</v>
      </c>
      <c r="O257" s="25">
        <v>0.05</v>
      </c>
      <c r="P257" s="22">
        <v>1</v>
      </c>
      <c r="Q257" s="24">
        <f t="shared" si="34"/>
        <v>3.7037037037037035E-2</v>
      </c>
      <c r="R257" s="22">
        <v>0</v>
      </c>
      <c r="S257" s="22">
        <v>0</v>
      </c>
      <c r="T257" s="114"/>
    </row>
    <row r="258" spans="1:20" s="29" customFormat="1" ht="24.75" customHeight="1" x14ac:dyDescent="0.25">
      <c r="A258" s="21">
        <v>14</v>
      </c>
      <c r="B258" s="31" t="s">
        <v>244</v>
      </c>
      <c r="C258" s="21">
        <v>69.87</v>
      </c>
      <c r="D258" s="22">
        <v>0</v>
      </c>
      <c r="E258" s="22">
        <v>0</v>
      </c>
      <c r="F258" s="23">
        <v>0</v>
      </c>
      <c r="G258" s="22">
        <v>0</v>
      </c>
      <c r="H258" s="24">
        <v>0</v>
      </c>
      <c r="I258" s="22">
        <v>0</v>
      </c>
      <c r="J258" s="22">
        <v>0</v>
      </c>
      <c r="K258" s="22">
        <v>0</v>
      </c>
      <c r="L258" s="22">
        <v>0</v>
      </c>
      <c r="M258" s="24">
        <v>0</v>
      </c>
      <c r="N258" s="33">
        <f t="shared" si="33"/>
        <v>0</v>
      </c>
      <c r="O258" s="25">
        <v>0.05</v>
      </c>
      <c r="P258" s="22">
        <v>0</v>
      </c>
      <c r="Q258" s="24">
        <v>0</v>
      </c>
      <c r="R258" s="22">
        <v>0</v>
      </c>
      <c r="S258" s="22">
        <v>0</v>
      </c>
      <c r="T258" s="114"/>
    </row>
    <row r="259" spans="1:20" s="29" customFormat="1" x14ac:dyDescent="0.25">
      <c r="A259" s="21">
        <v>15</v>
      </c>
      <c r="B259" s="31" t="s">
        <v>245</v>
      </c>
      <c r="C259" s="21">
        <v>123.76</v>
      </c>
      <c r="D259" s="22">
        <v>5</v>
      </c>
      <c r="E259" s="22">
        <v>5</v>
      </c>
      <c r="F259" s="23">
        <v>0</v>
      </c>
      <c r="G259" s="22">
        <v>0</v>
      </c>
      <c r="H259" s="24">
        <v>0</v>
      </c>
      <c r="I259" s="22">
        <v>0</v>
      </c>
      <c r="J259" s="22">
        <v>0</v>
      </c>
      <c r="K259" s="22">
        <v>0</v>
      </c>
      <c r="L259" s="22">
        <v>0</v>
      </c>
      <c r="M259" s="24">
        <v>0</v>
      </c>
      <c r="N259" s="33">
        <f t="shared" si="33"/>
        <v>0</v>
      </c>
      <c r="O259" s="25">
        <v>0.05</v>
      </c>
      <c r="P259" s="22">
        <v>0</v>
      </c>
      <c r="Q259" s="24">
        <f t="shared" si="34"/>
        <v>0</v>
      </c>
      <c r="R259" s="22">
        <v>0</v>
      </c>
      <c r="S259" s="22">
        <v>0</v>
      </c>
      <c r="T259" s="114"/>
    </row>
    <row r="260" spans="1:20" s="29" customFormat="1" x14ac:dyDescent="0.25">
      <c r="A260" s="21">
        <v>16</v>
      </c>
      <c r="B260" s="31" t="s">
        <v>246</v>
      </c>
      <c r="C260" s="21">
        <v>1012.35</v>
      </c>
      <c r="D260" s="22">
        <v>1270</v>
      </c>
      <c r="E260" s="22">
        <v>1270</v>
      </c>
      <c r="F260" s="23">
        <v>0</v>
      </c>
      <c r="G260" s="22">
        <v>63</v>
      </c>
      <c r="H260" s="24">
        <f>G260/E260</f>
        <v>4.9606299212598425E-2</v>
      </c>
      <c r="I260" s="22">
        <v>20</v>
      </c>
      <c r="J260" s="22">
        <v>47</v>
      </c>
      <c r="K260" s="22">
        <v>0</v>
      </c>
      <c r="L260" s="22">
        <v>0</v>
      </c>
      <c r="M260" s="24">
        <v>0</v>
      </c>
      <c r="N260" s="33">
        <f t="shared" si="33"/>
        <v>63</v>
      </c>
      <c r="O260" s="25">
        <v>0.05</v>
      </c>
      <c r="P260" s="22">
        <v>63</v>
      </c>
      <c r="Q260" s="24">
        <f t="shared" si="34"/>
        <v>4.9606299212598425E-2</v>
      </c>
      <c r="R260" s="22">
        <v>0</v>
      </c>
      <c r="S260" s="22">
        <v>47</v>
      </c>
      <c r="T260" s="114"/>
    </row>
    <row r="261" spans="1:20" ht="72" customHeight="1" x14ac:dyDescent="0.25">
      <c r="A261" s="21">
        <v>17</v>
      </c>
      <c r="B261" s="31" t="s">
        <v>30</v>
      </c>
      <c r="C261" s="21"/>
      <c r="D261" s="22"/>
      <c r="E261" s="22"/>
      <c r="F261" s="23"/>
      <c r="G261" s="22"/>
      <c r="H261" s="24"/>
      <c r="I261" s="22"/>
      <c r="J261" s="22"/>
      <c r="K261" s="22"/>
      <c r="L261" s="22"/>
      <c r="M261" s="24"/>
      <c r="N261" s="33"/>
      <c r="O261" s="25"/>
      <c r="P261" s="22"/>
      <c r="Q261" s="40"/>
      <c r="R261" s="22"/>
      <c r="S261" s="22"/>
      <c r="T261" s="118"/>
    </row>
    <row r="262" spans="1:20" s="51" customFormat="1" ht="33" customHeight="1" x14ac:dyDescent="0.25">
      <c r="A262" s="253" t="s">
        <v>247</v>
      </c>
      <c r="B262" s="253"/>
      <c r="C262" s="49">
        <f>SUM(C226:C261)</f>
        <v>9029.3000000000011</v>
      </c>
      <c r="D262" s="38">
        <f>SUM(D226:D261)</f>
        <v>11367</v>
      </c>
      <c r="E262" s="38">
        <f>SUM(E226:E261)</f>
        <v>11367</v>
      </c>
      <c r="F262" s="39">
        <f t="shared" si="32"/>
        <v>1.2589015759804192</v>
      </c>
      <c r="G262" s="38">
        <f>SUM(G226:G261)</f>
        <v>543</v>
      </c>
      <c r="H262" s="24">
        <f>G262/E262</f>
        <v>4.7769860121404065E-2</v>
      </c>
      <c r="I262" s="38">
        <f>SUM(I226:I261)</f>
        <v>20</v>
      </c>
      <c r="J262" s="38">
        <f>SUM(J226:J261)</f>
        <v>89</v>
      </c>
      <c r="K262" s="38">
        <f>SUM(K226:K261)</f>
        <v>341</v>
      </c>
      <c r="L262" s="38">
        <f>SUM(L226:L261)</f>
        <v>332</v>
      </c>
      <c r="M262" s="40">
        <f t="shared" si="36"/>
        <v>0.62799263351749535</v>
      </c>
      <c r="N262" s="156">
        <f>SUM(N226:N261)</f>
        <v>554</v>
      </c>
      <c r="O262" s="41"/>
      <c r="P262" s="38">
        <f>SUM(P226:P261)</f>
        <v>543</v>
      </c>
      <c r="Q262" s="40">
        <f t="shared" si="34"/>
        <v>4.7769860121404065E-2</v>
      </c>
      <c r="R262" s="38">
        <f>SUM(R226:R261)</f>
        <v>0</v>
      </c>
      <c r="S262" s="38">
        <f>SUM(S226:S261)</f>
        <v>89</v>
      </c>
      <c r="T262" s="120"/>
    </row>
    <row r="263" spans="1:20" ht="22.5" customHeight="1" x14ac:dyDescent="0.25">
      <c r="A263" s="258" t="s">
        <v>248</v>
      </c>
      <c r="B263" s="258"/>
      <c r="C263" s="21"/>
      <c r="D263" s="22"/>
      <c r="E263" s="22"/>
      <c r="F263" s="23"/>
      <c r="G263" s="22"/>
      <c r="H263" s="24"/>
      <c r="I263" s="22"/>
      <c r="J263" s="22"/>
      <c r="K263" s="22"/>
      <c r="L263" s="22"/>
      <c r="M263" s="24"/>
      <c r="N263" s="33"/>
      <c r="O263" s="25"/>
      <c r="P263" s="22"/>
      <c r="Q263" s="40"/>
      <c r="R263" s="22"/>
      <c r="S263" s="22"/>
      <c r="T263" s="118"/>
    </row>
    <row r="264" spans="1:20" x14ac:dyDescent="0.25">
      <c r="A264" s="220">
        <v>1</v>
      </c>
      <c r="B264" s="31" t="s">
        <v>249</v>
      </c>
      <c r="C264" s="21"/>
      <c r="D264" s="22"/>
      <c r="E264" s="22"/>
      <c r="F264" s="23"/>
      <c r="G264" s="22"/>
      <c r="H264" s="24"/>
      <c r="I264" s="22"/>
      <c r="J264" s="22"/>
      <c r="K264" s="22"/>
      <c r="L264" s="22"/>
      <c r="M264" s="24"/>
      <c r="N264" s="33"/>
      <c r="O264" s="25"/>
      <c r="P264" s="22"/>
      <c r="Q264" s="40"/>
      <c r="R264" s="22"/>
      <c r="S264" s="22"/>
      <c r="T264" s="118"/>
    </row>
    <row r="265" spans="1:20" s="29" customFormat="1" x14ac:dyDescent="0.25">
      <c r="A265" s="221"/>
      <c r="B265" s="31" t="s">
        <v>147</v>
      </c>
      <c r="C265" s="21">
        <v>836.01</v>
      </c>
      <c r="D265" s="22">
        <v>771</v>
      </c>
      <c r="E265" s="22">
        <v>771</v>
      </c>
      <c r="F265" s="23">
        <f t="shared" si="32"/>
        <v>0.92223777227545123</v>
      </c>
      <c r="G265" s="22">
        <v>38</v>
      </c>
      <c r="H265" s="24">
        <f t="shared" ref="H265:H266" si="47">G265/E265</f>
        <v>4.9286640726329441E-2</v>
      </c>
      <c r="I265" s="22">
        <v>0</v>
      </c>
      <c r="J265" s="22"/>
      <c r="K265" s="22">
        <v>26</v>
      </c>
      <c r="L265" s="22">
        <v>26</v>
      </c>
      <c r="M265" s="24">
        <f t="shared" si="36"/>
        <v>0.68421052631578949</v>
      </c>
      <c r="N265" s="33">
        <f t="shared" si="33"/>
        <v>38</v>
      </c>
      <c r="O265" s="25">
        <v>0.05</v>
      </c>
      <c r="P265" s="22">
        <v>38</v>
      </c>
      <c r="Q265" s="24">
        <f t="shared" si="34"/>
        <v>4.9286640726329441E-2</v>
      </c>
      <c r="R265" s="22">
        <v>0</v>
      </c>
      <c r="S265" s="22"/>
      <c r="T265" s="114"/>
    </row>
    <row r="266" spans="1:20" s="29" customFormat="1" x14ac:dyDescent="0.25">
      <c r="A266" s="222"/>
      <c r="B266" s="31" t="s">
        <v>319</v>
      </c>
      <c r="C266" s="21">
        <v>332.4</v>
      </c>
      <c r="D266" s="22">
        <v>385</v>
      </c>
      <c r="E266" s="22">
        <v>385</v>
      </c>
      <c r="F266" s="23">
        <f t="shared" si="32"/>
        <v>1.1582430806257522</v>
      </c>
      <c r="G266" s="22">
        <v>19</v>
      </c>
      <c r="H266" s="24">
        <f t="shared" si="47"/>
        <v>4.9350649350649353E-2</v>
      </c>
      <c r="I266" s="22">
        <v>0</v>
      </c>
      <c r="J266" s="22"/>
      <c r="K266" s="22">
        <v>13</v>
      </c>
      <c r="L266" s="22">
        <v>13</v>
      </c>
      <c r="M266" s="24">
        <f t="shared" si="36"/>
        <v>0.68421052631578949</v>
      </c>
      <c r="N266" s="33">
        <f t="shared" si="33"/>
        <v>19</v>
      </c>
      <c r="O266" s="25">
        <v>0.05</v>
      </c>
      <c r="P266" s="22">
        <v>19</v>
      </c>
      <c r="Q266" s="24">
        <f t="shared" si="34"/>
        <v>4.9350649350649353E-2</v>
      </c>
      <c r="R266" s="22">
        <v>0</v>
      </c>
      <c r="S266" s="22"/>
      <c r="T266" s="114"/>
    </row>
    <row r="267" spans="1:20" x14ac:dyDescent="0.25">
      <c r="A267" s="220">
        <v>2</v>
      </c>
      <c r="B267" s="31" t="s">
        <v>251</v>
      </c>
      <c r="C267" s="21"/>
      <c r="D267" s="22"/>
      <c r="E267" s="22"/>
      <c r="F267" s="23"/>
      <c r="G267" s="22"/>
      <c r="H267" s="24"/>
      <c r="I267" s="22"/>
      <c r="J267" s="22"/>
      <c r="K267" s="22"/>
      <c r="L267" s="22"/>
      <c r="M267" s="24"/>
      <c r="N267" s="33"/>
      <c r="O267" s="25"/>
      <c r="P267" s="22"/>
      <c r="Q267" s="40"/>
      <c r="R267" s="22"/>
      <c r="S267" s="22"/>
      <c r="T267" s="118"/>
    </row>
    <row r="268" spans="1:20" s="29" customFormat="1" x14ac:dyDescent="0.25">
      <c r="A268" s="221"/>
      <c r="B268" s="31" t="s">
        <v>252</v>
      </c>
      <c r="C268" s="21">
        <v>36.26</v>
      </c>
      <c r="D268" s="22">
        <v>87</v>
      </c>
      <c r="E268" s="22">
        <v>87</v>
      </c>
      <c r="F268" s="23">
        <f t="shared" si="32"/>
        <v>2.3993381136238279</v>
      </c>
      <c r="G268" s="22">
        <v>0</v>
      </c>
      <c r="H268" s="24">
        <f t="shared" ref="H268:H274" si="48">G268/E268</f>
        <v>0</v>
      </c>
      <c r="I268" s="22">
        <v>0</v>
      </c>
      <c r="J268" s="22"/>
      <c r="K268" s="22">
        <v>0</v>
      </c>
      <c r="L268" s="22">
        <v>0</v>
      </c>
      <c r="M268" s="24" t="e">
        <f t="shared" si="36"/>
        <v>#DIV/0!</v>
      </c>
      <c r="N268" s="33">
        <f t="shared" si="33"/>
        <v>4</v>
      </c>
      <c r="O268" s="25">
        <v>0.05</v>
      </c>
      <c r="P268" s="22">
        <v>0</v>
      </c>
      <c r="Q268" s="24">
        <f t="shared" si="34"/>
        <v>0</v>
      </c>
      <c r="R268" s="22">
        <v>0</v>
      </c>
      <c r="S268" s="22"/>
      <c r="T268" s="114"/>
    </row>
    <row r="269" spans="1:20" s="29" customFormat="1" x14ac:dyDescent="0.25">
      <c r="A269" s="221"/>
      <c r="B269" s="31" t="s">
        <v>253</v>
      </c>
      <c r="C269" s="21">
        <v>39.700000000000003</v>
      </c>
      <c r="D269" s="22">
        <v>42</v>
      </c>
      <c r="E269" s="22">
        <v>42</v>
      </c>
      <c r="F269" s="23">
        <f t="shared" si="32"/>
        <v>1.0579345088161207</v>
      </c>
      <c r="G269" s="22">
        <v>0</v>
      </c>
      <c r="H269" s="24">
        <f t="shared" si="48"/>
        <v>0</v>
      </c>
      <c r="I269" s="22">
        <v>0</v>
      </c>
      <c r="J269" s="22"/>
      <c r="K269" s="22">
        <v>0</v>
      </c>
      <c r="L269" s="22">
        <v>0</v>
      </c>
      <c r="M269" s="24">
        <v>0</v>
      </c>
      <c r="N269" s="33">
        <f t="shared" si="33"/>
        <v>2</v>
      </c>
      <c r="O269" s="25">
        <v>0.05</v>
      </c>
      <c r="P269" s="22">
        <v>0</v>
      </c>
      <c r="Q269" s="24">
        <f t="shared" si="34"/>
        <v>0</v>
      </c>
      <c r="R269" s="22">
        <v>0</v>
      </c>
      <c r="S269" s="22"/>
      <c r="T269" s="114"/>
    </row>
    <row r="270" spans="1:20" s="29" customFormat="1" x14ac:dyDescent="0.25">
      <c r="A270" s="221"/>
      <c r="B270" s="31" t="s">
        <v>254</v>
      </c>
      <c r="C270" s="21">
        <v>33.53</v>
      </c>
      <c r="D270" s="22"/>
      <c r="E270" s="22"/>
      <c r="F270" s="23">
        <f t="shared" si="32"/>
        <v>0</v>
      </c>
      <c r="G270" s="22">
        <v>0</v>
      </c>
      <c r="H270" s="24"/>
      <c r="I270" s="22">
        <v>0</v>
      </c>
      <c r="J270" s="22"/>
      <c r="K270" s="22">
        <v>0</v>
      </c>
      <c r="L270" s="22">
        <v>0</v>
      </c>
      <c r="M270" s="24">
        <v>0</v>
      </c>
      <c r="N270" s="33">
        <f t="shared" si="33"/>
        <v>0</v>
      </c>
      <c r="O270" s="25">
        <v>0.05</v>
      </c>
      <c r="P270" s="22">
        <v>0</v>
      </c>
      <c r="Q270" s="24">
        <v>0</v>
      </c>
      <c r="R270" s="22">
        <v>0</v>
      </c>
      <c r="S270" s="22"/>
      <c r="T270" s="114"/>
    </row>
    <row r="271" spans="1:20" s="29" customFormat="1" x14ac:dyDescent="0.25">
      <c r="A271" s="222"/>
      <c r="B271" s="31" t="s">
        <v>255</v>
      </c>
      <c r="C271" s="21">
        <v>46.23</v>
      </c>
      <c r="D271" s="22">
        <v>187</v>
      </c>
      <c r="E271" s="22">
        <v>187</v>
      </c>
      <c r="F271" s="23">
        <f t="shared" si="32"/>
        <v>4.0449924291585555</v>
      </c>
      <c r="G271" s="22">
        <v>0</v>
      </c>
      <c r="H271" s="24">
        <f t="shared" si="48"/>
        <v>0</v>
      </c>
      <c r="I271" s="22">
        <v>0</v>
      </c>
      <c r="J271" s="22"/>
      <c r="K271" s="22">
        <v>0</v>
      </c>
      <c r="L271" s="22">
        <v>0</v>
      </c>
      <c r="M271" s="24" t="e">
        <f t="shared" si="36"/>
        <v>#DIV/0!</v>
      </c>
      <c r="N271" s="33">
        <f t="shared" ref="N271:N317" si="49">ROUNDDOWN(E271*O271,0)</f>
        <v>9</v>
      </c>
      <c r="O271" s="25">
        <v>0.05</v>
      </c>
      <c r="P271" s="22">
        <v>0</v>
      </c>
      <c r="Q271" s="24">
        <f t="shared" ref="Q271:Q320" si="50">P271/E271</f>
        <v>0</v>
      </c>
      <c r="R271" s="22">
        <v>0</v>
      </c>
      <c r="S271" s="22"/>
      <c r="T271" s="114"/>
    </row>
    <row r="272" spans="1:20" s="29" customFormat="1" x14ac:dyDescent="0.25">
      <c r="A272" s="21">
        <v>3</v>
      </c>
      <c r="B272" s="31" t="s">
        <v>256</v>
      </c>
      <c r="C272" s="21">
        <v>373.99</v>
      </c>
      <c r="D272" s="22">
        <v>803</v>
      </c>
      <c r="E272" s="22">
        <v>803</v>
      </c>
      <c r="F272" s="23">
        <f t="shared" si="32"/>
        <v>2.1471162330543598</v>
      </c>
      <c r="G272" s="22">
        <v>26</v>
      </c>
      <c r="H272" s="24">
        <f t="shared" si="48"/>
        <v>3.2378580323785801E-2</v>
      </c>
      <c r="I272" s="22">
        <v>0</v>
      </c>
      <c r="J272" s="22"/>
      <c r="K272" s="22">
        <v>18</v>
      </c>
      <c r="L272" s="22">
        <v>18</v>
      </c>
      <c r="M272" s="24">
        <f t="shared" si="36"/>
        <v>0.69230769230769229</v>
      </c>
      <c r="N272" s="33">
        <f t="shared" si="49"/>
        <v>40</v>
      </c>
      <c r="O272" s="25">
        <v>0.05</v>
      </c>
      <c r="P272" s="22">
        <v>26</v>
      </c>
      <c r="Q272" s="24">
        <f t="shared" si="50"/>
        <v>3.2378580323785801E-2</v>
      </c>
      <c r="R272" s="22">
        <v>0</v>
      </c>
      <c r="S272" s="22"/>
      <c r="T272" s="114"/>
    </row>
    <row r="273" spans="1:20" x14ac:dyDescent="0.25">
      <c r="A273" s="220">
        <v>4</v>
      </c>
      <c r="B273" s="31" t="s">
        <v>257</v>
      </c>
      <c r="C273" s="21"/>
      <c r="D273" s="22"/>
      <c r="E273" s="22"/>
      <c r="F273" s="23"/>
      <c r="G273" s="22"/>
      <c r="H273" s="24"/>
      <c r="I273" s="22"/>
      <c r="J273" s="22"/>
      <c r="K273" s="22"/>
      <c r="L273" s="22"/>
      <c r="M273" s="24"/>
      <c r="N273" s="33"/>
      <c r="O273" s="25"/>
      <c r="P273" s="22"/>
      <c r="Q273" s="24"/>
      <c r="R273" s="22"/>
      <c r="S273" s="22"/>
      <c r="T273" s="118"/>
    </row>
    <row r="274" spans="1:20" s="29" customFormat="1" x14ac:dyDescent="0.25">
      <c r="A274" s="222"/>
      <c r="B274" s="31" t="s">
        <v>258</v>
      </c>
      <c r="C274" s="21">
        <v>385.8</v>
      </c>
      <c r="D274" s="22">
        <v>746</v>
      </c>
      <c r="E274" s="22">
        <v>746</v>
      </c>
      <c r="F274" s="23">
        <f t="shared" ref="F274:F320" si="51">E274/C274</f>
        <v>1.933644375324002</v>
      </c>
      <c r="G274" s="22">
        <v>37</v>
      </c>
      <c r="H274" s="24">
        <f t="shared" si="48"/>
        <v>4.9597855227882036E-2</v>
      </c>
      <c r="I274" s="22">
        <v>1</v>
      </c>
      <c r="J274" s="22"/>
      <c r="K274" s="22">
        <v>25</v>
      </c>
      <c r="L274" s="22">
        <v>25</v>
      </c>
      <c r="M274" s="24">
        <f t="shared" ref="M274:M309" si="52">K274/G274</f>
        <v>0.67567567567567566</v>
      </c>
      <c r="N274" s="33">
        <f t="shared" si="49"/>
        <v>37</v>
      </c>
      <c r="O274" s="25">
        <v>0.05</v>
      </c>
      <c r="P274" s="22">
        <v>37</v>
      </c>
      <c r="Q274" s="24">
        <f t="shared" si="50"/>
        <v>4.9597855227882036E-2</v>
      </c>
      <c r="R274" s="22">
        <v>0</v>
      </c>
      <c r="S274" s="22"/>
      <c r="T274" s="114"/>
    </row>
    <row r="275" spans="1:20" s="29" customFormat="1" x14ac:dyDescent="0.25">
      <c r="A275" s="21">
        <v>5</v>
      </c>
      <c r="B275" s="31" t="s">
        <v>259</v>
      </c>
      <c r="C275" s="21">
        <v>119.27</v>
      </c>
      <c r="D275" s="22">
        <v>0</v>
      </c>
      <c r="E275" s="22">
        <v>0</v>
      </c>
      <c r="F275" s="23">
        <f t="shared" si="51"/>
        <v>0</v>
      </c>
      <c r="G275" s="22">
        <v>0</v>
      </c>
      <c r="H275" s="24">
        <v>0</v>
      </c>
      <c r="I275" s="22">
        <v>0</v>
      </c>
      <c r="J275" s="22"/>
      <c r="K275" s="22">
        <v>0</v>
      </c>
      <c r="L275" s="22">
        <v>0</v>
      </c>
      <c r="M275" s="24">
        <v>0</v>
      </c>
      <c r="N275" s="33">
        <f t="shared" si="49"/>
        <v>0</v>
      </c>
      <c r="O275" s="25">
        <v>0.05</v>
      </c>
      <c r="P275" s="22">
        <v>0</v>
      </c>
      <c r="Q275" s="24">
        <v>0</v>
      </c>
      <c r="R275" s="22">
        <v>0</v>
      </c>
      <c r="S275" s="22"/>
      <c r="T275" s="114"/>
    </row>
    <row r="276" spans="1:20" x14ac:dyDescent="0.25">
      <c r="A276" s="220">
        <v>6</v>
      </c>
      <c r="B276" s="31" t="s">
        <v>260</v>
      </c>
      <c r="C276" s="21"/>
      <c r="D276" s="22"/>
      <c r="E276" s="22"/>
      <c r="F276" s="23"/>
      <c r="G276" s="22"/>
      <c r="H276" s="24"/>
      <c r="I276" s="22"/>
      <c r="J276" s="22"/>
      <c r="K276" s="22"/>
      <c r="L276" s="22"/>
      <c r="M276" s="24"/>
      <c r="N276" s="33"/>
      <c r="O276" s="25"/>
      <c r="P276" s="22"/>
      <c r="Q276" s="24"/>
      <c r="R276" s="22"/>
      <c r="S276" s="22"/>
      <c r="T276" s="118"/>
    </row>
    <row r="277" spans="1:20" s="29" customFormat="1" x14ac:dyDescent="0.25">
      <c r="A277" s="221"/>
      <c r="B277" s="31" t="s">
        <v>261</v>
      </c>
      <c r="C277" s="21">
        <v>105.37</v>
      </c>
      <c r="D277" s="22">
        <v>98</v>
      </c>
      <c r="E277" s="22">
        <v>98</v>
      </c>
      <c r="F277" s="23">
        <f t="shared" si="51"/>
        <v>0.93005599316693555</v>
      </c>
      <c r="G277" s="22">
        <v>4</v>
      </c>
      <c r="H277" s="24">
        <f t="shared" ref="H277:H282" si="53">G277/E277</f>
        <v>4.0816326530612242E-2</v>
      </c>
      <c r="I277" s="22">
        <v>0</v>
      </c>
      <c r="J277" s="22"/>
      <c r="K277" s="22">
        <v>1</v>
      </c>
      <c r="L277" s="22">
        <v>1</v>
      </c>
      <c r="M277" s="24">
        <f t="shared" si="52"/>
        <v>0.25</v>
      </c>
      <c r="N277" s="33">
        <f t="shared" si="49"/>
        <v>4</v>
      </c>
      <c r="O277" s="25">
        <v>0.05</v>
      </c>
      <c r="P277" s="22">
        <v>4</v>
      </c>
      <c r="Q277" s="24">
        <f t="shared" si="50"/>
        <v>4.0816326530612242E-2</v>
      </c>
      <c r="R277" s="22">
        <v>0</v>
      </c>
      <c r="S277" s="22"/>
      <c r="T277" s="114"/>
    </row>
    <row r="278" spans="1:20" s="29" customFormat="1" x14ac:dyDescent="0.25">
      <c r="A278" s="221"/>
      <c r="B278" s="31" t="s">
        <v>262</v>
      </c>
      <c r="C278" s="21">
        <v>180.53</v>
      </c>
      <c r="D278" s="22">
        <v>302</v>
      </c>
      <c r="E278" s="22">
        <v>302</v>
      </c>
      <c r="F278" s="23">
        <f t="shared" si="51"/>
        <v>1.6728521575361435</v>
      </c>
      <c r="G278" s="22">
        <v>15</v>
      </c>
      <c r="H278" s="24">
        <f t="shared" si="53"/>
        <v>4.9668874172185427E-2</v>
      </c>
      <c r="I278" s="22">
        <v>0</v>
      </c>
      <c r="J278" s="22"/>
      <c r="K278" s="22">
        <v>10</v>
      </c>
      <c r="L278" s="22">
        <v>10</v>
      </c>
      <c r="M278" s="24">
        <f t="shared" si="52"/>
        <v>0.66666666666666663</v>
      </c>
      <c r="N278" s="33">
        <f t="shared" si="49"/>
        <v>15</v>
      </c>
      <c r="O278" s="25">
        <v>0.05</v>
      </c>
      <c r="P278" s="22">
        <v>15</v>
      </c>
      <c r="Q278" s="24">
        <f t="shared" si="50"/>
        <v>4.9668874172185427E-2</v>
      </c>
      <c r="R278" s="22">
        <v>0</v>
      </c>
      <c r="S278" s="22"/>
      <c r="T278" s="114"/>
    </row>
    <row r="279" spans="1:20" s="29" customFormat="1" x14ac:dyDescent="0.25">
      <c r="A279" s="222"/>
      <c r="B279" s="31" t="s">
        <v>263</v>
      </c>
      <c r="C279" s="21">
        <v>22.28</v>
      </c>
      <c r="D279" s="22">
        <v>63</v>
      </c>
      <c r="E279" s="22">
        <v>63</v>
      </c>
      <c r="F279" s="23">
        <f t="shared" si="51"/>
        <v>2.8276481149012564</v>
      </c>
      <c r="G279" s="22">
        <v>3</v>
      </c>
      <c r="H279" s="24">
        <f t="shared" si="53"/>
        <v>4.7619047619047616E-2</v>
      </c>
      <c r="I279" s="22">
        <v>0</v>
      </c>
      <c r="J279" s="22"/>
      <c r="K279" s="22">
        <v>1</v>
      </c>
      <c r="L279" s="22">
        <v>1</v>
      </c>
      <c r="M279" s="24">
        <v>0.5</v>
      </c>
      <c r="N279" s="33">
        <f t="shared" si="49"/>
        <v>3</v>
      </c>
      <c r="O279" s="25">
        <v>0.05</v>
      </c>
      <c r="P279" s="22">
        <v>3</v>
      </c>
      <c r="Q279" s="24">
        <f t="shared" si="50"/>
        <v>4.7619047619047616E-2</v>
      </c>
      <c r="R279" s="22">
        <v>0</v>
      </c>
      <c r="S279" s="22"/>
      <c r="T279" s="114"/>
    </row>
    <row r="280" spans="1:20" s="29" customFormat="1" x14ac:dyDescent="0.25">
      <c r="A280" s="21">
        <v>7</v>
      </c>
      <c r="B280" s="31" t="s">
        <v>264</v>
      </c>
      <c r="C280" s="21">
        <v>526.46</v>
      </c>
      <c r="D280" s="22">
        <v>817</v>
      </c>
      <c r="E280" s="22">
        <v>817</v>
      </c>
      <c r="F280" s="23">
        <f t="shared" si="51"/>
        <v>1.5518747863085514</v>
      </c>
      <c r="G280" s="22">
        <v>40</v>
      </c>
      <c r="H280" s="24">
        <f t="shared" si="53"/>
        <v>4.8959608323133418E-2</v>
      </c>
      <c r="I280" s="22">
        <v>0</v>
      </c>
      <c r="J280" s="22"/>
      <c r="K280" s="22">
        <v>30</v>
      </c>
      <c r="L280" s="22">
        <v>30</v>
      </c>
      <c r="M280" s="24">
        <f t="shared" si="52"/>
        <v>0.75</v>
      </c>
      <c r="N280" s="33">
        <f t="shared" si="49"/>
        <v>40</v>
      </c>
      <c r="O280" s="25">
        <v>0.05</v>
      </c>
      <c r="P280" s="22">
        <v>40</v>
      </c>
      <c r="Q280" s="24">
        <f t="shared" si="50"/>
        <v>4.8959608323133418E-2</v>
      </c>
      <c r="R280" s="22">
        <v>0</v>
      </c>
      <c r="S280" s="22"/>
      <c r="T280" s="114"/>
    </row>
    <row r="281" spans="1:20" s="29" customFormat="1" x14ac:dyDescent="0.25">
      <c r="A281" s="21">
        <v>8</v>
      </c>
      <c r="B281" s="31" t="s">
        <v>265</v>
      </c>
      <c r="C281" s="32">
        <v>86.8</v>
      </c>
      <c r="D281" s="22">
        <v>205</v>
      </c>
      <c r="E281" s="22">
        <v>205</v>
      </c>
      <c r="F281" s="23">
        <f t="shared" si="51"/>
        <v>2.3617511520737327</v>
      </c>
      <c r="G281" s="22">
        <v>10</v>
      </c>
      <c r="H281" s="24">
        <f t="shared" si="53"/>
        <v>4.878048780487805E-2</v>
      </c>
      <c r="I281" s="22">
        <v>0</v>
      </c>
      <c r="J281" s="22"/>
      <c r="K281" s="22">
        <v>4</v>
      </c>
      <c r="L281" s="22">
        <v>4</v>
      </c>
      <c r="M281" s="24">
        <f t="shared" si="52"/>
        <v>0.4</v>
      </c>
      <c r="N281" s="33">
        <f t="shared" si="49"/>
        <v>10</v>
      </c>
      <c r="O281" s="25">
        <v>0.05</v>
      </c>
      <c r="P281" s="22">
        <v>10</v>
      </c>
      <c r="Q281" s="24">
        <f t="shared" si="50"/>
        <v>4.878048780487805E-2</v>
      </c>
      <c r="R281" s="22">
        <v>0</v>
      </c>
      <c r="S281" s="22"/>
      <c r="T281" s="114"/>
    </row>
    <row r="282" spans="1:20" s="29" customFormat="1" x14ac:dyDescent="0.25">
      <c r="A282" s="21">
        <v>9</v>
      </c>
      <c r="B282" s="31" t="s">
        <v>266</v>
      </c>
      <c r="C282" s="21">
        <v>57.62</v>
      </c>
      <c r="D282" s="22">
        <v>127</v>
      </c>
      <c r="E282" s="22">
        <v>127</v>
      </c>
      <c r="F282" s="23">
        <f t="shared" si="51"/>
        <v>2.2040958000694206</v>
      </c>
      <c r="G282" s="22">
        <v>6</v>
      </c>
      <c r="H282" s="24">
        <f t="shared" si="53"/>
        <v>4.7244094488188976E-2</v>
      </c>
      <c r="I282" s="22">
        <v>0</v>
      </c>
      <c r="J282" s="22"/>
      <c r="K282" s="22">
        <v>3</v>
      </c>
      <c r="L282" s="22">
        <v>3</v>
      </c>
      <c r="M282" s="24">
        <f t="shared" si="52"/>
        <v>0.5</v>
      </c>
      <c r="N282" s="33">
        <f t="shared" si="49"/>
        <v>6</v>
      </c>
      <c r="O282" s="25">
        <v>0.05</v>
      </c>
      <c r="P282" s="22">
        <v>6</v>
      </c>
      <c r="Q282" s="24">
        <f t="shared" si="50"/>
        <v>4.7244094488188976E-2</v>
      </c>
      <c r="R282" s="22">
        <v>0</v>
      </c>
      <c r="S282" s="22"/>
      <c r="T282" s="114"/>
    </row>
    <row r="283" spans="1:20" x14ac:dyDescent="0.25">
      <c r="A283" s="220">
        <v>10</v>
      </c>
      <c r="B283" s="31" t="s">
        <v>320</v>
      </c>
      <c r="C283" s="21"/>
      <c r="D283" s="22"/>
      <c r="E283" s="22"/>
      <c r="F283" s="23"/>
      <c r="G283" s="22"/>
      <c r="H283" s="24"/>
      <c r="I283" s="22"/>
      <c r="J283" s="22"/>
      <c r="K283" s="22"/>
      <c r="L283" s="22"/>
      <c r="M283" s="24"/>
      <c r="N283" s="33"/>
      <c r="O283" s="25"/>
      <c r="P283" s="22"/>
      <c r="Q283" s="24"/>
      <c r="R283" s="22"/>
      <c r="S283" s="22"/>
      <c r="T283" s="118"/>
    </row>
    <row r="284" spans="1:20" s="29" customFormat="1" x14ac:dyDescent="0.25">
      <c r="A284" s="222"/>
      <c r="B284" s="31" t="s">
        <v>321</v>
      </c>
      <c r="C284" s="21">
        <v>71.709999999999994</v>
      </c>
      <c r="D284" s="22">
        <v>229</v>
      </c>
      <c r="E284" s="22">
        <v>229</v>
      </c>
      <c r="F284" s="23">
        <f t="shared" si="51"/>
        <v>3.1934179333426305</v>
      </c>
      <c r="G284" s="22">
        <v>8</v>
      </c>
      <c r="H284" s="24">
        <f t="shared" ref="H284:H286" si="54">G284/E284</f>
        <v>3.4934497816593885E-2</v>
      </c>
      <c r="I284" s="22">
        <v>0</v>
      </c>
      <c r="J284" s="22"/>
      <c r="K284" s="22">
        <v>4</v>
      </c>
      <c r="L284" s="22">
        <v>4</v>
      </c>
      <c r="M284" s="24">
        <f t="shared" si="52"/>
        <v>0.5</v>
      </c>
      <c r="N284" s="33">
        <f t="shared" si="49"/>
        <v>11</v>
      </c>
      <c r="O284" s="25">
        <v>0.05</v>
      </c>
      <c r="P284" s="22">
        <v>8</v>
      </c>
      <c r="Q284" s="24">
        <f t="shared" si="50"/>
        <v>3.4934497816593885E-2</v>
      </c>
      <c r="R284" s="22">
        <v>0</v>
      </c>
      <c r="S284" s="22"/>
      <c r="T284" s="114"/>
    </row>
    <row r="285" spans="1:20" s="29" customFormat="1" ht="24.75" customHeight="1" x14ac:dyDescent="0.25">
      <c r="A285" s="21">
        <v>11</v>
      </c>
      <c r="B285" s="31" t="s">
        <v>441</v>
      </c>
      <c r="C285" s="21">
        <v>19.73</v>
      </c>
      <c r="D285" s="22">
        <v>6</v>
      </c>
      <c r="E285" s="22">
        <v>6</v>
      </c>
      <c r="F285" s="23">
        <f t="shared" si="51"/>
        <v>0.30410542321338063</v>
      </c>
      <c r="G285" s="22">
        <v>0</v>
      </c>
      <c r="H285" s="24">
        <f t="shared" si="54"/>
        <v>0</v>
      </c>
      <c r="I285" s="22">
        <v>0</v>
      </c>
      <c r="J285" s="22">
        <v>0</v>
      </c>
      <c r="K285" s="22">
        <v>0</v>
      </c>
      <c r="L285" s="22">
        <v>0</v>
      </c>
      <c r="M285" s="24">
        <v>0</v>
      </c>
      <c r="N285" s="33">
        <f t="shared" si="49"/>
        <v>0</v>
      </c>
      <c r="O285" s="25">
        <v>0.05</v>
      </c>
      <c r="P285" s="22">
        <v>0</v>
      </c>
      <c r="Q285" s="24">
        <f t="shared" si="50"/>
        <v>0</v>
      </c>
      <c r="R285" s="22">
        <v>0</v>
      </c>
      <c r="S285" s="22">
        <v>0</v>
      </c>
      <c r="T285" s="114"/>
    </row>
    <row r="286" spans="1:20" s="29" customFormat="1" x14ac:dyDescent="0.25">
      <c r="A286" s="21">
        <v>12</v>
      </c>
      <c r="B286" s="31" t="s">
        <v>442</v>
      </c>
      <c r="C286" s="21">
        <v>335.46</v>
      </c>
      <c r="D286" s="22">
        <v>15</v>
      </c>
      <c r="E286" s="22">
        <v>15</v>
      </c>
      <c r="F286" s="23">
        <f t="shared" si="51"/>
        <v>4.4714720085852262E-2</v>
      </c>
      <c r="G286" s="22">
        <v>0</v>
      </c>
      <c r="H286" s="24">
        <f t="shared" si="54"/>
        <v>0</v>
      </c>
      <c r="I286" s="22">
        <v>0</v>
      </c>
      <c r="J286" s="22">
        <v>0</v>
      </c>
      <c r="K286" s="22">
        <v>0</v>
      </c>
      <c r="L286" s="22">
        <v>0</v>
      </c>
      <c r="M286" s="24">
        <v>0</v>
      </c>
      <c r="N286" s="33">
        <f t="shared" si="49"/>
        <v>0</v>
      </c>
      <c r="O286" s="25">
        <v>0.05</v>
      </c>
      <c r="P286" s="22">
        <v>0</v>
      </c>
      <c r="Q286" s="24">
        <f t="shared" si="50"/>
        <v>0</v>
      </c>
      <c r="R286" s="22">
        <v>0</v>
      </c>
      <c r="S286" s="22">
        <v>0</v>
      </c>
      <c r="T286" s="114"/>
    </row>
    <row r="287" spans="1:20" ht="80.25" customHeight="1" x14ac:dyDescent="0.25">
      <c r="A287" s="21">
        <v>13</v>
      </c>
      <c r="B287" s="31" t="s">
        <v>30</v>
      </c>
      <c r="C287" s="21"/>
      <c r="D287" s="22"/>
      <c r="E287" s="22"/>
      <c r="F287" s="23"/>
      <c r="G287" s="22"/>
      <c r="H287" s="24"/>
      <c r="I287" s="22"/>
      <c r="J287" s="22"/>
      <c r="K287" s="22"/>
      <c r="L287" s="22"/>
      <c r="M287" s="24"/>
      <c r="N287" s="33"/>
      <c r="O287" s="25"/>
      <c r="P287" s="22"/>
      <c r="Q287" s="40"/>
      <c r="R287" s="22"/>
      <c r="S287" s="22"/>
      <c r="T287" s="118"/>
    </row>
    <row r="288" spans="1:20" s="51" customFormat="1" ht="24.75" customHeight="1" x14ac:dyDescent="0.25">
      <c r="A288" s="253" t="s">
        <v>270</v>
      </c>
      <c r="B288" s="253"/>
      <c r="C288" s="49">
        <f>SUM(C265:C287)</f>
        <v>3609.1500000000005</v>
      </c>
      <c r="D288" s="38">
        <f>SUM(D265:D287)</f>
        <v>4883</v>
      </c>
      <c r="E288" s="38">
        <f>SUM(E265:E287)</f>
        <v>4883</v>
      </c>
      <c r="F288" s="39">
        <f t="shared" ref="F288" si="55">E288/C288</f>
        <v>1.3529501406148261</v>
      </c>
      <c r="G288" s="38">
        <f>SUM(G265:G287)</f>
        <v>206</v>
      </c>
      <c r="H288" s="24">
        <f t="shared" ref="H288" si="56">G288/E288</f>
        <v>4.218718001228753E-2</v>
      </c>
      <c r="I288" s="38">
        <f>SUM(I265:I287)</f>
        <v>1</v>
      </c>
      <c r="J288" s="38">
        <f>SUM(J265:J287)</f>
        <v>0</v>
      </c>
      <c r="K288" s="38">
        <f>SUM(K265:K287)</f>
        <v>135</v>
      </c>
      <c r="L288" s="38">
        <f>SUM(L265:L287)</f>
        <v>135</v>
      </c>
      <c r="M288" s="40">
        <f t="shared" si="52"/>
        <v>0.65533980582524276</v>
      </c>
      <c r="N288" s="156">
        <f>SUM(N265:N287)</f>
        <v>238</v>
      </c>
      <c r="O288" s="41"/>
      <c r="P288" s="38">
        <f>SUM(P265:P287)</f>
        <v>206</v>
      </c>
      <c r="Q288" s="40">
        <f t="shared" si="50"/>
        <v>4.218718001228753E-2</v>
      </c>
      <c r="R288" s="38">
        <f>SUM(R265:R287)</f>
        <v>0</v>
      </c>
      <c r="S288" s="38">
        <f>SUM(S265:S287)</f>
        <v>0</v>
      </c>
      <c r="T288" s="120"/>
    </row>
    <row r="289" spans="1:20" ht="21.6" customHeight="1" x14ac:dyDescent="0.25">
      <c r="A289" s="258" t="s">
        <v>271</v>
      </c>
      <c r="B289" s="258"/>
      <c r="C289" s="21"/>
      <c r="D289" s="22"/>
      <c r="E289" s="22"/>
      <c r="F289" s="23"/>
      <c r="G289" s="22"/>
      <c r="H289" s="24"/>
      <c r="I289" s="22"/>
      <c r="J289" s="22"/>
      <c r="K289" s="22"/>
      <c r="L289" s="22"/>
      <c r="M289" s="24"/>
      <c r="N289" s="33"/>
      <c r="O289" s="25"/>
      <c r="P289" s="22"/>
      <c r="Q289" s="40"/>
      <c r="R289" s="22"/>
      <c r="S289" s="22"/>
      <c r="T289" s="118"/>
    </row>
    <row r="290" spans="1:20" s="29" customFormat="1" ht="24.75" customHeight="1" x14ac:dyDescent="0.25">
      <c r="A290" s="220">
        <v>1</v>
      </c>
      <c r="B290" s="31" t="s">
        <v>272</v>
      </c>
      <c r="C290" s="21"/>
      <c r="D290" s="22"/>
      <c r="E290" s="22"/>
      <c r="F290" s="23"/>
      <c r="G290" s="22"/>
      <c r="H290" s="24"/>
      <c r="I290" s="22"/>
      <c r="J290" s="22"/>
      <c r="K290" s="22"/>
      <c r="L290" s="22"/>
      <c r="M290" s="24"/>
      <c r="N290" s="33"/>
      <c r="O290" s="25"/>
      <c r="P290" s="22"/>
      <c r="Q290" s="40"/>
      <c r="R290" s="22"/>
      <c r="S290" s="22"/>
      <c r="T290" s="114"/>
    </row>
    <row r="291" spans="1:20" s="29" customFormat="1" ht="21.75" customHeight="1" x14ac:dyDescent="0.25">
      <c r="A291" s="221"/>
      <c r="B291" s="31" t="s">
        <v>273</v>
      </c>
      <c r="C291" s="21">
        <v>15.37</v>
      </c>
      <c r="D291" s="22">
        <v>0</v>
      </c>
      <c r="E291" s="22">
        <v>0</v>
      </c>
      <c r="F291" s="23">
        <f t="shared" si="51"/>
        <v>0</v>
      </c>
      <c r="G291" s="22">
        <v>0</v>
      </c>
      <c r="H291" s="24">
        <v>0</v>
      </c>
      <c r="I291" s="22">
        <v>0</v>
      </c>
      <c r="J291" s="22"/>
      <c r="K291" s="22">
        <v>0</v>
      </c>
      <c r="L291" s="22">
        <v>0</v>
      </c>
      <c r="M291" s="24">
        <v>0</v>
      </c>
      <c r="N291" s="33">
        <f t="shared" si="49"/>
        <v>0</v>
      </c>
      <c r="O291" s="25">
        <v>0.05</v>
      </c>
      <c r="P291" s="22">
        <v>0</v>
      </c>
      <c r="Q291" s="24">
        <v>0</v>
      </c>
      <c r="R291" s="22">
        <v>0</v>
      </c>
      <c r="S291" s="22"/>
      <c r="T291" s="114"/>
    </row>
    <row r="292" spans="1:20" s="29" customFormat="1" ht="23.25" customHeight="1" x14ac:dyDescent="0.25">
      <c r="A292" s="222"/>
      <c r="B292" s="31" t="s">
        <v>274</v>
      </c>
      <c r="C292" s="21">
        <v>39.26</v>
      </c>
      <c r="D292" s="22">
        <v>0</v>
      </c>
      <c r="E292" s="22">
        <v>0</v>
      </c>
      <c r="F292" s="23">
        <f t="shared" si="51"/>
        <v>0</v>
      </c>
      <c r="G292" s="22">
        <v>0</v>
      </c>
      <c r="H292" s="24">
        <v>0</v>
      </c>
      <c r="I292" s="22">
        <v>0</v>
      </c>
      <c r="J292" s="22"/>
      <c r="K292" s="22">
        <v>0</v>
      </c>
      <c r="L292" s="22">
        <v>0</v>
      </c>
      <c r="M292" s="24">
        <v>0</v>
      </c>
      <c r="N292" s="33">
        <f t="shared" si="49"/>
        <v>0</v>
      </c>
      <c r="O292" s="25">
        <v>0.05</v>
      </c>
      <c r="P292" s="22">
        <v>0</v>
      </c>
      <c r="Q292" s="24">
        <v>0</v>
      </c>
      <c r="R292" s="22">
        <v>0</v>
      </c>
      <c r="S292" s="22"/>
      <c r="T292" s="114"/>
    </row>
    <row r="293" spans="1:20" s="29" customFormat="1" ht="18" customHeight="1" x14ac:dyDescent="0.25">
      <c r="A293" s="21">
        <v>2</v>
      </c>
      <c r="B293" s="31" t="s">
        <v>323</v>
      </c>
      <c r="C293" s="21">
        <v>26.11</v>
      </c>
      <c r="D293" s="22">
        <v>225</v>
      </c>
      <c r="E293" s="22">
        <v>225</v>
      </c>
      <c r="F293" s="23">
        <f t="shared" si="51"/>
        <v>8.6173879739563386</v>
      </c>
      <c r="G293" s="22">
        <v>11</v>
      </c>
      <c r="H293" s="24">
        <f t="shared" ref="H293" si="57">G293/E293</f>
        <v>4.8888888888888891E-2</v>
      </c>
      <c r="I293" s="22"/>
      <c r="J293" s="22"/>
      <c r="K293" s="22">
        <v>8</v>
      </c>
      <c r="L293" s="22">
        <v>8</v>
      </c>
      <c r="M293" s="24">
        <f t="shared" si="52"/>
        <v>0.72727272727272729</v>
      </c>
      <c r="N293" s="33">
        <f t="shared" si="49"/>
        <v>11</v>
      </c>
      <c r="O293" s="25">
        <v>0.05</v>
      </c>
      <c r="P293" s="22">
        <v>11</v>
      </c>
      <c r="Q293" s="24">
        <f t="shared" si="50"/>
        <v>4.8888888888888891E-2</v>
      </c>
      <c r="R293" s="22"/>
      <c r="S293" s="22"/>
      <c r="T293" s="114"/>
    </row>
    <row r="294" spans="1:20" s="29" customFormat="1" ht="21" customHeight="1" x14ac:dyDescent="0.25">
      <c r="A294" s="220">
        <v>3</v>
      </c>
      <c r="B294" s="31" t="s">
        <v>276</v>
      </c>
      <c r="C294" s="21"/>
      <c r="D294" s="22"/>
      <c r="E294" s="22"/>
      <c r="F294" s="23"/>
      <c r="G294" s="22"/>
      <c r="H294" s="24"/>
      <c r="I294" s="22"/>
      <c r="J294" s="22"/>
      <c r="K294" s="22"/>
      <c r="L294" s="22"/>
      <c r="M294" s="24"/>
      <c r="N294" s="33"/>
      <c r="O294" s="25"/>
      <c r="P294" s="22"/>
      <c r="Q294" s="24"/>
      <c r="R294" s="22"/>
      <c r="S294" s="22"/>
      <c r="T294" s="114"/>
    </row>
    <row r="295" spans="1:20" s="29" customFormat="1" ht="24" customHeight="1" x14ac:dyDescent="0.25">
      <c r="A295" s="221"/>
      <c r="B295" s="31" t="s">
        <v>324</v>
      </c>
      <c r="C295" s="21">
        <v>37.22</v>
      </c>
      <c r="D295" s="22">
        <v>0</v>
      </c>
      <c r="E295" s="22">
        <v>0</v>
      </c>
      <c r="F295" s="23">
        <f t="shared" si="51"/>
        <v>0</v>
      </c>
      <c r="G295" s="22">
        <v>0</v>
      </c>
      <c r="H295" s="24">
        <v>0</v>
      </c>
      <c r="I295" s="22">
        <v>0</v>
      </c>
      <c r="J295" s="22"/>
      <c r="K295" s="22">
        <v>0</v>
      </c>
      <c r="L295" s="22">
        <v>0</v>
      </c>
      <c r="M295" s="24">
        <v>0</v>
      </c>
      <c r="N295" s="33">
        <f t="shared" si="49"/>
        <v>0</v>
      </c>
      <c r="O295" s="25">
        <v>0.05</v>
      </c>
      <c r="P295" s="22">
        <v>0</v>
      </c>
      <c r="Q295" s="24">
        <v>0</v>
      </c>
      <c r="R295" s="22">
        <v>0</v>
      </c>
      <c r="S295" s="22"/>
      <c r="T295" s="114"/>
    </row>
    <row r="296" spans="1:20" s="29" customFormat="1" ht="29.25" customHeight="1" x14ac:dyDescent="0.25">
      <c r="A296" s="221"/>
      <c r="B296" s="31" t="s">
        <v>325</v>
      </c>
      <c r="C296" s="21">
        <v>31.33</v>
      </c>
      <c r="D296" s="22">
        <v>0</v>
      </c>
      <c r="E296" s="22">
        <v>0</v>
      </c>
      <c r="F296" s="23">
        <f t="shared" si="51"/>
        <v>0</v>
      </c>
      <c r="G296" s="22">
        <v>0</v>
      </c>
      <c r="H296" s="24">
        <v>0</v>
      </c>
      <c r="I296" s="22">
        <v>0</v>
      </c>
      <c r="J296" s="22"/>
      <c r="K296" s="22">
        <v>0</v>
      </c>
      <c r="L296" s="22">
        <v>0</v>
      </c>
      <c r="M296" s="24">
        <v>0</v>
      </c>
      <c r="N296" s="33">
        <f t="shared" si="49"/>
        <v>0</v>
      </c>
      <c r="O296" s="25">
        <v>0.05</v>
      </c>
      <c r="P296" s="22">
        <v>0</v>
      </c>
      <c r="Q296" s="24">
        <v>0</v>
      </c>
      <c r="R296" s="22">
        <v>0</v>
      </c>
      <c r="S296" s="22"/>
      <c r="T296" s="114"/>
    </row>
    <row r="297" spans="1:20" s="29" customFormat="1" ht="24.75" customHeight="1" x14ac:dyDescent="0.25">
      <c r="A297" s="222"/>
      <c r="B297" s="31" t="s">
        <v>279</v>
      </c>
      <c r="C297" s="21">
        <v>42.38</v>
      </c>
      <c r="D297" s="22">
        <v>0</v>
      </c>
      <c r="E297" s="22">
        <v>0</v>
      </c>
      <c r="F297" s="23">
        <f t="shared" si="51"/>
        <v>0</v>
      </c>
      <c r="G297" s="22">
        <v>0</v>
      </c>
      <c r="H297" s="24">
        <v>0</v>
      </c>
      <c r="I297" s="22">
        <v>0</v>
      </c>
      <c r="J297" s="22"/>
      <c r="K297" s="22">
        <v>0</v>
      </c>
      <c r="L297" s="22">
        <v>0</v>
      </c>
      <c r="M297" s="24">
        <v>0</v>
      </c>
      <c r="N297" s="33">
        <f t="shared" si="49"/>
        <v>0</v>
      </c>
      <c r="O297" s="25">
        <v>0.05</v>
      </c>
      <c r="P297" s="22">
        <v>0</v>
      </c>
      <c r="Q297" s="24">
        <v>0</v>
      </c>
      <c r="R297" s="22">
        <v>0</v>
      </c>
      <c r="S297" s="22"/>
      <c r="T297" s="114"/>
    </row>
    <row r="298" spans="1:20" s="29" customFormat="1" ht="21" customHeight="1" x14ac:dyDescent="0.25">
      <c r="A298" s="21">
        <v>4</v>
      </c>
      <c r="B298" s="31" t="s">
        <v>280</v>
      </c>
      <c r="C298" s="21">
        <v>12.3</v>
      </c>
      <c r="D298" s="22">
        <v>0</v>
      </c>
      <c r="E298" s="22">
        <v>0</v>
      </c>
      <c r="F298" s="23">
        <f t="shared" si="51"/>
        <v>0</v>
      </c>
      <c r="G298" s="22">
        <v>0</v>
      </c>
      <c r="H298" s="24">
        <v>0</v>
      </c>
      <c r="I298" s="22">
        <v>0</v>
      </c>
      <c r="J298" s="22"/>
      <c r="K298" s="22">
        <v>0</v>
      </c>
      <c r="L298" s="22">
        <v>0</v>
      </c>
      <c r="M298" s="24">
        <v>0</v>
      </c>
      <c r="N298" s="33">
        <f t="shared" si="49"/>
        <v>0</v>
      </c>
      <c r="O298" s="25">
        <v>0.05</v>
      </c>
      <c r="P298" s="22">
        <v>0</v>
      </c>
      <c r="Q298" s="24">
        <v>0</v>
      </c>
      <c r="R298" s="22">
        <v>0</v>
      </c>
      <c r="S298" s="22"/>
      <c r="T298" s="114"/>
    </row>
    <row r="299" spans="1:20" ht="23.25" customHeight="1" x14ac:dyDescent="0.25">
      <c r="A299" s="220">
        <v>5</v>
      </c>
      <c r="B299" s="31" t="s">
        <v>281</v>
      </c>
      <c r="C299" s="21"/>
      <c r="D299" s="22"/>
      <c r="E299" s="22"/>
      <c r="F299" s="23"/>
      <c r="G299" s="22"/>
      <c r="H299" s="24"/>
      <c r="I299" s="22"/>
      <c r="J299" s="22"/>
      <c r="K299" s="22"/>
      <c r="L299" s="22"/>
      <c r="M299" s="24"/>
      <c r="N299" s="33"/>
      <c r="O299" s="25"/>
      <c r="P299" s="22"/>
      <c r="Q299" s="24"/>
      <c r="R299" s="22"/>
      <c r="S299" s="22"/>
      <c r="T299" s="118"/>
    </row>
    <row r="300" spans="1:20" s="29" customFormat="1" ht="15.75" customHeight="1" x14ac:dyDescent="0.25">
      <c r="A300" s="222"/>
      <c r="B300" s="31" t="s">
        <v>282</v>
      </c>
      <c r="C300" s="21">
        <v>225.75</v>
      </c>
      <c r="D300" s="22">
        <v>657</v>
      </c>
      <c r="E300" s="22">
        <v>657</v>
      </c>
      <c r="F300" s="23">
        <f t="shared" si="51"/>
        <v>2.9102990033222591</v>
      </c>
      <c r="G300" s="22">
        <v>32</v>
      </c>
      <c r="H300" s="24">
        <f t="shared" ref="H300" si="58">G300/E300</f>
        <v>4.8706240487062402E-2</v>
      </c>
      <c r="I300" s="22">
        <v>0</v>
      </c>
      <c r="J300" s="22"/>
      <c r="K300" s="22">
        <v>24</v>
      </c>
      <c r="L300" s="22">
        <v>24</v>
      </c>
      <c r="M300" s="24">
        <f t="shared" si="52"/>
        <v>0.75</v>
      </c>
      <c r="N300" s="33">
        <f t="shared" si="49"/>
        <v>32</v>
      </c>
      <c r="O300" s="25">
        <v>0.05</v>
      </c>
      <c r="P300" s="22">
        <v>32</v>
      </c>
      <c r="Q300" s="24">
        <f t="shared" si="50"/>
        <v>4.8706240487062402E-2</v>
      </c>
      <c r="R300" s="22">
        <v>0</v>
      </c>
      <c r="S300" s="22"/>
      <c r="T300" s="114"/>
    </row>
    <row r="301" spans="1:20" ht="21.75" customHeight="1" x14ac:dyDescent="0.25">
      <c r="A301" s="220">
        <v>6</v>
      </c>
      <c r="B301" s="31" t="s">
        <v>283</v>
      </c>
      <c r="C301" s="21"/>
      <c r="D301" s="22"/>
      <c r="E301" s="22"/>
      <c r="F301" s="23"/>
      <c r="G301" s="22"/>
      <c r="H301" s="24"/>
      <c r="I301" s="22"/>
      <c r="J301" s="22"/>
      <c r="K301" s="22"/>
      <c r="L301" s="22"/>
      <c r="M301" s="24"/>
      <c r="N301" s="33"/>
      <c r="O301" s="25"/>
      <c r="P301" s="22"/>
      <c r="Q301" s="24"/>
      <c r="R301" s="22"/>
      <c r="S301" s="22"/>
      <c r="T301" s="118"/>
    </row>
    <row r="302" spans="1:20" s="29" customFormat="1" ht="19.5" customHeight="1" x14ac:dyDescent="0.25">
      <c r="A302" s="221"/>
      <c r="B302" s="31" t="s">
        <v>284</v>
      </c>
      <c r="C302" s="21">
        <v>25.28</v>
      </c>
      <c r="D302" s="22">
        <v>92</v>
      </c>
      <c r="E302" s="22">
        <v>92</v>
      </c>
      <c r="F302" s="23">
        <f t="shared" si="51"/>
        <v>3.6392405063291138</v>
      </c>
      <c r="G302" s="22">
        <v>4</v>
      </c>
      <c r="H302" s="24">
        <f t="shared" ref="H302" si="59">G302/E302</f>
        <v>4.3478260869565216E-2</v>
      </c>
      <c r="I302" s="22">
        <v>0</v>
      </c>
      <c r="J302" s="22"/>
      <c r="K302" s="22">
        <v>2</v>
      </c>
      <c r="L302" s="22">
        <v>1</v>
      </c>
      <c r="M302" s="24">
        <v>0</v>
      </c>
      <c r="N302" s="33">
        <f t="shared" si="49"/>
        <v>4</v>
      </c>
      <c r="O302" s="25">
        <v>0.05</v>
      </c>
      <c r="P302" s="22">
        <v>4</v>
      </c>
      <c r="Q302" s="24">
        <f t="shared" si="50"/>
        <v>4.3478260869565216E-2</v>
      </c>
      <c r="R302" s="22">
        <v>0</v>
      </c>
      <c r="S302" s="22"/>
      <c r="T302" s="114"/>
    </row>
    <row r="303" spans="1:20" s="29" customFormat="1" ht="24.75" customHeight="1" x14ac:dyDescent="0.25">
      <c r="A303" s="221"/>
      <c r="B303" s="31" t="s">
        <v>285</v>
      </c>
      <c r="C303" s="21">
        <v>144.30000000000001</v>
      </c>
      <c r="D303" s="22">
        <v>0</v>
      </c>
      <c r="E303" s="22">
        <v>0</v>
      </c>
      <c r="F303" s="23">
        <v>0</v>
      </c>
      <c r="G303" s="22">
        <v>0</v>
      </c>
      <c r="H303" s="24">
        <v>0</v>
      </c>
      <c r="I303" s="22">
        <v>0</v>
      </c>
      <c r="J303" s="22"/>
      <c r="K303" s="22">
        <v>0</v>
      </c>
      <c r="L303" s="22">
        <v>0</v>
      </c>
      <c r="M303" s="24">
        <v>0</v>
      </c>
      <c r="N303" s="33">
        <f t="shared" si="49"/>
        <v>0</v>
      </c>
      <c r="O303" s="25">
        <v>0</v>
      </c>
      <c r="P303" s="22">
        <v>0</v>
      </c>
      <c r="Q303" s="24">
        <v>0</v>
      </c>
      <c r="R303" s="22">
        <v>0</v>
      </c>
      <c r="S303" s="22"/>
      <c r="T303" s="114"/>
    </row>
    <row r="304" spans="1:20" s="29" customFormat="1" x14ac:dyDescent="0.25">
      <c r="A304" s="221"/>
      <c r="B304" s="31" t="s">
        <v>286</v>
      </c>
      <c r="C304" s="21">
        <v>48.14</v>
      </c>
      <c r="D304" s="22">
        <v>75</v>
      </c>
      <c r="E304" s="22">
        <v>75</v>
      </c>
      <c r="F304" s="23">
        <f t="shared" si="51"/>
        <v>1.5579559617781471</v>
      </c>
      <c r="G304" s="22">
        <v>2</v>
      </c>
      <c r="H304" s="24">
        <f t="shared" ref="H304:H305" si="60">G304/E304</f>
        <v>2.6666666666666668E-2</v>
      </c>
      <c r="I304" s="22">
        <v>0</v>
      </c>
      <c r="J304" s="22"/>
      <c r="K304" s="22">
        <v>1</v>
      </c>
      <c r="L304" s="22">
        <v>0</v>
      </c>
      <c r="M304" s="24">
        <v>0</v>
      </c>
      <c r="N304" s="33">
        <f t="shared" si="49"/>
        <v>3</v>
      </c>
      <c r="O304" s="25">
        <v>0.05</v>
      </c>
      <c r="P304" s="22">
        <v>2</v>
      </c>
      <c r="Q304" s="24">
        <f t="shared" si="50"/>
        <v>2.6666666666666668E-2</v>
      </c>
      <c r="R304" s="22">
        <v>0</v>
      </c>
      <c r="S304" s="22"/>
      <c r="T304" s="114"/>
    </row>
    <row r="305" spans="1:20" s="29" customFormat="1" x14ac:dyDescent="0.25">
      <c r="A305" s="222"/>
      <c r="B305" s="31" t="s">
        <v>287</v>
      </c>
      <c r="C305" s="21">
        <v>15.54</v>
      </c>
      <c r="D305" s="22">
        <v>46</v>
      </c>
      <c r="E305" s="22">
        <v>46</v>
      </c>
      <c r="F305" s="23">
        <f t="shared" si="51"/>
        <v>2.9601029601029603</v>
      </c>
      <c r="G305" s="22">
        <v>2</v>
      </c>
      <c r="H305" s="24">
        <f t="shared" si="60"/>
        <v>4.3478260869565216E-2</v>
      </c>
      <c r="I305" s="22">
        <v>0</v>
      </c>
      <c r="J305" s="22"/>
      <c r="K305" s="22">
        <v>1</v>
      </c>
      <c r="L305" s="22">
        <v>0</v>
      </c>
      <c r="M305" s="24">
        <v>0</v>
      </c>
      <c r="N305" s="33">
        <f t="shared" si="49"/>
        <v>2</v>
      </c>
      <c r="O305" s="25">
        <v>0.05</v>
      </c>
      <c r="P305" s="22">
        <v>2</v>
      </c>
      <c r="Q305" s="24">
        <f t="shared" si="50"/>
        <v>4.3478260869565216E-2</v>
      </c>
      <c r="R305" s="22">
        <v>0</v>
      </c>
      <c r="S305" s="22"/>
      <c r="T305" s="114"/>
    </row>
    <row r="306" spans="1:20" x14ac:dyDescent="0.25">
      <c r="A306" s="220">
        <v>7</v>
      </c>
      <c r="B306" s="31" t="s">
        <v>288</v>
      </c>
      <c r="C306" s="21"/>
      <c r="D306" s="22"/>
      <c r="E306" s="22"/>
      <c r="F306" s="23"/>
      <c r="G306" s="22"/>
      <c r="H306" s="24"/>
      <c r="I306" s="22"/>
      <c r="J306" s="22"/>
      <c r="K306" s="22"/>
      <c r="L306" s="22"/>
      <c r="M306" s="24"/>
      <c r="N306" s="33"/>
      <c r="O306" s="25"/>
      <c r="P306" s="22"/>
      <c r="Q306" s="40"/>
      <c r="R306" s="22"/>
      <c r="S306" s="22"/>
      <c r="T306" s="118"/>
    </row>
    <row r="307" spans="1:20" s="29" customFormat="1" ht="21.75" customHeight="1" x14ac:dyDescent="0.25">
      <c r="A307" s="221"/>
      <c r="B307" s="31" t="s">
        <v>146</v>
      </c>
      <c r="C307" s="21">
        <v>65.569999999999993</v>
      </c>
      <c r="D307" s="22">
        <v>304</v>
      </c>
      <c r="E307" s="22">
        <v>304</v>
      </c>
      <c r="F307" s="23">
        <f t="shared" si="51"/>
        <v>4.6362665853286567</v>
      </c>
      <c r="G307" s="22">
        <v>15</v>
      </c>
      <c r="H307" s="24">
        <f t="shared" ref="H307:H309" si="61">G307/E307</f>
        <v>4.9342105263157895E-2</v>
      </c>
      <c r="I307" s="22">
        <v>0</v>
      </c>
      <c r="J307" s="22"/>
      <c r="K307" s="22">
        <v>9</v>
      </c>
      <c r="L307" s="22">
        <v>9</v>
      </c>
      <c r="M307" s="24">
        <f t="shared" si="52"/>
        <v>0.6</v>
      </c>
      <c r="N307" s="33">
        <f t="shared" si="49"/>
        <v>15</v>
      </c>
      <c r="O307" s="25">
        <v>0.05</v>
      </c>
      <c r="P307" s="22">
        <v>15</v>
      </c>
      <c r="Q307" s="24">
        <f t="shared" si="50"/>
        <v>4.9342105263157895E-2</v>
      </c>
      <c r="R307" s="22">
        <v>0</v>
      </c>
      <c r="S307" s="22"/>
      <c r="T307" s="114"/>
    </row>
    <row r="308" spans="1:20" s="29" customFormat="1" ht="28.5" customHeight="1" x14ac:dyDescent="0.25">
      <c r="A308" s="221"/>
      <c r="B308" s="31" t="s">
        <v>289</v>
      </c>
      <c r="C308" s="21">
        <v>212.69</v>
      </c>
      <c r="D308" s="22">
        <v>715</v>
      </c>
      <c r="E308" s="22">
        <v>715</v>
      </c>
      <c r="F308" s="23">
        <f t="shared" si="51"/>
        <v>3.3617001269453195</v>
      </c>
      <c r="G308" s="22">
        <v>35</v>
      </c>
      <c r="H308" s="24">
        <f t="shared" si="61"/>
        <v>4.8951048951048952E-2</v>
      </c>
      <c r="I308" s="22">
        <v>0</v>
      </c>
      <c r="J308" s="22"/>
      <c r="K308" s="22">
        <v>24</v>
      </c>
      <c r="L308" s="22">
        <v>24</v>
      </c>
      <c r="M308" s="24">
        <f t="shared" si="52"/>
        <v>0.68571428571428572</v>
      </c>
      <c r="N308" s="33">
        <f t="shared" si="49"/>
        <v>35</v>
      </c>
      <c r="O308" s="25">
        <v>0.05</v>
      </c>
      <c r="P308" s="22">
        <v>35</v>
      </c>
      <c r="Q308" s="24">
        <f t="shared" si="50"/>
        <v>4.8951048951048952E-2</v>
      </c>
      <c r="R308" s="22">
        <v>0</v>
      </c>
      <c r="S308" s="22"/>
      <c r="T308" s="114"/>
    </row>
    <row r="309" spans="1:20" s="29" customFormat="1" ht="33.75" customHeight="1" x14ac:dyDescent="0.25">
      <c r="A309" s="222"/>
      <c r="B309" s="31" t="s">
        <v>290</v>
      </c>
      <c r="C309" s="21">
        <v>1019.38</v>
      </c>
      <c r="D309" s="22">
        <v>4218</v>
      </c>
      <c r="E309" s="22">
        <v>4218</v>
      </c>
      <c r="F309" s="23">
        <f t="shared" si="51"/>
        <v>4.1378092566069569</v>
      </c>
      <c r="G309" s="22">
        <v>210</v>
      </c>
      <c r="H309" s="24">
        <f t="shared" si="61"/>
        <v>4.9786628733997154E-2</v>
      </c>
      <c r="I309" s="22">
        <v>10</v>
      </c>
      <c r="J309" s="22"/>
      <c r="K309" s="22">
        <v>160</v>
      </c>
      <c r="L309" s="22">
        <v>160</v>
      </c>
      <c r="M309" s="24">
        <f t="shared" si="52"/>
        <v>0.76190476190476186</v>
      </c>
      <c r="N309" s="33">
        <f t="shared" si="49"/>
        <v>210</v>
      </c>
      <c r="O309" s="25">
        <v>0.05</v>
      </c>
      <c r="P309" s="22">
        <v>210</v>
      </c>
      <c r="Q309" s="24">
        <f t="shared" si="50"/>
        <v>4.9786628733997154E-2</v>
      </c>
      <c r="R309" s="22">
        <v>0</v>
      </c>
      <c r="S309" s="22"/>
      <c r="T309" s="114"/>
    </row>
    <row r="310" spans="1:20" s="29" customFormat="1" ht="36" customHeight="1" x14ac:dyDescent="0.25">
      <c r="A310" s="21">
        <v>8</v>
      </c>
      <c r="B310" s="31" t="s">
        <v>291</v>
      </c>
      <c r="C310" s="21">
        <v>31.65</v>
      </c>
      <c r="D310" s="22">
        <v>0</v>
      </c>
      <c r="E310" s="22">
        <v>0</v>
      </c>
      <c r="F310" s="23">
        <f t="shared" si="51"/>
        <v>0</v>
      </c>
      <c r="G310" s="22">
        <v>0</v>
      </c>
      <c r="H310" s="24">
        <v>0</v>
      </c>
      <c r="I310" s="22">
        <v>0</v>
      </c>
      <c r="J310" s="22"/>
      <c r="K310" s="22">
        <v>0</v>
      </c>
      <c r="L310" s="22">
        <v>0</v>
      </c>
      <c r="M310" s="24">
        <v>0</v>
      </c>
      <c r="N310" s="33">
        <f t="shared" si="49"/>
        <v>0</v>
      </c>
      <c r="O310" s="25">
        <v>0</v>
      </c>
      <c r="P310" s="22">
        <v>0</v>
      </c>
      <c r="Q310" s="24">
        <v>0</v>
      </c>
      <c r="R310" s="22">
        <v>0</v>
      </c>
      <c r="S310" s="22"/>
      <c r="T310" s="114"/>
    </row>
    <row r="311" spans="1:20" s="29" customFormat="1" ht="36.75" customHeight="1" x14ac:dyDescent="0.25">
      <c r="A311" s="14">
        <v>9</v>
      </c>
      <c r="B311" s="31" t="s">
        <v>292</v>
      </c>
      <c r="C311" s="21">
        <v>284.08</v>
      </c>
      <c r="D311" s="22">
        <v>360</v>
      </c>
      <c r="E311" s="22">
        <v>360</v>
      </c>
      <c r="F311" s="23">
        <f t="shared" si="51"/>
        <v>1.2672486623486343</v>
      </c>
      <c r="G311" s="22">
        <v>17</v>
      </c>
      <c r="H311" s="24">
        <f t="shared" ref="H311:H314" si="62">G311/E311</f>
        <v>4.7222222222222221E-2</v>
      </c>
      <c r="I311" s="22">
        <v>0</v>
      </c>
      <c r="J311" s="22"/>
      <c r="K311" s="22">
        <v>14</v>
      </c>
      <c r="L311" s="22">
        <v>12</v>
      </c>
      <c r="M311" s="24">
        <f>K311/G311</f>
        <v>0.82352941176470584</v>
      </c>
      <c r="N311" s="33">
        <f t="shared" si="49"/>
        <v>18</v>
      </c>
      <c r="O311" s="25">
        <v>0.05</v>
      </c>
      <c r="P311" s="22">
        <v>17</v>
      </c>
      <c r="Q311" s="24">
        <f t="shared" si="50"/>
        <v>4.7222222222222221E-2</v>
      </c>
      <c r="R311" s="22">
        <v>0</v>
      </c>
      <c r="S311" s="22"/>
      <c r="T311" s="114"/>
    </row>
    <row r="312" spans="1:20" s="29" customFormat="1" ht="33" customHeight="1" x14ac:dyDescent="0.25">
      <c r="A312" s="14">
        <v>10</v>
      </c>
      <c r="B312" s="31" t="s">
        <v>293</v>
      </c>
      <c r="C312" s="21">
        <v>50.82</v>
      </c>
      <c r="D312" s="22">
        <v>129</v>
      </c>
      <c r="E312" s="22">
        <v>129</v>
      </c>
      <c r="F312" s="23">
        <f t="shared" si="51"/>
        <v>2.5383707201889019</v>
      </c>
      <c r="G312" s="22">
        <v>6</v>
      </c>
      <c r="H312" s="24">
        <f t="shared" si="62"/>
        <v>4.6511627906976744E-2</v>
      </c>
      <c r="I312" s="22">
        <v>0</v>
      </c>
      <c r="J312" s="22"/>
      <c r="K312" s="22">
        <v>5</v>
      </c>
      <c r="L312" s="22">
        <v>4</v>
      </c>
      <c r="M312" s="24">
        <f t="shared" ref="M312:M320" si="63">K312/G312</f>
        <v>0.83333333333333337</v>
      </c>
      <c r="N312" s="33">
        <f t="shared" si="49"/>
        <v>6</v>
      </c>
      <c r="O312" s="25">
        <v>0.05</v>
      </c>
      <c r="P312" s="22">
        <v>6</v>
      </c>
      <c r="Q312" s="24">
        <f t="shared" si="50"/>
        <v>4.6511627906976744E-2</v>
      </c>
      <c r="R312" s="22">
        <v>0</v>
      </c>
      <c r="S312" s="22"/>
      <c r="T312" s="114"/>
    </row>
    <row r="313" spans="1:20" s="29" customFormat="1" ht="35.25" customHeight="1" x14ac:dyDescent="0.25">
      <c r="A313" s="14">
        <v>11</v>
      </c>
      <c r="B313" s="31" t="s">
        <v>294</v>
      </c>
      <c r="C313" s="21">
        <v>105.93</v>
      </c>
      <c r="D313" s="22">
        <v>250</v>
      </c>
      <c r="E313" s="22">
        <v>250</v>
      </c>
      <c r="F313" s="23">
        <f t="shared" si="51"/>
        <v>2.3600490890210515</v>
      </c>
      <c r="G313" s="22">
        <v>12</v>
      </c>
      <c r="H313" s="24">
        <f t="shared" si="62"/>
        <v>4.8000000000000001E-2</v>
      </c>
      <c r="I313" s="22">
        <v>0</v>
      </c>
      <c r="J313" s="22"/>
      <c r="K313" s="22">
        <v>9</v>
      </c>
      <c r="L313" s="22">
        <v>8</v>
      </c>
      <c r="M313" s="24">
        <f t="shared" si="63"/>
        <v>0.75</v>
      </c>
      <c r="N313" s="33">
        <f t="shared" si="49"/>
        <v>12</v>
      </c>
      <c r="O313" s="25">
        <v>0.05</v>
      </c>
      <c r="P313" s="22">
        <v>12</v>
      </c>
      <c r="Q313" s="24">
        <f t="shared" si="50"/>
        <v>4.8000000000000001E-2</v>
      </c>
      <c r="R313" s="22">
        <v>0</v>
      </c>
      <c r="S313" s="22"/>
      <c r="T313" s="114"/>
    </row>
    <row r="314" spans="1:20" s="29" customFormat="1" ht="40.5" customHeight="1" x14ac:dyDescent="0.25">
      <c r="A314" s="14">
        <v>12</v>
      </c>
      <c r="B314" s="31" t="s">
        <v>295</v>
      </c>
      <c r="C314" s="21">
        <v>160.69999999999999</v>
      </c>
      <c r="D314" s="22">
        <v>323</v>
      </c>
      <c r="E314" s="22">
        <v>323</v>
      </c>
      <c r="F314" s="23">
        <f t="shared" si="51"/>
        <v>2.0099564405724957</v>
      </c>
      <c r="G314" s="22">
        <v>16</v>
      </c>
      <c r="H314" s="24">
        <f t="shared" si="62"/>
        <v>4.9535603715170282E-2</v>
      </c>
      <c r="I314" s="22">
        <v>0</v>
      </c>
      <c r="J314" s="22"/>
      <c r="K314" s="22">
        <v>13</v>
      </c>
      <c r="L314" s="22">
        <v>12</v>
      </c>
      <c r="M314" s="24">
        <f t="shared" si="63"/>
        <v>0.8125</v>
      </c>
      <c r="N314" s="33">
        <f t="shared" si="49"/>
        <v>16</v>
      </c>
      <c r="O314" s="25">
        <v>0.05</v>
      </c>
      <c r="P314" s="22">
        <v>16</v>
      </c>
      <c r="Q314" s="24">
        <f t="shared" si="50"/>
        <v>4.9535603715170282E-2</v>
      </c>
      <c r="R314" s="22">
        <v>0</v>
      </c>
      <c r="S314" s="22"/>
      <c r="T314" s="114"/>
    </row>
    <row r="315" spans="1:20" s="29" customFormat="1" ht="37.5" customHeight="1" x14ac:dyDescent="0.25">
      <c r="A315" s="21">
        <v>13</v>
      </c>
      <c r="B315" s="31" t="s">
        <v>296</v>
      </c>
      <c r="C315" s="21">
        <v>38.04</v>
      </c>
      <c r="D315" s="22">
        <v>0</v>
      </c>
      <c r="E315" s="22">
        <v>0</v>
      </c>
      <c r="F315" s="23">
        <f t="shared" si="51"/>
        <v>0</v>
      </c>
      <c r="G315" s="22">
        <v>0</v>
      </c>
      <c r="H315" s="24">
        <v>0</v>
      </c>
      <c r="I315" s="22">
        <v>0</v>
      </c>
      <c r="J315" s="22"/>
      <c r="K315" s="22">
        <v>0</v>
      </c>
      <c r="L315" s="22">
        <v>0</v>
      </c>
      <c r="M315" s="24">
        <v>0</v>
      </c>
      <c r="N315" s="33">
        <f t="shared" si="49"/>
        <v>0</v>
      </c>
      <c r="O315" s="25">
        <v>0</v>
      </c>
      <c r="P315" s="22">
        <v>0</v>
      </c>
      <c r="Q315" s="24">
        <v>0</v>
      </c>
      <c r="R315" s="22">
        <v>0</v>
      </c>
      <c r="S315" s="22"/>
      <c r="T315" s="114"/>
    </row>
    <row r="316" spans="1:20" s="29" customFormat="1" ht="32.25" customHeight="1" x14ac:dyDescent="0.25">
      <c r="A316" s="21">
        <v>14</v>
      </c>
      <c r="B316" s="31" t="s">
        <v>297</v>
      </c>
      <c r="C316" s="21">
        <v>156.69999999999999</v>
      </c>
      <c r="D316" s="22">
        <v>0</v>
      </c>
      <c r="E316" s="22">
        <v>0</v>
      </c>
      <c r="F316" s="23">
        <f t="shared" si="51"/>
        <v>0</v>
      </c>
      <c r="G316" s="22">
        <v>0</v>
      </c>
      <c r="H316" s="24">
        <v>0</v>
      </c>
      <c r="I316" s="22">
        <v>0</v>
      </c>
      <c r="J316" s="22">
        <v>0</v>
      </c>
      <c r="K316" s="22">
        <v>0</v>
      </c>
      <c r="L316" s="22">
        <v>0</v>
      </c>
      <c r="M316" s="24">
        <v>0</v>
      </c>
      <c r="N316" s="33">
        <f t="shared" si="49"/>
        <v>0</v>
      </c>
      <c r="O316" s="25">
        <v>0</v>
      </c>
      <c r="P316" s="22">
        <v>0</v>
      </c>
      <c r="Q316" s="24">
        <v>0</v>
      </c>
      <c r="R316" s="22">
        <v>0</v>
      </c>
      <c r="S316" s="22">
        <v>0</v>
      </c>
      <c r="T316" s="114"/>
    </row>
    <row r="317" spans="1:20" s="29" customFormat="1" ht="27" customHeight="1" x14ac:dyDescent="0.25">
      <c r="A317" s="21">
        <v>15</v>
      </c>
      <c r="B317" s="31" t="s">
        <v>298</v>
      </c>
      <c r="C317" s="21">
        <v>17.29</v>
      </c>
      <c r="D317" s="22">
        <v>0</v>
      </c>
      <c r="E317" s="22">
        <v>0</v>
      </c>
      <c r="F317" s="23">
        <f t="shared" si="51"/>
        <v>0</v>
      </c>
      <c r="G317" s="22">
        <v>0</v>
      </c>
      <c r="H317" s="24">
        <v>0</v>
      </c>
      <c r="I317" s="22">
        <v>0</v>
      </c>
      <c r="J317" s="22">
        <v>0</v>
      </c>
      <c r="K317" s="22">
        <v>0</v>
      </c>
      <c r="L317" s="22">
        <v>0</v>
      </c>
      <c r="M317" s="24">
        <v>0</v>
      </c>
      <c r="N317" s="33">
        <f t="shared" si="49"/>
        <v>0</v>
      </c>
      <c r="O317" s="25">
        <v>0</v>
      </c>
      <c r="P317" s="22">
        <v>0</v>
      </c>
      <c r="Q317" s="24">
        <v>0</v>
      </c>
      <c r="R317" s="22">
        <v>0</v>
      </c>
      <c r="S317" s="22">
        <v>0</v>
      </c>
      <c r="T317" s="114"/>
    </row>
    <row r="318" spans="1:20" ht="75" customHeight="1" x14ac:dyDescent="0.25">
      <c r="A318" s="21">
        <v>16</v>
      </c>
      <c r="B318" s="31" t="s">
        <v>30</v>
      </c>
      <c r="C318" s="21"/>
      <c r="D318" s="22"/>
      <c r="E318" s="22"/>
      <c r="F318" s="23"/>
      <c r="G318" s="22"/>
      <c r="H318" s="24"/>
      <c r="I318" s="22"/>
      <c r="J318" s="22"/>
      <c r="K318" s="22"/>
      <c r="L318" s="22"/>
      <c r="M318" s="24"/>
      <c r="N318" s="33"/>
      <c r="O318" s="25"/>
      <c r="P318" s="22"/>
      <c r="Q318" s="24"/>
      <c r="R318" s="22"/>
      <c r="S318" s="22"/>
      <c r="T318" s="118"/>
    </row>
    <row r="319" spans="1:20" s="51" customFormat="1" x14ac:dyDescent="0.25">
      <c r="A319" s="253" t="s">
        <v>299</v>
      </c>
      <c r="B319" s="253"/>
      <c r="C319" s="49">
        <f>SUM(C291:C318)</f>
        <v>2805.8299999999995</v>
      </c>
      <c r="D319" s="38">
        <f>SUM(D291:D318)</f>
        <v>7394</v>
      </c>
      <c r="E319" s="38">
        <f>SUM(E291:E318)</f>
        <v>7394</v>
      </c>
      <c r="F319" s="39">
        <f t="shared" si="51"/>
        <v>2.6352273658774772</v>
      </c>
      <c r="G319" s="38">
        <f>SUM(G291:G318)</f>
        <v>362</v>
      </c>
      <c r="H319" s="24">
        <f t="shared" ref="H319:H320" si="64">G319/E319</f>
        <v>4.8958615093318905E-2</v>
      </c>
      <c r="I319" s="38">
        <f>SUM(I291:I318)</f>
        <v>10</v>
      </c>
      <c r="J319" s="38">
        <f>SUM(J291:J318)</f>
        <v>0</v>
      </c>
      <c r="K319" s="38">
        <f>SUM(K291:K318)</f>
        <v>270</v>
      </c>
      <c r="L319" s="38">
        <f>SUM(L291:L318)</f>
        <v>262</v>
      </c>
      <c r="M319" s="40">
        <f t="shared" si="63"/>
        <v>0.7458563535911602</v>
      </c>
      <c r="N319" s="156">
        <f>SUM(N291:N318)</f>
        <v>364</v>
      </c>
      <c r="O319" s="41"/>
      <c r="P319" s="38">
        <f>SUM(P291:P318)</f>
        <v>362</v>
      </c>
      <c r="Q319" s="40">
        <f t="shared" si="50"/>
        <v>4.8958615093318905E-2</v>
      </c>
      <c r="R319" s="38">
        <f>SUM(R291:R318)</f>
        <v>0</v>
      </c>
      <c r="S319" s="38">
        <f>SUM(S291:S318)</f>
        <v>0</v>
      </c>
      <c r="T319" s="120"/>
    </row>
    <row r="320" spans="1:20" s="51" customFormat="1" ht="21" customHeight="1" x14ac:dyDescent="0.25">
      <c r="A320" s="253" t="s">
        <v>300</v>
      </c>
      <c r="B320" s="253"/>
      <c r="C320" s="49">
        <f>SUM(C319,C288,C262,C223,C210,C197,C166,C145,C122,C85,C75,C69,C39,C22)</f>
        <v>41680.07</v>
      </c>
      <c r="D320" s="38">
        <f>SUM(D319,D288,D262,D223,D210,D197,D166,D145,D122,D85,D75,D69,D39,D22)</f>
        <v>60990</v>
      </c>
      <c r="E320" s="38">
        <f>SUM(E319,E288,E262,E223,E210,E197,E166,E145,E122,E85,E75,E69,E39,E22)</f>
        <v>60990</v>
      </c>
      <c r="F320" s="39">
        <f t="shared" si="51"/>
        <v>1.4632892891014819</v>
      </c>
      <c r="G320" s="38">
        <f>SUM(G319,G288,G262,G223,G210,G197,G166,G145,G122,G85,G75,G69,G39,G22)</f>
        <v>2745</v>
      </c>
      <c r="H320" s="24">
        <f t="shared" si="64"/>
        <v>4.500737825873094E-2</v>
      </c>
      <c r="I320" s="38">
        <f>SUM(I319,I288,I262,I223,I210,I197,I166,I145,I122,I85,I75,I69,I39,I22)</f>
        <v>66</v>
      </c>
      <c r="J320" s="38">
        <f>SUM(J319,J288,J262,J223,J210,J197,J166,J145,J122,J85,J75,J69,J39,J22)</f>
        <v>116</v>
      </c>
      <c r="K320" s="157">
        <f>SUM(K319,K288,K262,K223,K210,K197,K166,K145,K122,K85,K75,K69,K39,K22)</f>
        <v>1923</v>
      </c>
      <c r="L320" s="157">
        <f>SUM(L319,L288,L262,L223,L210,L197,L166,L145,L122,L85,L75,L69,L39,L22)</f>
        <v>1707</v>
      </c>
      <c r="M320" s="40">
        <f t="shared" si="63"/>
        <v>0.70054644808743172</v>
      </c>
      <c r="N320" s="157">
        <f>SUM(N319,N288,N262,N223,N210,N197,N166,N145,N122,N85,N75,N69,N39,N22)</f>
        <v>2982</v>
      </c>
      <c r="O320" s="25"/>
      <c r="P320" s="38">
        <f>SUM(P319,P288,P262,P223,P210,P197,P166,P145,P122,P85,P75,P69,P39,P22)</f>
        <v>2745</v>
      </c>
      <c r="Q320" s="40">
        <f t="shared" si="50"/>
        <v>4.500737825873094E-2</v>
      </c>
      <c r="R320" s="38">
        <f>SUM(R319,R288,R262,R223,R210,R197,R166,R145,R122,R85,R75,R69,R39,R22)</f>
        <v>0</v>
      </c>
      <c r="S320" s="38">
        <f>SUM(S319,S288,S262,S223,S210,S197,S166,S145,S122,S85,S75,S69,S39,S22)</f>
        <v>116</v>
      </c>
      <c r="T320" s="120"/>
    </row>
    <row r="321" spans="1:19" ht="18.75" customHeight="1" x14ac:dyDescent="0.25">
      <c r="A321" s="253" t="s">
        <v>443</v>
      </c>
      <c r="B321" s="253"/>
      <c r="C321" s="49"/>
      <c r="D321" s="54"/>
      <c r="E321" s="38"/>
      <c r="F321" s="39"/>
      <c r="G321" s="38">
        <v>164</v>
      </c>
      <c r="H321" s="40"/>
      <c r="I321" s="38">
        <v>23</v>
      </c>
      <c r="J321" s="38">
        <v>116</v>
      </c>
      <c r="K321" s="157"/>
      <c r="L321" s="157"/>
      <c r="M321" s="40"/>
      <c r="N321" s="157"/>
      <c r="O321" s="25"/>
      <c r="P321" s="38">
        <v>164</v>
      </c>
      <c r="Q321" s="40"/>
      <c r="R321" s="38"/>
      <c r="S321" s="38">
        <v>116</v>
      </c>
    </row>
    <row r="322" spans="1:19" ht="20.25" customHeight="1" x14ac:dyDescent="0.25">
      <c r="A322" s="158"/>
      <c r="B322" s="158"/>
      <c r="C322" s="158"/>
      <c r="D322" s="159"/>
      <c r="E322" s="160"/>
      <c r="F322" s="161"/>
      <c r="G322" s="162"/>
      <c r="H322" s="163"/>
      <c r="I322" s="162"/>
      <c r="J322" s="162"/>
      <c r="K322" s="162"/>
      <c r="L322" s="162"/>
      <c r="M322" s="163"/>
      <c r="N322" s="162"/>
      <c r="O322" s="69"/>
      <c r="P322" s="160"/>
      <c r="Q322" s="163"/>
      <c r="R322" s="160"/>
      <c r="S322" s="160"/>
    </row>
    <row r="323" spans="1:19" ht="13.5" customHeight="1" x14ac:dyDescent="0.3">
      <c r="B323" s="268" t="s">
        <v>327</v>
      </c>
      <c r="C323" s="268"/>
      <c r="D323" s="268"/>
      <c r="E323" s="268"/>
      <c r="F323" s="268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</row>
    <row r="324" spans="1:19" ht="18.75" x14ac:dyDescent="0.3">
      <c r="B324" s="268"/>
      <c r="C324" s="268"/>
      <c r="D324" s="268"/>
      <c r="E324" s="268"/>
      <c r="F324" s="268"/>
      <c r="G324" s="133"/>
      <c r="H324" s="133"/>
      <c r="I324" s="133"/>
      <c r="J324" s="133"/>
      <c r="K324" s="133"/>
      <c r="L324" s="133"/>
      <c r="M324" s="252" t="s">
        <v>303</v>
      </c>
      <c r="N324" s="252"/>
      <c r="O324" s="133"/>
      <c r="P324" s="133"/>
      <c r="Q324" s="251">
        <v>45331</v>
      </c>
      <c r="R324" s="251"/>
      <c r="S324" s="251"/>
    </row>
  </sheetData>
  <mergeCells count="114">
    <mergeCell ref="A1:S1"/>
    <mergeCell ref="A2:S2"/>
    <mergeCell ref="A3:S3"/>
    <mergeCell ref="A4:S4"/>
    <mergeCell ref="A6:A11"/>
    <mergeCell ref="B6:B11"/>
    <mergeCell ref="C6:C11"/>
    <mergeCell ref="F6:F11"/>
    <mergeCell ref="G6:M6"/>
    <mergeCell ref="N6:S6"/>
    <mergeCell ref="G7:J7"/>
    <mergeCell ref="K7:M7"/>
    <mergeCell ref="N7:O7"/>
    <mergeCell ref="P7:S7"/>
    <mergeCell ref="G8:G11"/>
    <mergeCell ref="H8:H11"/>
    <mergeCell ref="I8:I11"/>
    <mergeCell ref="P8:R10"/>
    <mergeCell ref="S8:S11"/>
    <mergeCell ref="O8:O11"/>
    <mergeCell ref="A13:B13"/>
    <mergeCell ref="A14:A15"/>
    <mergeCell ref="A22:B22"/>
    <mergeCell ref="A23:B23"/>
    <mergeCell ref="J8:J11"/>
    <mergeCell ref="K8:K11"/>
    <mergeCell ref="L8:L11"/>
    <mergeCell ref="M8:M11"/>
    <mergeCell ref="N8:N11"/>
    <mergeCell ref="D6:D11"/>
    <mergeCell ref="E6:E11"/>
    <mergeCell ref="A44:A46"/>
    <mergeCell ref="A54:A55"/>
    <mergeCell ref="A56:A59"/>
    <mergeCell ref="A69:B69"/>
    <mergeCell ref="A70:B70"/>
    <mergeCell ref="A73:A74"/>
    <mergeCell ref="A24:A25"/>
    <mergeCell ref="A26:A27"/>
    <mergeCell ref="A28:A30"/>
    <mergeCell ref="A39:B39"/>
    <mergeCell ref="A40:B40"/>
    <mergeCell ref="A41:A43"/>
    <mergeCell ref="A87:A88"/>
    <mergeCell ref="A89:A90"/>
    <mergeCell ref="A91:A92"/>
    <mergeCell ref="A93:A94"/>
    <mergeCell ref="A96:A98"/>
    <mergeCell ref="A99:A100"/>
    <mergeCell ref="A75:B75"/>
    <mergeCell ref="A76:B76"/>
    <mergeCell ref="A77:A79"/>
    <mergeCell ref="A81:A83"/>
    <mergeCell ref="A85:B85"/>
    <mergeCell ref="A86:B86"/>
    <mergeCell ref="A123:B123"/>
    <mergeCell ref="A125:A126"/>
    <mergeCell ref="A127:A128"/>
    <mergeCell ref="A130:A134"/>
    <mergeCell ref="A136:A138"/>
    <mergeCell ref="A139:A140"/>
    <mergeCell ref="A104:A106"/>
    <mergeCell ref="A107:A108"/>
    <mergeCell ref="A109:A111"/>
    <mergeCell ref="A113:A115"/>
    <mergeCell ref="A116:A117"/>
    <mergeCell ref="A122:B122"/>
    <mergeCell ref="A167:B167"/>
    <mergeCell ref="A168:A170"/>
    <mergeCell ref="A171:A172"/>
    <mergeCell ref="A175:A179"/>
    <mergeCell ref="A180:A182"/>
    <mergeCell ref="A183:A186"/>
    <mergeCell ref="A145:B145"/>
    <mergeCell ref="A146:B146"/>
    <mergeCell ref="A147:A152"/>
    <mergeCell ref="A153:A159"/>
    <mergeCell ref="A160:A163"/>
    <mergeCell ref="A166:B166"/>
    <mergeCell ref="A212:A216"/>
    <mergeCell ref="A218:A220"/>
    <mergeCell ref="A223:B223"/>
    <mergeCell ref="A224:B224"/>
    <mergeCell ref="A225:A228"/>
    <mergeCell ref="A229:A235"/>
    <mergeCell ref="A187:A188"/>
    <mergeCell ref="A197:B197"/>
    <mergeCell ref="A198:B198"/>
    <mergeCell ref="A200:A201"/>
    <mergeCell ref="A210:B210"/>
    <mergeCell ref="A211:B211"/>
    <mergeCell ref="A267:A271"/>
    <mergeCell ref="A273:A274"/>
    <mergeCell ref="A276:A279"/>
    <mergeCell ref="A283:A284"/>
    <mergeCell ref="A288:B288"/>
    <mergeCell ref="A289:B289"/>
    <mergeCell ref="A236:A242"/>
    <mergeCell ref="A244:A246"/>
    <mergeCell ref="A249:A251"/>
    <mergeCell ref="A262:B262"/>
    <mergeCell ref="A263:B263"/>
    <mergeCell ref="A264:A266"/>
    <mergeCell ref="A320:B320"/>
    <mergeCell ref="A321:B321"/>
    <mergeCell ref="B323:F324"/>
    <mergeCell ref="M324:N324"/>
    <mergeCell ref="Q324:S324"/>
    <mergeCell ref="A290:A292"/>
    <mergeCell ref="A294:A297"/>
    <mergeCell ref="A299:A300"/>
    <mergeCell ref="A301:A305"/>
    <mergeCell ref="A306:A309"/>
    <mergeCell ref="A319:B319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rowBreaks count="6" manualBreakCount="6">
    <brk id="37" max="18" man="1"/>
    <brk id="83" max="18" man="1"/>
    <brk id="133" max="18" man="1"/>
    <brk id="189" max="18" man="1"/>
    <brk id="233" max="18" man="1"/>
    <brk id="287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"/>
  <sheetViews>
    <sheetView showWhiteSpace="0" view="pageBreakPreview" zoomScale="80" zoomScaleNormal="98" zoomScaleSheetLayoutView="80" workbookViewId="0">
      <pane xSplit="8" ySplit="15" topLeftCell="I88" activePane="bottomRight" state="frozen"/>
      <selection pane="topRight" activeCell="I1" sqref="I1"/>
      <selection pane="bottomLeft" activeCell="A16" sqref="A16"/>
      <selection pane="bottomRight" activeCell="J88" sqref="J88"/>
    </sheetView>
  </sheetViews>
  <sheetFormatPr defaultRowHeight="18.75" x14ac:dyDescent="0.3"/>
  <cols>
    <col min="1" max="1" width="4.28515625" style="81" customWidth="1"/>
    <col min="2" max="2" width="55.42578125" style="81" customWidth="1"/>
    <col min="3" max="3" width="23.140625" style="5" customWidth="1"/>
    <col min="4" max="4" width="15.7109375" style="81" customWidth="1"/>
    <col min="5" max="5" width="14.85546875" style="81" customWidth="1"/>
    <col min="6" max="6" width="25.7109375" style="81" customWidth="1"/>
    <col min="7" max="7" width="13.42578125" style="81" customWidth="1"/>
    <col min="8" max="8" width="15.85546875" style="81" customWidth="1"/>
    <col min="9" max="9" width="12.140625" style="81" customWidth="1"/>
    <col min="10" max="10" width="16.7109375" style="81" customWidth="1"/>
    <col min="11" max="11" width="12.7109375" style="81" customWidth="1"/>
    <col min="12" max="12" width="11.140625" style="81" customWidth="1"/>
    <col min="13" max="13" width="18" style="81" customWidth="1"/>
    <col min="14" max="14" width="9.28515625" style="81" customWidth="1"/>
    <col min="15" max="15" width="14.5703125" style="81" customWidth="1"/>
    <col min="16" max="16" width="10.7109375" style="81" customWidth="1"/>
    <col min="17" max="17" width="11.85546875" style="81" customWidth="1"/>
    <col min="18" max="18" width="12.140625" style="81" customWidth="1"/>
    <col min="19" max="19" width="15.140625" style="81" customWidth="1"/>
    <col min="20" max="16384" width="9.140625" style="3"/>
  </cols>
  <sheetData>
    <row r="1" spans="1:24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5"/>
      <c r="T1" s="2"/>
      <c r="U1" s="2"/>
      <c r="V1" s="2"/>
      <c r="W1" s="2"/>
      <c r="X1" s="2"/>
    </row>
    <row r="2" spans="1:24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5"/>
      <c r="T2" s="2"/>
      <c r="U2" s="2"/>
      <c r="V2" s="2"/>
      <c r="W2" s="2"/>
      <c r="X2" s="2"/>
    </row>
    <row r="3" spans="1:24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5"/>
      <c r="T3" s="2"/>
      <c r="U3" s="2"/>
      <c r="V3" s="2"/>
      <c r="W3" s="2"/>
      <c r="X3" s="2"/>
    </row>
    <row r="4" spans="1:24" x14ac:dyDescent="0.3">
      <c r="A4" s="246" t="s">
        <v>444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5"/>
      <c r="T4" s="2"/>
      <c r="U4" s="2"/>
      <c r="V4" s="2"/>
      <c r="W4" s="2"/>
      <c r="X4" s="2"/>
    </row>
    <row r="5" spans="1:24" ht="9.75" customHeight="1" x14ac:dyDescent="0.3">
      <c r="A5" s="5"/>
      <c r="B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"/>
      <c r="U5" s="2"/>
      <c r="V5" s="2"/>
      <c r="W5" s="2"/>
      <c r="X5" s="2"/>
    </row>
    <row r="6" spans="1:24" ht="18" customHeight="1" x14ac:dyDescent="0.3">
      <c r="A6" s="236" t="s">
        <v>3</v>
      </c>
      <c r="B6" s="236" t="s">
        <v>4</v>
      </c>
      <c r="C6" s="220" t="s">
        <v>445</v>
      </c>
      <c r="D6" s="237" t="s">
        <v>485</v>
      </c>
      <c r="E6" s="236" t="s">
        <v>486</v>
      </c>
      <c r="F6" s="236" t="s">
        <v>493</v>
      </c>
      <c r="G6" s="236" t="s">
        <v>6</v>
      </c>
      <c r="H6" s="236"/>
      <c r="I6" s="236"/>
      <c r="J6" s="236"/>
      <c r="K6" s="236"/>
      <c r="L6" s="236"/>
      <c r="M6" s="236"/>
      <c r="N6" s="301" t="s">
        <v>487</v>
      </c>
      <c r="O6" s="307"/>
      <c r="P6" s="307"/>
      <c r="Q6" s="307"/>
      <c r="R6" s="307"/>
      <c r="S6" s="306"/>
      <c r="T6" s="8"/>
      <c r="U6" s="8"/>
      <c r="V6" s="8"/>
      <c r="W6" s="8"/>
      <c r="X6" s="8"/>
    </row>
    <row r="7" spans="1:24" ht="39" customHeight="1" x14ac:dyDescent="0.3">
      <c r="A7" s="236"/>
      <c r="B7" s="236"/>
      <c r="C7" s="221"/>
      <c r="D7" s="238"/>
      <c r="E7" s="236"/>
      <c r="F7" s="236"/>
      <c r="G7" s="236" t="s">
        <v>488</v>
      </c>
      <c r="H7" s="236"/>
      <c r="I7" s="236"/>
      <c r="J7" s="236"/>
      <c r="K7" s="236" t="s">
        <v>489</v>
      </c>
      <c r="L7" s="236"/>
      <c r="M7" s="236"/>
      <c r="N7" s="236" t="s">
        <v>490</v>
      </c>
      <c r="O7" s="236"/>
      <c r="P7" s="301" t="s">
        <v>491</v>
      </c>
      <c r="Q7" s="307"/>
      <c r="R7" s="307"/>
      <c r="S7" s="306"/>
      <c r="T7" s="8"/>
      <c r="U7" s="8"/>
      <c r="V7" s="8"/>
      <c r="W7" s="8"/>
      <c r="X7" s="8"/>
    </row>
    <row r="8" spans="1:24" ht="13.5" customHeight="1" x14ac:dyDescent="0.3">
      <c r="A8" s="236"/>
      <c r="B8" s="236"/>
      <c r="C8" s="221"/>
      <c r="D8" s="238"/>
      <c r="E8" s="236"/>
      <c r="F8" s="236"/>
      <c r="G8" s="236" t="s">
        <v>7</v>
      </c>
      <c r="H8" s="236" t="s">
        <v>8</v>
      </c>
      <c r="I8" s="236" t="s">
        <v>492</v>
      </c>
      <c r="J8" s="241" t="s">
        <v>9</v>
      </c>
      <c r="K8" s="236" t="s">
        <v>7</v>
      </c>
      <c r="L8" s="164" t="s">
        <v>9</v>
      </c>
      <c r="M8" s="236" t="s">
        <v>11</v>
      </c>
      <c r="N8" s="236" t="s">
        <v>7</v>
      </c>
      <c r="O8" s="236" t="s">
        <v>8</v>
      </c>
      <c r="P8" s="236" t="s">
        <v>7</v>
      </c>
      <c r="Q8" s="236" t="s">
        <v>8</v>
      </c>
      <c r="R8" s="236" t="s">
        <v>492</v>
      </c>
      <c r="S8" s="9" t="s">
        <v>9</v>
      </c>
      <c r="T8" s="8"/>
      <c r="U8" s="8"/>
      <c r="V8" s="8"/>
      <c r="W8" s="8"/>
      <c r="X8" s="8"/>
    </row>
    <row r="9" spans="1:24" ht="18" customHeight="1" x14ac:dyDescent="0.3">
      <c r="A9" s="236"/>
      <c r="B9" s="236"/>
      <c r="C9" s="221"/>
      <c r="D9" s="238"/>
      <c r="E9" s="236"/>
      <c r="F9" s="236"/>
      <c r="G9" s="236"/>
      <c r="H9" s="236"/>
      <c r="I9" s="236"/>
      <c r="J9" s="243"/>
      <c r="K9" s="236"/>
      <c r="L9" s="241" t="s">
        <v>20</v>
      </c>
      <c r="M9" s="236"/>
      <c r="N9" s="236"/>
      <c r="O9" s="236"/>
      <c r="P9" s="236"/>
      <c r="Q9" s="236"/>
      <c r="R9" s="236"/>
      <c r="S9" s="241" t="s">
        <v>20</v>
      </c>
      <c r="T9" s="8"/>
      <c r="U9" s="8"/>
      <c r="V9" s="8"/>
      <c r="W9" s="8"/>
      <c r="X9" s="8"/>
    </row>
    <row r="10" spans="1:24" ht="18.75" customHeight="1" x14ac:dyDescent="0.3">
      <c r="A10" s="236"/>
      <c r="B10" s="236"/>
      <c r="C10" s="221"/>
      <c r="D10" s="238"/>
      <c r="E10" s="236"/>
      <c r="F10" s="236"/>
      <c r="G10" s="236"/>
      <c r="H10" s="236"/>
      <c r="I10" s="236"/>
      <c r="J10" s="241" t="s">
        <v>20</v>
      </c>
      <c r="K10" s="236"/>
      <c r="L10" s="242"/>
      <c r="M10" s="236"/>
      <c r="N10" s="236"/>
      <c r="O10" s="236"/>
      <c r="P10" s="236"/>
      <c r="Q10" s="236"/>
      <c r="R10" s="236"/>
      <c r="S10" s="242"/>
      <c r="T10" s="8"/>
      <c r="U10" s="8"/>
      <c r="V10" s="8"/>
      <c r="W10" s="8"/>
      <c r="X10" s="8"/>
    </row>
    <row r="11" spans="1:24" ht="107.25" customHeight="1" x14ac:dyDescent="0.3">
      <c r="A11" s="236"/>
      <c r="B11" s="236"/>
      <c r="C11" s="222"/>
      <c r="D11" s="239"/>
      <c r="E11" s="236"/>
      <c r="F11" s="236"/>
      <c r="G11" s="236"/>
      <c r="H11" s="236"/>
      <c r="I11" s="236"/>
      <c r="J11" s="243"/>
      <c r="K11" s="236"/>
      <c r="L11" s="243"/>
      <c r="M11" s="236"/>
      <c r="N11" s="236"/>
      <c r="O11" s="236"/>
      <c r="P11" s="236"/>
      <c r="Q11" s="236"/>
      <c r="R11" s="236"/>
      <c r="S11" s="243"/>
      <c r="T11" s="8"/>
      <c r="U11" s="8"/>
      <c r="V11" s="8"/>
      <c r="W11" s="8"/>
      <c r="X11" s="8"/>
    </row>
    <row r="12" spans="1:24" s="166" customFormat="1" ht="15.75" x14ac:dyDescent="0.2">
      <c r="A12" s="105">
        <v>1</v>
      </c>
      <c r="B12" s="105">
        <v>2</v>
      </c>
      <c r="C12" s="21">
        <v>3</v>
      </c>
      <c r="D12" s="105">
        <v>4</v>
      </c>
      <c r="E12" s="105">
        <v>5</v>
      </c>
      <c r="F12" s="105">
        <v>6</v>
      </c>
      <c r="G12" s="105">
        <v>7</v>
      </c>
      <c r="H12" s="105">
        <v>8</v>
      </c>
      <c r="I12" s="105">
        <v>9</v>
      </c>
      <c r="J12" s="105">
        <v>10</v>
      </c>
      <c r="K12" s="105">
        <v>11</v>
      </c>
      <c r="L12" s="105">
        <v>12</v>
      </c>
      <c r="M12" s="105">
        <v>13</v>
      </c>
      <c r="N12" s="105">
        <v>14</v>
      </c>
      <c r="O12" s="105">
        <v>15</v>
      </c>
      <c r="P12" s="105">
        <v>16</v>
      </c>
      <c r="Q12" s="105">
        <v>17</v>
      </c>
      <c r="R12" s="105">
        <v>18</v>
      </c>
      <c r="S12" s="106">
        <v>19</v>
      </c>
      <c r="T12" s="165"/>
      <c r="U12" s="165"/>
      <c r="V12" s="165"/>
      <c r="W12" s="165"/>
      <c r="X12" s="165"/>
    </row>
    <row r="13" spans="1:24" s="2" customFormat="1" ht="23.25" customHeight="1" x14ac:dyDescent="0.25">
      <c r="A13" s="254" t="s">
        <v>333</v>
      </c>
      <c r="B13" s="254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8"/>
      <c r="U13" s="8"/>
      <c r="V13" s="8"/>
      <c r="W13" s="8"/>
      <c r="X13" s="8"/>
    </row>
    <row r="14" spans="1:24" s="2" customFormat="1" ht="24.75" customHeight="1" x14ac:dyDescent="0.25">
      <c r="A14" s="220">
        <v>1</v>
      </c>
      <c r="B14" s="31" t="s">
        <v>334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8"/>
      <c r="U14" s="8"/>
      <c r="V14" s="8"/>
      <c r="W14" s="8"/>
      <c r="X14" s="8"/>
    </row>
    <row r="15" spans="1:24" s="29" customFormat="1" ht="15.75" x14ac:dyDescent="0.25">
      <c r="A15" s="221"/>
      <c r="B15" s="31" t="s">
        <v>446</v>
      </c>
      <c r="C15" s="22">
        <v>514.21</v>
      </c>
      <c r="D15" s="22">
        <v>144</v>
      </c>
      <c r="E15" s="22">
        <v>144</v>
      </c>
      <c r="F15" s="23">
        <f>E15/C15</f>
        <v>0.28004122829194295</v>
      </c>
      <c r="G15" s="22">
        <v>7</v>
      </c>
      <c r="H15" s="24">
        <f>G15/E15</f>
        <v>4.8611111111111112E-2</v>
      </c>
      <c r="I15" s="22">
        <v>0</v>
      </c>
      <c r="J15" s="22">
        <v>0</v>
      </c>
      <c r="K15" s="22">
        <v>0</v>
      </c>
      <c r="L15" s="22">
        <v>0</v>
      </c>
      <c r="M15" s="24">
        <v>0</v>
      </c>
      <c r="N15" s="22">
        <f>ROUNDDOWN(E15*5%,0)</f>
        <v>7</v>
      </c>
      <c r="O15" s="25">
        <f>N15/E15</f>
        <v>4.8611111111111112E-2</v>
      </c>
      <c r="P15" s="22">
        <v>7</v>
      </c>
      <c r="Q15" s="24">
        <f>P15/E15</f>
        <v>4.8611111111111112E-2</v>
      </c>
      <c r="R15" s="22">
        <v>0</v>
      </c>
      <c r="S15" s="22"/>
      <c r="T15" s="19"/>
      <c r="U15" s="19"/>
      <c r="V15" s="19"/>
      <c r="W15" s="19"/>
      <c r="X15" s="19"/>
    </row>
    <row r="16" spans="1:24" s="2" customFormat="1" ht="18" customHeight="1" x14ac:dyDescent="0.25">
      <c r="A16" s="221"/>
      <c r="B16" s="31" t="s">
        <v>336</v>
      </c>
      <c r="C16" s="22">
        <v>34.35</v>
      </c>
      <c r="D16" s="22">
        <v>0</v>
      </c>
      <c r="E16" s="22">
        <v>0</v>
      </c>
      <c r="F16" s="23">
        <f>E16/C16</f>
        <v>0</v>
      </c>
      <c r="G16" s="22">
        <v>0</v>
      </c>
      <c r="H16" s="24">
        <v>0</v>
      </c>
      <c r="I16" s="22">
        <v>0</v>
      </c>
      <c r="J16" s="22">
        <v>0</v>
      </c>
      <c r="K16" s="22">
        <v>0</v>
      </c>
      <c r="L16" s="22">
        <v>0</v>
      </c>
      <c r="M16" s="24">
        <v>0</v>
      </c>
      <c r="N16" s="22">
        <f t="shared" ref="N16:N26" si="0">ROUNDDOWN(E16*5%,0)</f>
        <v>0</v>
      </c>
      <c r="O16" s="25">
        <v>0</v>
      </c>
      <c r="P16" s="22">
        <v>0</v>
      </c>
      <c r="Q16" s="24">
        <v>0</v>
      </c>
      <c r="R16" s="22">
        <v>0</v>
      </c>
      <c r="S16" s="22"/>
    </row>
    <row r="17" spans="1:19" s="29" customFormat="1" ht="15.75" x14ac:dyDescent="0.25">
      <c r="A17" s="222"/>
      <c r="B17" s="31" t="s">
        <v>337</v>
      </c>
      <c r="C17" s="21">
        <v>453.07</v>
      </c>
      <c r="D17" s="22">
        <v>179</v>
      </c>
      <c r="E17" s="22">
        <v>179</v>
      </c>
      <c r="F17" s="23">
        <f>E17/C17</f>
        <v>0.39508243759242501</v>
      </c>
      <c r="G17" s="22">
        <v>8</v>
      </c>
      <c r="H17" s="24">
        <f>G17/E17</f>
        <v>4.4692737430167599E-2</v>
      </c>
      <c r="I17" s="22">
        <v>0</v>
      </c>
      <c r="J17" s="22">
        <v>0</v>
      </c>
      <c r="K17" s="22">
        <v>3</v>
      </c>
      <c r="L17" s="22">
        <v>3</v>
      </c>
      <c r="M17" s="24">
        <f>K17/G17</f>
        <v>0.375</v>
      </c>
      <c r="N17" s="22">
        <f t="shared" si="0"/>
        <v>8</v>
      </c>
      <c r="O17" s="25">
        <v>0.05</v>
      </c>
      <c r="P17" s="22">
        <v>8</v>
      </c>
      <c r="Q17" s="24">
        <f t="shared" ref="Q17:Q53" si="1">P17/E17</f>
        <v>4.4692737430167599E-2</v>
      </c>
      <c r="R17" s="22">
        <v>0</v>
      </c>
      <c r="S17" s="22"/>
    </row>
    <row r="18" spans="1:19" s="2" customFormat="1" ht="15.75" customHeight="1" x14ac:dyDescent="0.25">
      <c r="A18" s="220">
        <v>2</v>
      </c>
      <c r="B18" s="31" t="s">
        <v>338</v>
      </c>
      <c r="C18" s="22"/>
      <c r="D18" s="22"/>
      <c r="E18" s="22"/>
      <c r="F18" s="23"/>
      <c r="G18" s="22"/>
      <c r="H18" s="24"/>
      <c r="I18" s="22"/>
      <c r="J18" s="22"/>
      <c r="K18" s="22"/>
      <c r="L18" s="22"/>
      <c r="M18" s="24"/>
      <c r="N18" s="22"/>
      <c r="O18" s="25"/>
      <c r="P18" s="22"/>
      <c r="Q18" s="24"/>
      <c r="R18" s="22"/>
      <c r="S18" s="22"/>
    </row>
    <row r="19" spans="1:19" s="29" customFormat="1" ht="23.25" customHeight="1" x14ac:dyDescent="0.25">
      <c r="A19" s="221"/>
      <c r="B19" s="31" t="s">
        <v>340</v>
      </c>
      <c r="C19" s="21">
        <v>188.87</v>
      </c>
      <c r="D19" s="22">
        <v>0</v>
      </c>
      <c r="E19" s="22">
        <v>0</v>
      </c>
      <c r="F19" s="23">
        <f t="shared" ref="F19:F92" si="2">E19/C19</f>
        <v>0</v>
      </c>
      <c r="G19" s="22">
        <v>0</v>
      </c>
      <c r="H19" s="24">
        <v>0</v>
      </c>
      <c r="I19" s="22">
        <v>0</v>
      </c>
      <c r="J19" s="22">
        <v>0</v>
      </c>
      <c r="K19" s="22">
        <v>0</v>
      </c>
      <c r="L19" s="22">
        <v>0</v>
      </c>
      <c r="M19" s="24">
        <v>0</v>
      </c>
      <c r="N19" s="22">
        <f t="shared" si="0"/>
        <v>0</v>
      </c>
      <c r="O19" s="25">
        <v>0</v>
      </c>
      <c r="P19" s="22">
        <v>0</v>
      </c>
      <c r="Q19" s="24">
        <v>0</v>
      </c>
      <c r="R19" s="22">
        <v>0</v>
      </c>
      <c r="S19" s="22"/>
    </row>
    <row r="20" spans="1:19" s="2" customFormat="1" ht="15.75" x14ac:dyDescent="0.25">
      <c r="A20" s="221"/>
      <c r="B20" s="31" t="s">
        <v>341</v>
      </c>
      <c r="C20" s="21">
        <v>46.44</v>
      </c>
      <c r="D20" s="22">
        <v>0</v>
      </c>
      <c r="E20" s="22">
        <v>0</v>
      </c>
      <c r="F20" s="23">
        <f t="shared" si="2"/>
        <v>0</v>
      </c>
      <c r="G20" s="22">
        <v>0</v>
      </c>
      <c r="H20" s="24">
        <v>0</v>
      </c>
      <c r="I20" s="22">
        <v>0</v>
      </c>
      <c r="J20" s="22">
        <v>0</v>
      </c>
      <c r="K20" s="22">
        <v>0</v>
      </c>
      <c r="L20" s="22">
        <v>0</v>
      </c>
      <c r="M20" s="24">
        <v>0</v>
      </c>
      <c r="N20" s="22">
        <f t="shared" si="0"/>
        <v>0</v>
      </c>
      <c r="O20" s="25">
        <v>0</v>
      </c>
      <c r="P20" s="22">
        <v>0</v>
      </c>
      <c r="Q20" s="24">
        <v>0</v>
      </c>
      <c r="R20" s="22">
        <v>0</v>
      </c>
      <c r="S20" s="22"/>
    </row>
    <row r="21" spans="1:19" s="29" customFormat="1" ht="15.75" x14ac:dyDescent="0.25">
      <c r="A21" s="221"/>
      <c r="B21" s="31" t="s">
        <v>342</v>
      </c>
      <c r="C21" s="21">
        <v>423.28</v>
      </c>
      <c r="D21" s="22">
        <v>0</v>
      </c>
      <c r="E21" s="22">
        <v>0</v>
      </c>
      <c r="F21" s="23">
        <f t="shared" si="2"/>
        <v>0</v>
      </c>
      <c r="G21" s="22">
        <v>0</v>
      </c>
      <c r="H21" s="24">
        <v>0</v>
      </c>
      <c r="I21" s="22">
        <v>0</v>
      </c>
      <c r="J21" s="22">
        <v>0</v>
      </c>
      <c r="K21" s="22">
        <v>0</v>
      </c>
      <c r="L21" s="22">
        <v>0</v>
      </c>
      <c r="M21" s="24" t="e">
        <f>K21/G21</f>
        <v>#DIV/0!</v>
      </c>
      <c r="N21" s="22">
        <f t="shared" si="0"/>
        <v>0</v>
      </c>
      <c r="O21" s="25">
        <v>0</v>
      </c>
      <c r="P21" s="22">
        <v>0</v>
      </c>
      <c r="Q21" s="24">
        <v>0</v>
      </c>
      <c r="R21" s="22">
        <v>0</v>
      </c>
      <c r="S21" s="22"/>
    </row>
    <row r="22" spans="1:19" s="2" customFormat="1" ht="15.75" x14ac:dyDescent="0.25">
      <c r="A22" s="221"/>
      <c r="B22" s="31" t="s">
        <v>343</v>
      </c>
      <c r="C22" s="21">
        <v>96.39</v>
      </c>
      <c r="D22" s="22">
        <v>0</v>
      </c>
      <c r="E22" s="22">
        <v>0</v>
      </c>
      <c r="F22" s="23">
        <f t="shared" si="2"/>
        <v>0</v>
      </c>
      <c r="G22" s="22">
        <v>0</v>
      </c>
      <c r="H22" s="24">
        <v>0</v>
      </c>
      <c r="I22" s="22">
        <v>0</v>
      </c>
      <c r="J22" s="22">
        <v>0</v>
      </c>
      <c r="K22" s="22">
        <v>0</v>
      </c>
      <c r="L22" s="22">
        <v>0</v>
      </c>
      <c r="M22" s="24">
        <v>0</v>
      </c>
      <c r="N22" s="22">
        <f t="shared" si="0"/>
        <v>0</v>
      </c>
      <c r="O22" s="25">
        <v>0</v>
      </c>
      <c r="P22" s="22">
        <v>0</v>
      </c>
      <c r="Q22" s="24">
        <v>0</v>
      </c>
      <c r="R22" s="22">
        <v>0</v>
      </c>
      <c r="S22" s="22"/>
    </row>
    <row r="23" spans="1:19" s="29" customFormat="1" ht="17.25" customHeight="1" x14ac:dyDescent="0.25">
      <c r="A23" s="221"/>
      <c r="B23" s="31" t="s">
        <v>344</v>
      </c>
      <c r="C23" s="21">
        <v>204.58</v>
      </c>
      <c r="D23" s="22">
        <v>105</v>
      </c>
      <c r="E23" s="22">
        <v>105</v>
      </c>
      <c r="F23" s="23">
        <f t="shared" si="2"/>
        <v>0.51324665167660566</v>
      </c>
      <c r="G23" s="22">
        <v>5</v>
      </c>
      <c r="H23" s="24">
        <f>G23/E23</f>
        <v>4.7619047619047616E-2</v>
      </c>
      <c r="I23" s="22">
        <v>0</v>
      </c>
      <c r="J23" s="22">
        <v>0</v>
      </c>
      <c r="K23" s="22">
        <v>0</v>
      </c>
      <c r="L23" s="22">
        <v>0</v>
      </c>
      <c r="M23" s="24">
        <f>K23/G23</f>
        <v>0</v>
      </c>
      <c r="N23" s="22">
        <f t="shared" si="0"/>
        <v>5</v>
      </c>
      <c r="O23" s="25">
        <v>0.05</v>
      </c>
      <c r="P23" s="22">
        <v>5</v>
      </c>
      <c r="Q23" s="24">
        <f t="shared" si="1"/>
        <v>4.7619047619047616E-2</v>
      </c>
      <c r="R23" s="22">
        <v>0</v>
      </c>
      <c r="S23" s="22"/>
    </row>
    <row r="24" spans="1:19" s="2" customFormat="1" ht="15.75" x14ac:dyDescent="0.25">
      <c r="A24" s="221"/>
      <c r="B24" s="31" t="s">
        <v>345</v>
      </c>
      <c r="C24" s="21">
        <v>38.96</v>
      </c>
      <c r="D24" s="22">
        <v>0</v>
      </c>
      <c r="E24" s="22">
        <v>0</v>
      </c>
      <c r="F24" s="23">
        <f t="shared" si="2"/>
        <v>0</v>
      </c>
      <c r="G24" s="22">
        <v>0</v>
      </c>
      <c r="H24" s="24">
        <v>0</v>
      </c>
      <c r="I24" s="22">
        <v>0</v>
      </c>
      <c r="J24" s="22">
        <v>0</v>
      </c>
      <c r="K24" s="22">
        <v>0</v>
      </c>
      <c r="L24" s="22">
        <v>0</v>
      </c>
      <c r="M24" s="24">
        <v>0</v>
      </c>
      <c r="N24" s="22">
        <f t="shared" si="0"/>
        <v>0</v>
      </c>
      <c r="O24" s="25">
        <v>0</v>
      </c>
      <c r="P24" s="22">
        <v>0</v>
      </c>
      <c r="Q24" s="24">
        <v>0</v>
      </c>
      <c r="R24" s="22">
        <v>0</v>
      </c>
      <c r="S24" s="22"/>
    </row>
    <row r="25" spans="1:19" s="29" customFormat="1" ht="15.75" x14ac:dyDescent="0.25">
      <c r="A25" s="221"/>
      <c r="B25" s="31" t="s">
        <v>346</v>
      </c>
      <c r="C25" s="21">
        <v>97.03</v>
      </c>
      <c r="D25" s="22">
        <v>0</v>
      </c>
      <c r="E25" s="22">
        <v>0</v>
      </c>
      <c r="F25" s="23">
        <f t="shared" si="2"/>
        <v>0</v>
      </c>
      <c r="G25" s="22">
        <v>0</v>
      </c>
      <c r="H25" s="24">
        <v>0</v>
      </c>
      <c r="I25" s="22">
        <v>0</v>
      </c>
      <c r="J25" s="22">
        <v>0</v>
      </c>
      <c r="K25" s="22">
        <v>0</v>
      </c>
      <c r="L25" s="22">
        <v>0</v>
      </c>
      <c r="M25" s="24">
        <v>0</v>
      </c>
      <c r="N25" s="22">
        <f t="shared" si="0"/>
        <v>0</v>
      </c>
      <c r="O25" s="25">
        <v>0</v>
      </c>
      <c r="P25" s="22">
        <v>0</v>
      </c>
      <c r="Q25" s="24">
        <v>0</v>
      </c>
      <c r="R25" s="22">
        <v>0</v>
      </c>
      <c r="S25" s="22"/>
    </row>
    <row r="26" spans="1:19" s="2" customFormat="1" ht="15.75" x14ac:dyDescent="0.25">
      <c r="A26" s="222"/>
      <c r="B26" s="31" t="s">
        <v>347</v>
      </c>
      <c r="C26" s="21">
        <v>40.97</v>
      </c>
      <c r="D26" s="22">
        <v>0</v>
      </c>
      <c r="E26" s="22">
        <v>0</v>
      </c>
      <c r="F26" s="23">
        <f t="shared" si="2"/>
        <v>0</v>
      </c>
      <c r="G26" s="22">
        <v>0</v>
      </c>
      <c r="H26" s="24">
        <v>0</v>
      </c>
      <c r="I26" s="22">
        <v>0</v>
      </c>
      <c r="J26" s="22">
        <v>0</v>
      </c>
      <c r="K26" s="22">
        <v>0</v>
      </c>
      <c r="L26" s="22">
        <v>0</v>
      </c>
      <c r="M26" s="24">
        <v>0</v>
      </c>
      <c r="N26" s="22">
        <f t="shared" si="0"/>
        <v>0</v>
      </c>
      <c r="O26" s="25">
        <v>0</v>
      </c>
      <c r="P26" s="22">
        <v>0</v>
      </c>
      <c r="Q26" s="24">
        <v>0</v>
      </c>
      <c r="R26" s="22">
        <v>0</v>
      </c>
      <c r="S26" s="22"/>
    </row>
    <row r="27" spans="1:19" s="2" customFormat="1" ht="21" customHeight="1" x14ac:dyDescent="0.25">
      <c r="A27" s="220">
        <v>3</v>
      </c>
      <c r="B27" s="31" t="s">
        <v>348</v>
      </c>
      <c r="C27" s="22"/>
      <c r="D27" s="22"/>
      <c r="E27" s="22"/>
      <c r="F27" s="23"/>
      <c r="G27" s="22"/>
      <c r="H27" s="24"/>
      <c r="I27" s="22"/>
      <c r="J27" s="22"/>
      <c r="K27" s="22"/>
      <c r="L27" s="22"/>
      <c r="M27" s="24"/>
      <c r="N27" s="22"/>
      <c r="O27" s="25"/>
      <c r="P27" s="22"/>
      <c r="Q27" s="24"/>
      <c r="R27" s="22"/>
      <c r="S27" s="22"/>
    </row>
    <row r="28" spans="1:19" s="29" customFormat="1" ht="15.75" x14ac:dyDescent="0.25">
      <c r="A28" s="221"/>
      <c r="B28" s="31" t="s">
        <v>349</v>
      </c>
      <c r="C28" s="21">
        <v>239.47</v>
      </c>
      <c r="D28" s="22">
        <v>189</v>
      </c>
      <c r="E28" s="22">
        <v>189</v>
      </c>
      <c r="F28" s="23">
        <f t="shared" si="2"/>
        <v>0.78924291142940661</v>
      </c>
      <c r="G28" s="22">
        <v>9</v>
      </c>
      <c r="H28" s="24">
        <f>G28/E28</f>
        <v>4.7619047619047616E-2</v>
      </c>
      <c r="I28" s="22">
        <v>0</v>
      </c>
      <c r="J28" s="22">
        <v>0</v>
      </c>
      <c r="K28" s="22">
        <v>2</v>
      </c>
      <c r="L28" s="22">
        <v>2</v>
      </c>
      <c r="M28" s="24">
        <f>K28/G28</f>
        <v>0.22222222222222221</v>
      </c>
      <c r="N28" s="22">
        <f>ROUNDDOWN(E28*5%,0)</f>
        <v>9</v>
      </c>
      <c r="O28" s="25">
        <f>N28/E28</f>
        <v>4.7619047619047616E-2</v>
      </c>
      <c r="P28" s="22">
        <v>9</v>
      </c>
      <c r="Q28" s="24">
        <f t="shared" si="1"/>
        <v>4.7619047619047616E-2</v>
      </c>
      <c r="R28" s="22">
        <v>0</v>
      </c>
      <c r="S28" s="22"/>
    </row>
    <row r="29" spans="1:19" s="29" customFormat="1" ht="19.5" customHeight="1" x14ac:dyDescent="0.25">
      <c r="A29" s="221"/>
      <c r="B29" s="31" t="s">
        <v>350</v>
      </c>
      <c r="C29" s="21">
        <v>46.05</v>
      </c>
      <c r="D29" s="22">
        <v>0</v>
      </c>
      <c r="E29" s="22">
        <v>0</v>
      </c>
      <c r="F29" s="23">
        <f t="shared" si="2"/>
        <v>0</v>
      </c>
      <c r="G29" s="22">
        <v>0</v>
      </c>
      <c r="H29" s="24">
        <v>0</v>
      </c>
      <c r="I29" s="22">
        <v>0</v>
      </c>
      <c r="J29" s="22">
        <v>0</v>
      </c>
      <c r="K29" s="22">
        <v>0</v>
      </c>
      <c r="L29" s="22">
        <v>0</v>
      </c>
      <c r="M29" s="24">
        <v>0</v>
      </c>
      <c r="N29" s="22">
        <f t="shared" ref="N29:N32" si="3">ROUNDDOWN(E29*5%,0)</f>
        <v>0</v>
      </c>
      <c r="O29" s="25">
        <v>0</v>
      </c>
      <c r="P29" s="22">
        <v>0</v>
      </c>
      <c r="Q29" s="24">
        <v>0</v>
      </c>
      <c r="R29" s="22">
        <v>0</v>
      </c>
      <c r="S29" s="22"/>
    </row>
    <row r="30" spans="1:19" s="2" customFormat="1" ht="18.75" customHeight="1" x14ac:dyDescent="0.25">
      <c r="A30" s="221"/>
      <c r="B30" s="31" t="s">
        <v>351</v>
      </c>
      <c r="C30" s="21">
        <v>69.010000000000005</v>
      </c>
      <c r="D30" s="22">
        <v>0</v>
      </c>
      <c r="E30" s="22">
        <v>0</v>
      </c>
      <c r="F30" s="23">
        <f t="shared" si="2"/>
        <v>0</v>
      </c>
      <c r="G30" s="22">
        <v>0</v>
      </c>
      <c r="H30" s="24">
        <v>0</v>
      </c>
      <c r="I30" s="22">
        <v>0</v>
      </c>
      <c r="J30" s="22">
        <v>0</v>
      </c>
      <c r="K30" s="22">
        <v>0</v>
      </c>
      <c r="L30" s="22">
        <v>0</v>
      </c>
      <c r="M30" s="24">
        <v>0</v>
      </c>
      <c r="N30" s="22">
        <f t="shared" si="3"/>
        <v>0</v>
      </c>
      <c r="O30" s="25">
        <v>0</v>
      </c>
      <c r="P30" s="22">
        <v>0</v>
      </c>
      <c r="Q30" s="24">
        <v>0</v>
      </c>
      <c r="R30" s="22">
        <v>0</v>
      </c>
      <c r="S30" s="22"/>
    </row>
    <row r="31" spans="1:19" s="29" customFormat="1" ht="15.75" x14ac:dyDescent="0.25">
      <c r="A31" s="221"/>
      <c r="B31" s="31" t="s">
        <v>352</v>
      </c>
      <c r="C31" s="21">
        <v>109.47</v>
      </c>
      <c r="D31" s="22">
        <v>32</v>
      </c>
      <c r="E31" s="22">
        <v>32</v>
      </c>
      <c r="F31" s="23">
        <f t="shared" si="2"/>
        <v>0.29231752991687221</v>
      </c>
      <c r="G31" s="22">
        <v>1</v>
      </c>
      <c r="H31" s="24">
        <f t="shared" ref="H31:H32" si="4">G31/E31</f>
        <v>3.125E-2</v>
      </c>
      <c r="I31" s="22">
        <v>0</v>
      </c>
      <c r="J31" s="22">
        <v>0</v>
      </c>
      <c r="K31" s="22">
        <v>0</v>
      </c>
      <c r="L31" s="22">
        <v>0</v>
      </c>
      <c r="M31" s="24">
        <f>K31/G31</f>
        <v>0</v>
      </c>
      <c r="N31" s="22">
        <f t="shared" si="3"/>
        <v>1</v>
      </c>
      <c r="O31" s="25">
        <v>0.05</v>
      </c>
      <c r="P31" s="22">
        <v>1</v>
      </c>
      <c r="Q31" s="24">
        <f t="shared" si="1"/>
        <v>3.125E-2</v>
      </c>
      <c r="R31" s="22">
        <v>0</v>
      </c>
      <c r="S31" s="22"/>
    </row>
    <row r="32" spans="1:19" s="29" customFormat="1" ht="15.75" x14ac:dyDescent="0.25">
      <c r="A32" s="222"/>
      <c r="B32" s="31" t="s">
        <v>353</v>
      </c>
      <c r="C32" s="21">
        <v>221.53</v>
      </c>
      <c r="D32" s="22">
        <v>173</v>
      </c>
      <c r="E32" s="22">
        <v>173</v>
      </c>
      <c r="F32" s="23">
        <f t="shared" si="2"/>
        <v>0.7809326050647768</v>
      </c>
      <c r="G32" s="22">
        <v>8</v>
      </c>
      <c r="H32" s="24">
        <f t="shared" si="4"/>
        <v>4.6242774566473986E-2</v>
      </c>
      <c r="I32" s="22">
        <v>0</v>
      </c>
      <c r="J32" s="22">
        <v>0</v>
      </c>
      <c r="K32" s="22">
        <v>0</v>
      </c>
      <c r="L32" s="22">
        <v>0</v>
      </c>
      <c r="M32" s="24">
        <f>K32/G32</f>
        <v>0</v>
      </c>
      <c r="N32" s="22">
        <f t="shared" si="3"/>
        <v>8</v>
      </c>
      <c r="O32" s="25">
        <f>N32/E32</f>
        <v>4.6242774566473986E-2</v>
      </c>
      <c r="P32" s="22">
        <v>8</v>
      </c>
      <c r="Q32" s="24">
        <f t="shared" si="1"/>
        <v>4.6242774566473986E-2</v>
      </c>
      <c r="R32" s="22">
        <v>0</v>
      </c>
      <c r="S32" s="22"/>
    </row>
    <row r="33" spans="1:19" s="29" customFormat="1" ht="15.75" x14ac:dyDescent="0.25">
      <c r="A33" s="220">
        <v>4</v>
      </c>
      <c r="B33" s="31" t="s">
        <v>354</v>
      </c>
      <c r="C33" s="22"/>
      <c r="D33" s="22"/>
      <c r="E33" s="22"/>
      <c r="F33" s="23"/>
      <c r="G33" s="22"/>
      <c r="H33" s="24"/>
      <c r="I33" s="22"/>
      <c r="J33" s="22"/>
      <c r="K33" s="22"/>
      <c r="L33" s="22"/>
      <c r="M33" s="24"/>
      <c r="N33" s="22"/>
      <c r="O33" s="25"/>
      <c r="P33" s="22"/>
      <c r="Q33" s="24"/>
      <c r="R33" s="22"/>
      <c r="S33" s="22"/>
    </row>
    <row r="34" spans="1:19" s="29" customFormat="1" ht="15.75" x14ac:dyDescent="0.25">
      <c r="A34" s="221"/>
      <c r="B34" s="31" t="s">
        <v>447</v>
      </c>
      <c r="C34" s="22">
        <v>268.17</v>
      </c>
      <c r="D34" s="22">
        <v>0</v>
      </c>
      <c r="E34" s="22">
        <v>0</v>
      </c>
      <c r="F34" s="23">
        <v>0</v>
      </c>
      <c r="G34" s="22">
        <v>0</v>
      </c>
      <c r="H34" s="24">
        <v>0</v>
      </c>
      <c r="I34" s="22">
        <v>0</v>
      </c>
      <c r="J34" s="22">
        <v>0</v>
      </c>
      <c r="K34" s="22">
        <v>0</v>
      </c>
      <c r="L34" s="22">
        <v>0</v>
      </c>
      <c r="M34" s="24">
        <v>0</v>
      </c>
      <c r="N34" s="22">
        <f>ROUNDDOWN(E34*5%,0)</f>
        <v>0</v>
      </c>
      <c r="O34" s="25">
        <v>0</v>
      </c>
      <c r="P34" s="22">
        <v>0</v>
      </c>
      <c r="Q34" s="24">
        <v>0</v>
      </c>
      <c r="R34" s="22">
        <v>0</v>
      </c>
      <c r="S34" s="22"/>
    </row>
    <row r="35" spans="1:19" s="29" customFormat="1" ht="18.75" customHeight="1" x14ac:dyDescent="0.25">
      <c r="A35" s="221"/>
      <c r="B35" s="31" t="s">
        <v>448</v>
      </c>
      <c r="C35" s="22">
        <v>30.33</v>
      </c>
      <c r="D35" s="22">
        <v>0</v>
      </c>
      <c r="E35" s="22">
        <v>0</v>
      </c>
      <c r="F35" s="23">
        <v>0</v>
      </c>
      <c r="G35" s="22">
        <v>0</v>
      </c>
      <c r="H35" s="24">
        <v>0</v>
      </c>
      <c r="I35" s="22">
        <v>0</v>
      </c>
      <c r="J35" s="22">
        <v>0</v>
      </c>
      <c r="K35" s="22">
        <v>0</v>
      </c>
      <c r="L35" s="22">
        <v>0</v>
      </c>
      <c r="M35" s="24">
        <v>0</v>
      </c>
      <c r="N35" s="22">
        <f t="shared" ref="N35:N44" si="5">ROUNDDOWN(E35*5%,0)</f>
        <v>0</v>
      </c>
      <c r="O35" s="25">
        <v>0</v>
      </c>
      <c r="P35" s="22">
        <v>0</v>
      </c>
      <c r="Q35" s="24">
        <v>0</v>
      </c>
      <c r="R35" s="22">
        <v>0</v>
      </c>
      <c r="S35" s="22"/>
    </row>
    <row r="36" spans="1:19" s="29" customFormat="1" ht="17.25" customHeight="1" x14ac:dyDescent="0.25">
      <c r="A36" s="221"/>
      <c r="B36" s="31" t="s">
        <v>449</v>
      </c>
      <c r="C36" s="22">
        <v>146.69999999999999</v>
      </c>
      <c r="D36" s="22">
        <v>0</v>
      </c>
      <c r="E36" s="22">
        <v>0</v>
      </c>
      <c r="F36" s="23">
        <v>0</v>
      </c>
      <c r="G36" s="22">
        <v>0</v>
      </c>
      <c r="H36" s="24">
        <v>0</v>
      </c>
      <c r="I36" s="22">
        <v>0</v>
      </c>
      <c r="J36" s="22">
        <v>0</v>
      </c>
      <c r="K36" s="22">
        <v>0</v>
      </c>
      <c r="L36" s="22">
        <v>0</v>
      </c>
      <c r="M36" s="24">
        <v>0</v>
      </c>
      <c r="N36" s="22">
        <f t="shared" si="5"/>
        <v>0</v>
      </c>
      <c r="O36" s="25">
        <v>0</v>
      </c>
      <c r="P36" s="22">
        <v>0</v>
      </c>
      <c r="Q36" s="24">
        <v>0</v>
      </c>
      <c r="R36" s="22">
        <v>0</v>
      </c>
      <c r="S36" s="22"/>
    </row>
    <row r="37" spans="1:19" s="29" customFormat="1" ht="15.75" x14ac:dyDescent="0.25">
      <c r="A37" s="221"/>
      <c r="B37" s="31" t="s">
        <v>450</v>
      </c>
      <c r="C37" s="22">
        <v>39.99</v>
      </c>
      <c r="D37" s="22">
        <v>0</v>
      </c>
      <c r="E37" s="22">
        <v>0</v>
      </c>
      <c r="F37" s="23">
        <v>0</v>
      </c>
      <c r="G37" s="22">
        <v>0</v>
      </c>
      <c r="H37" s="24">
        <v>0</v>
      </c>
      <c r="I37" s="22">
        <v>0</v>
      </c>
      <c r="J37" s="22">
        <v>0</v>
      </c>
      <c r="K37" s="22">
        <v>0</v>
      </c>
      <c r="L37" s="22">
        <v>0</v>
      </c>
      <c r="M37" s="24">
        <v>0</v>
      </c>
      <c r="N37" s="22">
        <f t="shared" si="5"/>
        <v>0</v>
      </c>
      <c r="O37" s="25">
        <v>0</v>
      </c>
      <c r="P37" s="22">
        <v>0</v>
      </c>
      <c r="Q37" s="24">
        <v>0</v>
      </c>
      <c r="R37" s="22">
        <v>0</v>
      </c>
      <c r="S37" s="22"/>
    </row>
    <row r="38" spans="1:19" s="29" customFormat="1" ht="18.75" customHeight="1" x14ac:dyDescent="0.25">
      <c r="A38" s="221"/>
      <c r="B38" s="31" t="s">
        <v>451</v>
      </c>
      <c r="C38" s="22">
        <v>371.29</v>
      </c>
      <c r="D38" s="22">
        <v>0</v>
      </c>
      <c r="E38" s="22">
        <v>0</v>
      </c>
      <c r="F38" s="23">
        <v>0</v>
      </c>
      <c r="G38" s="22">
        <v>0</v>
      </c>
      <c r="H38" s="24">
        <v>0</v>
      </c>
      <c r="I38" s="22">
        <v>0</v>
      </c>
      <c r="J38" s="22">
        <v>0</v>
      </c>
      <c r="K38" s="22">
        <v>0</v>
      </c>
      <c r="L38" s="22">
        <v>0</v>
      </c>
      <c r="M38" s="24">
        <v>0</v>
      </c>
      <c r="N38" s="22">
        <f t="shared" si="5"/>
        <v>0</v>
      </c>
      <c r="O38" s="25">
        <v>0</v>
      </c>
      <c r="P38" s="22">
        <v>0</v>
      </c>
      <c r="Q38" s="24">
        <v>0</v>
      </c>
      <c r="R38" s="22">
        <v>0</v>
      </c>
      <c r="S38" s="22"/>
    </row>
    <row r="39" spans="1:19" s="29" customFormat="1" ht="15.75" x14ac:dyDescent="0.25">
      <c r="A39" s="221"/>
      <c r="B39" s="31" t="s">
        <v>452</v>
      </c>
      <c r="C39" s="22">
        <v>17.04</v>
      </c>
      <c r="D39" s="22">
        <v>0</v>
      </c>
      <c r="E39" s="22">
        <v>0</v>
      </c>
      <c r="F39" s="23">
        <v>0</v>
      </c>
      <c r="G39" s="22">
        <v>0</v>
      </c>
      <c r="H39" s="24">
        <v>0</v>
      </c>
      <c r="I39" s="22">
        <v>0</v>
      </c>
      <c r="J39" s="22">
        <v>0</v>
      </c>
      <c r="K39" s="22">
        <v>0</v>
      </c>
      <c r="L39" s="22">
        <v>0</v>
      </c>
      <c r="M39" s="24">
        <v>0</v>
      </c>
      <c r="N39" s="22">
        <f t="shared" si="5"/>
        <v>0</v>
      </c>
      <c r="O39" s="25">
        <v>0</v>
      </c>
      <c r="P39" s="22">
        <v>0</v>
      </c>
      <c r="Q39" s="24">
        <v>0</v>
      </c>
      <c r="R39" s="22">
        <v>0</v>
      </c>
      <c r="S39" s="22"/>
    </row>
    <row r="40" spans="1:19" s="29" customFormat="1" ht="18.75" customHeight="1" x14ac:dyDescent="0.25">
      <c r="A40" s="221"/>
      <c r="B40" s="31" t="s">
        <v>453</v>
      </c>
      <c r="C40" s="22">
        <v>21.24</v>
      </c>
      <c r="D40" s="22">
        <v>0</v>
      </c>
      <c r="E40" s="22">
        <v>0</v>
      </c>
      <c r="F40" s="23">
        <v>0</v>
      </c>
      <c r="G40" s="22">
        <v>0</v>
      </c>
      <c r="H40" s="24">
        <v>0</v>
      </c>
      <c r="I40" s="22">
        <v>0</v>
      </c>
      <c r="J40" s="22">
        <v>0</v>
      </c>
      <c r="K40" s="22">
        <v>0</v>
      </c>
      <c r="L40" s="22">
        <v>0</v>
      </c>
      <c r="M40" s="24">
        <v>0</v>
      </c>
      <c r="N40" s="22">
        <f t="shared" si="5"/>
        <v>0</v>
      </c>
      <c r="O40" s="25">
        <v>0</v>
      </c>
      <c r="P40" s="22">
        <v>0</v>
      </c>
      <c r="Q40" s="24">
        <v>0</v>
      </c>
      <c r="R40" s="22">
        <v>0</v>
      </c>
      <c r="S40" s="22"/>
    </row>
    <row r="41" spans="1:19" s="29" customFormat="1" ht="19.5" customHeight="1" x14ac:dyDescent="0.25">
      <c r="A41" s="221"/>
      <c r="B41" s="31" t="s">
        <v>454</v>
      </c>
      <c r="C41" s="22">
        <v>257.32</v>
      </c>
      <c r="D41" s="22">
        <v>255</v>
      </c>
      <c r="E41" s="22">
        <v>255</v>
      </c>
      <c r="F41" s="23">
        <f>E41/C41</f>
        <v>0.99098398880771033</v>
      </c>
      <c r="G41" s="22">
        <v>12</v>
      </c>
      <c r="H41" s="24">
        <f>G41/E41</f>
        <v>4.7058823529411764E-2</v>
      </c>
      <c r="I41" s="22">
        <v>0</v>
      </c>
      <c r="J41" s="22">
        <v>0</v>
      </c>
      <c r="K41" s="22">
        <v>0</v>
      </c>
      <c r="L41" s="22">
        <v>0</v>
      </c>
      <c r="M41" s="24">
        <v>0</v>
      </c>
      <c r="N41" s="22">
        <f t="shared" si="5"/>
        <v>12</v>
      </c>
      <c r="O41" s="25">
        <f>N41/E41</f>
        <v>4.7058823529411764E-2</v>
      </c>
      <c r="P41" s="22">
        <v>12</v>
      </c>
      <c r="Q41" s="24">
        <f t="shared" si="1"/>
        <v>4.7058823529411764E-2</v>
      </c>
      <c r="R41" s="22">
        <v>0</v>
      </c>
      <c r="S41" s="22"/>
    </row>
    <row r="42" spans="1:19" s="29" customFormat="1" ht="15.75" x14ac:dyDescent="0.25">
      <c r="A42" s="221"/>
      <c r="B42" s="31" t="s">
        <v>455</v>
      </c>
      <c r="C42" s="22">
        <v>143.61000000000001</v>
      </c>
      <c r="D42" s="22">
        <v>0</v>
      </c>
      <c r="E42" s="22">
        <v>0</v>
      </c>
      <c r="F42" s="23">
        <v>0</v>
      </c>
      <c r="G42" s="22">
        <v>0</v>
      </c>
      <c r="H42" s="24">
        <v>0</v>
      </c>
      <c r="I42" s="22">
        <v>0</v>
      </c>
      <c r="J42" s="22">
        <v>0</v>
      </c>
      <c r="K42" s="22">
        <v>0</v>
      </c>
      <c r="L42" s="22">
        <v>0</v>
      </c>
      <c r="M42" s="24">
        <v>0</v>
      </c>
      <c r="N42" s="22">
        <f t="shared" si="5"/>
        <v>0</v>
      </c>
      <c r="O42" s="25">
        <v>0</v>
      </c>
      <c r="P42" s="22">
        <v>0</v>
      </c>
      <c r="Q42" s="24">
        <v>0</v>
      </c>
      <c r="R42" s="22">
        <v>0</v>
      </c>
      <c r="S42" s="22"/>
    </row>
    <row r="43" spans="1:19" s="29" customFormat="1" ht="20.25" customHeight="1" x14ac:dyDescent="0.25">
      <c r="A43" s="222"/>
      <c r="B43" s="31" t="s">
        <v>456</v>
      </c>
      <c r="C43" s="22">
        <v>82.12</v>
      </c>
      <c r="D43" s="22">
        <v>0</v>
      </c>
      <c r="E43" s="22">
        <v>0</v>
      </c>
      <c r="F43" s="23">
        <v>0</v>
      </c>
      <c r="G43" s="22">
        <v>0</v>
      </c>
      <c r="H43" s="24">
        <v>0</v>
      </c>
      <c r="I43" s="22">
        <v>0</v>
      </c>
      <c r="J43" s="22">
        <v>0</v>
      </c>
      <c r="K43" s="22">
        <v>0</v>
      </c>
      <c r="L43" s="22">
        <v>0</v>
      </c>
      <c r="M43" s="24">
        <v>0</v>
      </c>
      <c r="N43" s="22">
        <f t="shared" si="5"/>
        <v>0</v>
      </c>
      <c r="O43" s="25">
        <v>0</v>
      </c>
      <c r="P43" s="22">
        <v>0</v>
      </c>
      <c r="Q43" s="24">
        <v>0</v>
      </c>
      <c r="R43" s="22">
        <v>0</v>
      </c>
      <c r="S43" s="22"/>
    </row>
    <row r="44" spans="1:19" s="29" customFormat="1" ht="15.75" x14ac:dyDescent="0.25">
      <c r="A44" s="21">
        <v>5</v>
      </c>
      <c r="B44" s="31" t="s">
        <v>365</v>
      </c>
      <c r="C44" s="22">
        <v>11718.76</v>
      </c>
      <c r="D44" s="22">
        <v>450</v>
      </c>
      <c r="E44" s="22">
        <v>450</v>
      </c>
      <c r="F44" s="23">
        <v>0.04</v>
      </c>
      <c r="G44" s="22">
        <v>22</v>
      </c>
      <c r="H44" s="24">
        <v>0</v>
      </c>
      <c r="I44" s="22">
        <v>0</v>
      </c>
      <c r="J44" s="22">
        <v>0</v>
      </c>
      <c r="K44" s="22">
        <v>0</v>
      </c>
      <c r="L44" s="22">
        <v>0</v>
      </c>
      <c r="M44" s="24">
        <v>0</v>
      </c>
      <c r="N44" s="22">
        <f t="shared" si="5"/>
        <v>22</v>
      </c>
      <c r="O44" s="25">
        <v>0.05</v>
      </c>
      <c r="P44" s="22">
        <v>22</v>
      </c>
      <c r="Q44" s="24">
        <f t="shared" si="1"/>
        <v>4.8888888888888891E-2</v>
      </c>
      <c r="R44" s="22">
        <v>0</v>
      </c>
      <c r="S44" s="22"/>
    </row>
    <row r="45" spans="1:19" s="51" customFormat="1" ht="15.75" x14ac:dyDescent="0.25">
      <c r="A45" s="255" t="s">
        <v>366</v>
      </c>
      <c r="B45" s="255"/>
      <c r="C45" s="49">
        <f>SUM(C44,C43,C42,C41,C40,C39,C38,C37,C36,C35,C34,C32,C31,C30,C29,C28,C26,C25,C24,C23,C22,C21,C20,C19,C17,C16,C15)</f>
        <v>15920.250000000004</v>
      </c>
      <c r="D45" s="38">
        <f>SUM(D15:D44)</f>
        <v>1527</v>
      </c>
      <c r="E45" s="38">
        <f>SUM(E15:E44)</f>
        <v>1527</v>
      </c>
      <c r="F45" s="39">
        <f t="shared" si="2"/>
        <v>9.5915579215150495E-2</v>
      </c>
      <c r="G45" s="38">
        <f>SUM(G15:G44)</f>
        <v>72</v>
      </c>
      <c r="H45" s="24">
        <f>G45/E45</f>
        <v>4.7151277013752456E-2</v>
      </c>
      <c r="I45" s="38"/>
      <c r="J45" s="49">
        <f>SUM(J15:J44)</f>
        <v>0</v>
      </c>
      <c r="K45" s="49">
        <f>SUM(K15:K44)</f>
        <v>5</v>
      </c>
      <c r="L45" s="49">
        <f>SUM(L15:L44)</f>
        <v>5</v>
      </c>
      <c r="M45" s="40">
        <f>K45/G45</f>
        <v>6.9444444444444448E-2</v>
      </c>
      <c r="N45" s="38">
        <f>SUM(N15:N44)</f>
        <v>72</v>
      </c>
      <c r="O45" s="40"/>
      <c r="P45" s="38">
        <f>SUM(P15:P44)</f>
        <v>72</v>
      </c>
      <c r="Q45" s="40">
        <f t="shared" si="1"/>
        <v>4.7151277013752456E-2</v>
      </c>
      <c r="R45" s="38">
        <v>0</v>
      </c>
      <c r="S45" s="38"/>
    </row>
    <row r="46" spans="1:19" s="2" customFormat="1" ht="15.75" x14ac:dyDescent="0.25">
      <c r="A46" s="254" t="s">
        <v>390</v>
      </c>
      <c r="B46" s="254"/>
      <c r="C46" s="21"/>
      <c r="D46" s="22"/>
      <c r="E46" s="22"/>
      <c r="F46" s="23"/>
      <c r="G46" s="22"/>
      <c r="H46" s="24"/>
      <c r="I46" s="22"/>
      <c r="J46" s="22"/>
      <c r="K46" s="22"/>
      <c r="L46" s="22"/>
      <c r="M46" s="24"/>
      <c r="N46" s="22"/>
      <c r="O46" s="25"/>
      <c r="P46" s="22"/>
      <c r="Q46" s="24"/>
      <c r="R46" s="22"/>
      <c r="S46" s="22"/>
    </row>
    <row r="47" spans="1:19" s="29" customFormat="1" ht="15.75" x14ac:dyDescent="0.25">
      <c r="A47" s="21">
        <v>1</v>
      </c>
      <c r="B47" s="31" t="s">
        <v>391</v>
      </c>
      <c r="C47" s="22">
        <v>344.7</v>
      </c>
      <c r="D47" s="22">
        <v>230</v>
      </c>
      <c r="E47" s="22">
        <v>230</v>
      </c>
      <c r="F47" s="23">
        <f t="shared" si="2"/>
        <v>0.66724688134609811</v>
      </c>
      <c r="G47" s="22">
        <v>11</v>
      </c>
      <c r="H47" s="24">
        <v>0</v>
      </c>
      <c r="I47" s="22">
        <v>0</v>
      </c>
      <c r="J47" s="22">
        <v>0</v>
      </c>
      <c r="K47" s="22">
        <v>0</v>
      </c>
      <c r="L47" s="22">
        <v>0</v>
      </c>
      <c r="M47" s="24">
        <v>0</v>
      </c>
      <c r="N47" s="22">
        <f>ROUNDDOWN(E47*5%,0)</f>
        <v>11</v>
      </c>
      <c r="O47" s="25">
        <v>0.05</v>
      </c>
      <c r="P47" s="22">
        <v>11</v>
      </c>
      <c r="Q47" s="24">
        <f t="shared" si="1"/>
        <v>4.7826086956521741E-2</v>
      </c>
      <c r="R47" s="22">
        <v>0</v>
      </c>
      <c r="S47" s="22"/>
    </row>
    <row r="48" spans="1:19" s="2" customFormat="1" ht="15.75" x14ac:dyDescent="0.25">
      <c r="A48" s="220">
        <v>2</v>
      </c>
      <c r="B48" s="31" t="s">
        <v>392</v>
      </c>
      <c r="C48" s="22"/>
      <c r="D48" s="22"/>
      <c r="E48" s="22"/>
      <c r="F48" s="23"/>
      <c r="G48" s="22"/>
      <c r="H48" s="24"/>
      <c r="I48" s="22"/>
      <c r="J48" s="22"/>
      <c r="K48" s="22"/>
      <c r="L48" s="22"/>
      <c r="M48" s="24"/>
      <c r="N48" s="22"/>
      <c r="O48" s="25"/>
      <c r="P48" s="22"/>
      <c r="Q48" s="24"/>
      <c r="R48" s="22"/>
      <c r="S48" s="22"/>
    </row>
    <row r="49" spans="1:19" s="29" customFormat="1" ht="15.75" x14ac:dyDescent="0.25">
      <c r="A49" s="221"/>
      <c r="B49" s="31" t="s">
        <v>393</v>
      </c>
      <c r="C49" s="22">
        <v>67.180000000000007</v>
      </c>
      <c r="D49" s="22">
        <v>43</v>
      </c>
      <c r="E49" s="22">
        <v>43</v>
      </c>
      <c r="F49" s="23">
        <f t="shared" si="2"/>
        <v>0.64007144983626074</v>
      </c>
      <c r="G49" s="22">
        <v>2</v>
      </c>
      <c r="H49" s="24">
        <f t="shared" ref="H49:H50" si="6">G49/E49</f>
        <v>4.6511627906976744E-2</v>
      </c>
      <c r="I49" s="22">
        <v>0</v>
      </c>
      <c r="J49" s="22">
        <v>0</v>
      </c>
      <c r="K49" s="22">
        <v>2</v>
      </c>
      <c r="L49" s="22">
        <v>2</v>
      </c>
      <c r="M49" s="24">
        <f>K49/G49</f>
        <v>1</v>
      </c>
      <c r="N49" s="22">
        <f>ROUNDDOWN(E49*5%,0)</f>
        <v>2</v>
      </c>
      <c r="O49" s="25">
        <v>0.05</v>
      </c>
      <c r="P49" s="22">
        <v>2</v>
      </c>
      <c r="Q49" s="24">
        <f t="shared" si="1"/>
        <v>4.6511627906976744E-2</v>
      </c>
      <c r="R49" s="22">
        <v>0</v>
      </c>
      <c r="S49" s="22"/>
    </row>
    <row r="50" spans="1:19" s="29" customFormat="1" ht="15.75" x14ac:dyDescent="0.25">
      <c r="A50" s="221"/>
      <c r="B50" s="31" t="s">
        <v>394</v>
      </c>
      <c r="C50" s="22">
        <v>616.41</v>
      </c>
      <c r="D50" s="22">
        <v>383</v>
      </c>
      <c r="E50" s="22">
        <v>383</v>
      </c>
      <c r="F50" s="23">
        <f t="shared" si="2"/>
        <v>0.62133969273697709</v>
      </c>
      <c r="G50" s="22">
        <v>19</v>
      </c>
      <c r="H50" s="24">
        <f t="shared" si="6"/>
        <v>4.960835509138381E-2</v>
      </c>
      <c r="I50" s="22">
        <v>0</v>
      </c>
      <c r="J50" s="22">
        <v>0</v>
      </c>
      <c r="K50" s="22">
        <v>8</v>
      </c>
      <c r="L50" s="22">
        <v>8</v>
      </c>
      <c r="M50" s="24">
        <f>K50/G50</f>
        <v>0.42105263157894735</v>
      </c>
      <c r="N50" s="22">
        <f t="shared" ref="N50:N52" si="7">ROUNDDOWN(E50*5%,0)</f>
        <v>19</v>
      </c>
      <c r="O50" s="25">
        <f>N50/E50</f>
        <v>4.960835509138381E-2</v>
      </c>
      <c r="P50" s="22">
        <v>19</v>
      </c>
      <c r="Q50" s="24">
        <f t="shared" si="1"/>
        <v>4.960835509138381E-2</v>
      </c>
      <c r="R50" s="22">
        <v>0</v>
      </c>
      <c r="S50" s="22"/>
    </row>
    <row r="51" spans="1:19" s="29" customFormat="1" ht="15.75" x14ac:dyDescent="0.25">
      <c r="A51" s="222"/>
      <c r="B51" s="31" t="s">
        <v>395</v>
      </c>
      <c r="C51" s="22">
        <v>150.19</v>
      </c>
      <c r="D51" s="22">
        <v>0</v>
      </c>
      <c r="E51" s="22">
        <v>0</v>
      </c>
      <c r="F51" s="23">
        <f t="shared" si="2"/>
        <v>0</v>
      </c>
      <c r="G51" s="22">
        <v>0</v>
      </c>
      <c r="H51" s="24">
        <v>0</v>
      </c>
      <c r="I51" s="22">
        <v>0</v>
      </c>
      <c r="J51" s="22">
        <v>0</v>
      </c>
      <c r="K51" s="22">
        <v>0</v>
      </c>
      <c r="L51" s="22">
        <v>0</v>
      </c>
      <c r="M51" s="24">
        <v>0</v>
      </c>
      <c r="N51" s="22">
        <f t="shared" si="7"/>
        <v>0</v>
      </c>
      <c r="O51" s="25">
        <v>0</v>
      </c>
      <c r="P51" s="22">
        <v>0</v>
      </c>
      <c r="Q51" s="24">
        <v>0</v>
      </c>
      <c r="R51" s="22">
        <v>0</v>
      </c>
      <c r="S51" s="22"/>
    </row>
    <row r="52" spans="1:19" s="2" customFormat="1" ht="19.5" customHeight="1" x14ac:dyDescent="0.25">
      <c r="A52" s="21">
        <v>3</v>
      </c>
      <c r="B52" s="31" t="s">
        <v>457</v>
      </c>
      <c r="C52" s="22">
        <v>13827.99</v>
      </c>
      <c r="D52" s="22">
        <v>550</v>
      </c>
      <c r="E52" s="22">
        <v>550</v>
      </c>
      <c r="F52" s="23">
        <v>0.04</v>
      </c>
      <c r="G52" s="22">
        <v>27</v>
      </c>
      <c r="H52" s="24">
        <v>0</v>
      </c>
      <c r="I52" s="22">
        <v>0</v>
      </c>
      <c r="J52" s="22">
        <v>0</v>
      </c>
      <c r="K52" s="22">
        <v>0</v>
      </c>
      <c r="L52" s="22">
        <v>0</v>
      </c>
      <c r="M52" s="24">
        <v>0</v>
      </c>
      <c r="N52" s="22">
        <f t="shared" si="7"/>
        <v>27</v>
      </c>
      <c r="O52" s="25">
        <v>0.05</v>
      </c>
      <c r="P52" s="22">
        <v>27</v>
      </c>
      <c r="Q52" s="24">
        <f t="shared" si="1"/>
        <v>4.9090909090909088E-2</v>
      </c>
      <c r="R52" s="22">
        <v>0</v>
      </c>
      <c r="S52" s="22"/>
    </row>
    <row r="53" spans="1:19" s="51" customFormat="1" ht="15.75" x14ac:dyDescent="0.25">
      <c r="A53" s="255" t="s">
        <v>396</v>
      </c>
      <c r="B53" s="255"/>
      <c r="C53" s="49">
        <f>SUM(C47:C52)</f>
        <v>15006.47</v>
      </c>
      <c r="D53" s="38">
        <f>SUM(D47:D52)</f>
        <v>1206</v>
      </c>
      <c r="E53" s="38">
        <f>SUM(E47:E52)</f>
        <v>1206</v>
      </c>
      <c r="F53" s="39">
        <f t="shared" si="2"/>
        <v>8.0365335751845707E-2</v>
      </c>
      <c r="G53" s="49">
        <f>SUM(G47:G52)</f>
        <v>59</v>
      </c>
      <c r="H53" s="24">
        <f>G53/E53</f>
        <v>4.8922056384742951E-2</v>
      </c>
      <c r="I53" s="38">
        <v>0</v>
      </c>
      <c r="J53" s="38">
        <v>0</v>
      </c>
      <c r="K53" s="49">
        <f>SUM(K47:K52)</f>
        <v>10</v>
      </c>
      <c r="L53" s="49">
        <f>SUM(L47:L52)</f>
        <v>10</v>
      </c>
      <c r="M53" s="24">
        <f>K53/G53</f>
        <v>0.16949152542372881</v>
      </c>
      <c r="N53" s="38">
        <f>SUM(N47:N52)</f>
        <v>59</v>
      </c>
      <c r="O53" s="40"/>
      <c r="P53" s="49">
        <f>SUM(P47:P52)</f>
        <v>59</v>
      </c>
      <c r="Q53" s="40">
        <f t="shared" si="1"/>
        <v>4.8922056384742951E-2</v>
      </c>
      <c r="R53" s="49">
        <f>SUM(R47:R52)</f>
        <v>0</v>
      </c>
      <c r="S53" s="38"/>
    </row>
    <row r="54" spans="1:19" s="2" customFormat="1" ht="15.75" x14ac:dyDescent="0.25">
      <c r="A54" s="258" t="s">
        <v>210</v>
      </c>
      <c r="B54" s="258"/>
      <c r="C54" s="21"/>
      <c r="D54" s="22"/>
      <c r="E54" s="22"/>
      <c r="F54" s="23"/>
      <c r="G54" s="22"/>
      <c r="H54" s="24"/>
      <c r="I54" s="22"/>
      <c r="J54" s="22"/>
      <c r="K54" s="22"/>
      <c r="L54" s="22"/>
      <c r="M54" s="24"/>
      <c r="N54" s="22"/>
      <c r="O54" s="25"/>
      <c r="P54" s="22"/>
      <c r="Q54" s="24"/>
      <c r="R54" s="22"/>
      <c r="S54" s="22"/>
    </row>
    <row r="55" spans="1:19" s="2" customFormat="1" ht="15.75" x14ac:dyDescent="0.25">
      <c r="A55" s="220">
        <v>1</v>
      </c>
      <c r="B55" s="31" t="s">
        <v>211</v>
      </c>
      <c r="C55" s="22"/>
      <c r="D55" s="22"/>
      <c r="E55" s="22"/>
      <c r="F55" s="23"/>
      <c r="G55" s="22"/>
      <c r="H55" s="24"/>
      <c r="I55" s="22"/>
      <c r="J55" s="22"/>
      <c r="K55" s="22"/>
      <c r="L55" s="22"/>
      <c r="M55" s="24"/>
      <c r="N55" s="22"/>
      <c r="O55" s="25"/>
      <c r="P55" s="22"/>
      <c r="Q55" s="24"/>
      <c r="R55" s="22"/>
      <c r="S55" s="22"/>
    </row>
    <row r="56" spans="1:19" s="2" customFormat="1" ht="17.25" customHeight="1" x14ac:dyDescent="0.25">
      <c r="A56" s="221"/>
      <c r="B56" s="31" t="s">
        <v>212</v>
      </c>
      <c r="C56" s="22">
        <v>342.45</v>
      </c>
      <c r="D56" s="22">
        <v>0</v>
      </c>
      <c r="E56" s="22">
        <v>0</v>
      </c>
      <c r="F56" s="23">
        <f t="shared" si="2"/>
        <v>0</v>
      </c>
      <c r="G56" s="22">
        <v>0</v>
      </c>
      <c r="H56" s="24">
        <v>0</v>
      </c>
      <c r="I56" s="22">
        <v>0</v>
      </c>
      <c r="J56" s="22">
        <v>0</v>
      </c>
      <c r="K56" s="22">
        <v>0</v>
      </c>
      <c r="L56" s="22">
        <v>0</v>
      </c>
      <c r="M56" s="24">
        <v>0</v>
      </c>
      <c r="N56" s="22">
        <f t="shared" ref="N56:N65" si="8">ROUNDDOWN(E56*5%,0)</f>
        <v>0</v>
      </c>
      <c r="O56" s="25">
        <v>0</v>
      </c>
      <c r="P56" s="22">
        <v>0</v>
      </c>
      <c r="Q56" s="24">
        <v>0</v>
      </c>
      <c r="R56" s="22">
        <v>0</v>
      </c>
      <c r="S56" s="22"/>
    </row>
    <row r="57" spans="1:19" s="2" customFormat="1" ht="19.5" customHeight="1" x14ac:dyDescent="0.25">
      <c r="A57" s="221"/>
      <c r="B57" s="31" t="s">
        <v>213</v>
      </c>
      <c r="C57" s="22">
        <v>121.29</v>
      </c>
      <c r="D57" s="22">
        <v>0</v>
      </c>
      <c r="E57" s="22">
        <v>0</v>
      </c>
      <c r="F57" s="23">
        <f t="shared" si="2"/>
        <v>0</v>
      </c>
      <c r="G57" s="22">
        <v>0</v>
      </c>
      <c r="H57" s="24">
        <v>0</v>
      </c>
      <c r="I57" s="22">
        <v>0</v>
      </c>
      <c r="J57" s="22">
        <v>0</v>
      </c>
      <c r="K57" s="22">
        <v>0</v>
      </c>
      <c r="L57" s="22">
        <v>0</v>
      </c>
      <c r="M57" s="24">
        <v>0</v>
      </c>
      <c r="N57" s="22">
        <f t="shared" si="8"/>
        <v>0</v>
      </c>
      <c r="O57" s="25">
        <v>0</v>
      </c>
      <c r="P57" s="22">
        <v>0</v>
      </c>
      <c r="Q57" s="24">
        <v>0</v>
      </c>
      <c r="R57" s="22">
        <v>0</v>
      </c>
      <c r="S57" s="22"/>
    </row>
    <row r="58" spans="1:19" s="2" customFormat="1" ht="19.5" customHeight="1" x14ac:dyDescent="0.25">
      <c r="A58" s="222"/>
      <c r="B58" s="31" t="s">
        <v>214</v>
      </c>
      <c r="C58" s="22">
        <v>101.63</v>
      </c>
      <c r="D58" s="22">
        <v>0</v>
      </c>
      <c r="E58" s="22">
        <v>0</v>
      </c>
      <c r="F58" s="23">
        <f t="shared" si="2"/>
        <v>0</v>
      </c>
      <c r="G58" s="22">
        <v>0</v>
      </c>
      <c r="H58" s="24">
        <v>0</v>
      </c>
      <c r="I58" s="22">
        <v>0</v>
      </c>
      <c r="J58" s="22">
        <v>0</v>
      </c>
      <c r="K58" s="22">
        <v>0</v>
      </c>
      <c r="L58" s="22">
        <v>0</v>
      </c>
      <c r="M58" s="24">
        <v>0</v>
      </c>
      <c r="N58" s="22">
        <f t="shared" si="8"/>
        <v>0</v>
      </c>
      <c r="O58" s="25">
        <v>0</v>
      </c>
      <c r="P58" s="22">
        <v>0</v>
      </c>
      <c r="Q58" s="24">
        <v>0</v>
      </c>
      <c r="R58" s="22">
        <v>0</v>
      </c>
      <c r="S58" s="22"/>
    </row>
    <row r="59" spans="1:19" s="2" customFormat="1" ht="14.25" customHeight="1" x14ac:dyDescent="0.25">
      <c r="A59" s="220">
        <v>2</v>
      </c>
      <c r="B59" s="31" t="s">
        <v>215</v>
      </c>
      <c r="C59" s="22"/>
      <c r="D59" s="22"/>
      <c r="E59" s="22"/>
      <c r="F59" s="23"/>
      <c r="G59" s="22"/>
      <c r="H59" s="24"/>
      <c r="I59" s="22"/>
      <c r="J59" s="22"/>
      <c r="K59" s="22"/>
      <c r="L59" s="22"/>
      <c r="M59" s="24"/>
      <c r="N59" s="22"/>
      <c r="O59" s="25"/>
      <c r="P59" s="22"/>
      <c r="Q59" s="24"/>
      <c r="R59" s="22"/>
      <c r="S59" s="22"/>
    </row>
    <row r="60" spans="1:19" s="2" customFormat="1" ht="18" customHeight="1" x14ac:dyDescent="0.25">
      <c r="A60" s="221"/>
      <c r="B60" s="31" t="s">
        <v>216</v>
      </c>
      <c r="C60" s="22">
        <v>510.87</v>
      </c>
      <c r="D60" s="22">
        <v>0</v>
      </c>
      <c r="E60" s="22">
        <v>0</v>
      </c>
      <c r="F60" s="23">
        <f t="shared" si="2"/>
        <v>0</v>
      </c>
      <c r="G60" s="22">
        <v>0</v>
      </c>
      <c r="H60" s="24">
        <v>0</v>
      </c>
      <c r="I60" s="22">
        <v>0</v>
      </c>
      <c r="J60" s="22">
        <v>0</v>
      </c>
      <c r="K60" s="22">
        <v>0</v>
      </c>
      <c r="L60" s="22">
        <v>0</v>
      </c>
      <c r="M60" s="24">
        <v>0</v>
      </c>
      <c r="N60" s="22">
        <f t="shared" si="8"/>
        <v>0</v>
      </c>
      <c r="O60" s="25">
        <v>0</v>
      </c>
      <c r="P60" s="22">
        <v>0</v>
      </c>
      <c r="Q60" s="24">
        <v>0</v>
      </c>
      <c r="R60" s="22">
        <v>0</v>
      </c>
      <c r="S60" s="22"/>
    </row>
    <row r="61" spans="1:19" s="2" customFormat="1" ht="21" customHeight="1" x14ac:dyDescent="0.25">
      <c r="A61" s="221"/>
      <c r="B61" s="31" t="s">
        <v>217</v>
      </c>
      <c r="C61" s="22">
        <v>132.16</v>
      </c>
      <c r="D61" s="22">
        <v>0</v>
      </c>
      <c r="E61" s="22">
        <v>0</v>
      </c>
      <c r="F61" s="23">
        <f t="shared" si="2"/>
        <v>0</v>
      </c>
      <c r="G61" s="22">
        <v>0</v>
      </c>
      <c r="H61" s="24">
        <v>0</v>
      </c>
      <c r="I61" s="22">
        <v>0</v>
      </c>
      <c r="J61" s="22">
        <v>0</v>
      </c>
      <c r="K61" s="22">
        <v>0</v>
      </c>
      <c r="L61" s="22">
        <v>0</v>
      </c>
      <c r="M61" s="24">
        <v>0</v>
      </c>
      <c r="N61" s="22">
        <f t="shared" si="8"/>
        <v>0</v>
      </c>
      <c r="O61" s="25">
        <v>0</v>
      </c>
      <c r="P61" s="22">
        <v>0</v>
      </c>
      <c r="Q61" s="24">
        <v>0</v>
      </c>
      <c r="R61" s="22">
        <v>0</v>
      </c>
      <c r="S61" s="22"/>
    </row>
    <row r="62" spans="1:19" s="2" customFormat="1" ht="23.25" customHeight="1" x14ac:dyDescent="0.25">
      <c r="A62" s="221"/>
      <c r="B62" s="31" t="s">
        <v>218</v>
      </c>
      <c r="C62" s="22">
        <v>444.64</v>
      </c>
      <c r="D62" s="22">
        <v>0</v>
      </c>
      <c r="E62" s="22">
        <v>0</v>
      </c>
      <c r="F62" s="23">
        <f t="shared" si="2"/>
        <v>0</v>
      </c>
      <c r="G62" s="22">
        <v>0</v>
      </c>
      <c r="H62" s="24">
        <v>0</v>
      </c>
      <c r="I62" s="22">
        <v>0</v>
      </c>
      <c r="J62" s="22">
        <v>0</v>
      </c>
      <c r="K62" s="22">
        <v>0</v>
      </c>
      <c r="L62" s="22">
        <v>0</v>
      </c>
      <c r="M62" s="24">
        <v>0</v>
      </c>
      <c r="N62" s="22">
        <f t="shared" si="8"/>
        <v>0</v>
      </c>
      <c r="O62" s="25">
        <v>0</v>
      </c>
      <c r="P62" s="22">
        <v>0</v>
      </c>
      <c r="Q62" s="24">
        <v>0</v>
      </c>
      <c r="R62" s="22">
        <v>0</v>
      </c>
      <c r="S62" s="22"/>
    </row>
    <row r="63" spans="1:19" s="2" customFormat="1" ht="18.75" customHeight="1" x14ac:dyDescent="0.25">
      <c r="A63" s="221"/>
      <c r="B63" s="31" t="s">
        <v>219</v>
      </c>
      <c r="C63" s="22">
        <v>694.62</v>
      </c>
      <c r="D63" s="22">
        <v>0</v>
      </c>
      <c r="E63" s="22">
        <v>0</v>
      </c>
      <c r="F63" s="23">
        <f t="shared" si="2"/>
        <v>0</v>
      </c>
      <c r="G63" s="22">
        <v>0</v>
      </c>
      <c r="H63" s="24">
        <v>0</v>
      </c>
      <c r="I63" s="22">
        <v>0</v>
      </c>
      <c r="J63" s="22">
        <v>0</v>
      </c>
      <c r="K63" s="22">
        <v>0</v>
      </c>
      <c r="L63" s="22">
        <v>0</v>
      </c>
      <c r="M63" s="24">
        <v>0</v>
      </c>
      <c r="N63" s="22">
        <f t="shared" si="8"/>
        <v>0</v>
      </c>
      <c r="O63" s="25">
        <v>0</v>
      </c>
      <c r="P63" s="22">
        <v>0</v>
      </c>
      <c r="Q63" s="24">
        <v>0</v>
      </c>
      <c r="R63" s="22">
        <v>0</v>
      </c>
      <c r="S63" s="22"/>
    </row>
    <row r="64" spans="1:19" s="2" customFormat="1" ht="15.75" x14ac:dyDescent="0.25">
      <c r="A64" s="221"/>
      <c r="B64" s="31" t="s">
        <v>220</v>
      </c>
      <c r="C64" s="22">
        <v>892.76</v>
      </c>
      <c r="D64" s="22">
        <v>0</v>
      </c>
      <c r="E64" s="22">
        <v>0</v>
      </c>
      <c r="F64" s="23">
        <f t="shared" si="2"/>
        <v>0</v>
      </c>
      <c r="G64" s="22">
        <v>0</v>
      </c>
      <c r="H64" s="24">
        <v>0</v>
      </c>
      <c r="I64" s="22">
        <v>0</v>
      </c>
      <c r="J64" s="22">
        <v>0</v>
      </c>
      <c r="K64" s="22">
        <v>0</v>
      </c>
      <c r="L64" s="22">
        <v>0</v>
      </c>
      <c r="M64" s="24">
        <v>0</v>
      </c>
      <c r="N64" s="22">
        <f t="shared" si="8"/>
        <v>0</v>
      </c>
      <c r="O64" s="25">
        <v>0</v>
      </c>
      <c r="P64" s="22">
        <v>0</v>
      </c>
      <c r="Q64" s="24">
        <v>0</v>
      </c>
      <c r="R64" s="22">
        <v>0</v>
      </c>
      <c r="S64" s="22"/>
    </row>
    <row r="65" spans="1:19" s="2" customFormat="1" ht="18" customHeight="1" x14ac:dyDescent="0.25">
      <c r="A65" s="222"/>
      <c r="B65" s="31" t="s">
        <v>221</v>
      </c>
      <c r="C65" s="22">
        <v>114.92</v>
      </c>
      <c r="D65" s="22">
        <v>0</v>
      </c>
      <c r="E65" s="22">
        <v>0</v>
      </c>
      <c r="F65" s="23">
        <f t="shared" si="2"/>
        <v>0</v>
      </c>
      <c r="G65" s="22">
        <v>0</v>
      </c>
      <c r="H65" s="24">
        <v>0</v>
      </c>
      <c r="I65" s="22">
        <v>0</v>
      </c>
      <c r="J65" s="22">
        <v>0</v>
      </c>
      <c r="K65" s="22">
        <v>0</v>
      </c>
      <c r="L65" s="22">
        <v>0</v>
      </c>
      <c r="M65" s="24">
        <v>0</v>
      </c>
      <c r="N65" s="22">
        <f t="shared" si="8"/>
        <v>0</v>
      </c>
      <c r="O65" s="25">
        <v>0</v>
      </c>
      <c r="P65" s="22">
        <v>0</v>
      </c>
      <c r="Q65" s="24">
        <v>0</v>
      </c>
      <c r="R65" s="22">
        <v>0</v>
      </c>
      <c r="S65" s="22"/>
    </row>
    <row r="66" spans="1:19" s="2" customFormat="1" ht="23.25" customHeight="1" x14ac:dyDescent="0.25">
      <c r="A66" s="220">
        <v>3</v>
      </c>
      <c r="B66" s="31" t="s">
        <v>458</v>
      </c>
      <c r="C66" s="22"/>
      <c r="D66" s="22"/>
      <c r="E66" s="22"/>
      <c r="F66" s="23"/>
      <c r="G66" s="22"/>
      <c r="H66" s="24"/>
      <c r="I66" s="22"/>
      <c r="J66" s="22"/>
      <c r="K66" s="22"/>
      <c r="L66" s="22"/>
      <c r="M66" s="24"/>
      <c r="N66" s="22"/>
      <c r="O66" s="25"/>
      <c r="P66" s="22"/>
      <c r="Q66" s="24"/>
      <c r="R66" s="22"/>
      <c r="S66" s="22"/>
    </row>
    <row r="67" spans="1:19" s="2" customFormat="1" ht="15.75" x14ac:dyDescent="0.25">
      <c r="A67" s="221"/>
      <c r="B67" s="31" t="s">
        <v>223</v>
      </c>
      <c r="C67" s="22">
        <v>153.78</v>
      </c>
      <c r="D67" s="22">
        <v>0</v>
      </c>
      <c r="E67" s="22">
        <v>0</v>
      </c>
      <c r="F67" s="23">
        <f t="shared" si="2"/>
        <v>0</v>
      </c>
      <c r="G67" s="22">
        <v>0</v>
      </c>
      <c r="H67" s="24">
        <v>0</v>
      </c>
      <c r="I67" s="22">
        <v>0</v>
      </c>
      <c r="J67" s="22">
        <v>0</v>
      </c>
      <c r="K67" s="22">
        <v>0</v>
      </c>
      <c r="L67" s="22">
        <v>0</v>
      </c>
      <c r="M67" s="24">
        <v>0</v>
      </c>
      <c r="N67" s="22">
        <f>ROUNDDOWN(E67*5%,0)</f>
        <v>0</v>
      </c>
      <c r="O67" s="25">
        <v>0</v>
      </c>
      <c r="P67" s="22">
        <v>0</v>
      </c>
      <c r="Q67" s="24">
        <v>0</v>
      </c>
      <c r="R67" s="22">
        <v>0</v>
      </c>
      <c r="S67" s="22"/>
    </row>
    <row r="68" spans="1:19" s="2" customFormat="1" ht="15.75" x14ac:dyDescent="0.25">
      <c r="A68" s="221"/>
      <c r="B68" s="31" t="s">
        <v>224</v>
      </c>
      <c r="C68" s="22">
        <v>448.91</v>
      </c>
      <c r="D68" s="22">
        <v>0</v>
      </c>
      <c r="E68" s="22">
        <v>0</v>
      </c>
      <c r="F68" s="23">
        <f t="shared" si="2"/>
        <v>0</v>
      </c>
      <c r="G68" s="22">
        <v>0</v>
      </c>
      <c r="H68" s="24">
        <v>0</v>
      </c>
      <c r="I68" s="22">
        <v>0</v>
      </c>
      <c r="J68" s="22">
        <v>0</v>
      </c>
      <c r="K68" s="22">
        <v>0</v>
      </c>
      <c r="L68" s="22">
        <v>0</v>
      </c>
      <c r="M68" s="24">
        <v>0</v>
      </c>
      <c r="N68" s="22">
        <f t="shared" ref="N68:N71" si="9">ROUNDDOWN(E68*5%,0)</f>
        <v>0</v>
      </c>
      <c r="O68" s="25">
        <v>0</v>
      </c>
      <c r="P68" s="22">
        <v>0</v>
      </c>
      <c r="Q68" s="24">
        <v>0</v>
      </c>
      <c r="R68" s="22">
        <v>0</v>
      </c>
      <c r="S68" s="22"/>
    </row>
    <row r="69" spans="1:19" s="2" customFormat="1" ht="15.75" x14ac:dyDescent="0.25">
      <c r="A69" s="221"/>
      <c r="B69" s="31" t="s">
        <v>225</v>
      </c>
      <c r="C69" s="22">
        <v>61.92</v>
      </c>
      <c r="D69" s="22">
        <v>0</v>
      </c>
      <c r="E69" s="22">
        <v>0</v>
      </c>
      <c r="F69" s="23">
        <f t="shared" si="2"/>
        <v>0</v>
      </c>
      <c r="G69" s="22">
        <v>0</v>
      </c>
      <c r="H69" s="24">
        <v>0</v>
      </c>
      <c r="I69" s="22">
        <v>0</v>
      </c>
      <c r="J69" s="22">
        <v>0</v>
      </c>
      <c r="K69" s="22">
        <v>0</v>
      </c>
      <c r="L69" s="22">
        <v>0</v>
      </c>
      <c r="M69" s="24">
        <v>0</v>
      </c>
      <c r="N69" s="22">
        <f t="shared" si="9"/>
        <v>0</v>
      </c>
      <c r="O69" s="25">
        <v>0</v>
      </c>
      <c r="P69" s="22">
        <v>0</v>
      </c>
      <c r="Q69" s="24">
        <v>0</v>
      </c>
      <c r="R69" s="22">
        <v>0</v>
      </c>
      <c r="S69" s="22"/>
    </row>
    <row r="70" spans="1:19" s="2" customFormat="1" ht="15.75" x14ac:dyDescent="0.25">
      <c r="A70" s="221"/>
      <c r="B70" s="31" t="s">
        <v>318</v>
      </c>
      <c r="C70" s="22">
        <v>105.49</v>
      </c>
      <c r="D70" s="22">
        <v>0</v>
      </c>
      <c r="E70" s="22">
        <v>0</v>
      </c>
      <c r="F70" s="23">
        <f t="shared" si="2"/>
        <v>0</v>
      </c>
      <c r="G70" s="22">
        <v>0</v>
      </c>
      <c r="H70" s="24">
        <v>0</v>
      </c>
      <c r="I70" s="22">
        <v>0</v>
      </c>
      <c r="J70" s="22">
        <v>0</v>
      </c>
      <c r="K70" s="22">
        <v>0</v>
      </c>
      <c r="L70" s="22">
        <v>0</v>
      </c>
      <c r="M70" s="24">
        <v>0</v>
      </c>
      <c r="N70" s="22">
        <f t="shared" si="9"/>
        <v>0</v>
      </c>
      <c r="O70" s="25">
        <v>0</v>
      </c>
      <c r="P70" s="22">
        <v>0</v>
      </c>
      <c r="Q70" s="24">
        <v>0</v>
      </c>
      <c r="R70" s="22">
        <v>0</v>
      </c>
      <c r="S70" s="22"/>
    </row>
    <row r="71" spans="1:19" s="2" customFormat="1" ht="15.75" x14ac:dyDescent="0.25">
      <c r="A71" s="221"/>
      <c r="B71" s="31" t="s">
        <v>227</v>
      </c>
      <c r="C71" s="22">
        <v>80.63</v>
      </c>
      <c r="D71" s="22">
        <v>0</v>
      </c>
      <c r="E71" s="22">
        <v>0</v>
      </c>
      <c r="F71" s="23">
        <f t="shared" si="2"/>
        <v>0</v>
      </c>
      <c r="G71" s="22">
        <v>0</v>
      </c>
      <c r="H71" s="24">
        <v>0</v>
      </c>
      <c r="I71" s="22">
        <v>0</v>
      </c>
      <c r="J71" s="22">
        <v>0</v>
      </c>
      <c r="K71" s="22">
        <v>0</v>
      </c>
      <c r="L71" s="22">
        <v>0</v>
      </c>
      <c r="M71" s="24">
        <v>0</v>
      </c>
      <c r="N71" s="22">
        <f t="shared" si="9"/>
        <v>0</v>
      </c>
      <c r="O71" s="25">
        <v>0</v>
      </c>
      <c r="P71" s="22">
        <v>0</v>
      </c>
      <c r="Q71" s="24">
        <v>0</v>
      </c>
      <c r="R71" s="22">
        <v>0</v>
      </c>
      <c r="S71" s="22"/>
    </row>
    <row r="72" spans="1:19" s="2" customFormat="1" ht="15.75" x14ac:dyDescent="0.25">
      <c r="A72" s="222"/>
      <c r="B72" s="31" t="s">
        <v>228</v>
      </c>
      <c r="C72" s="22">
        <v>131.96</v>
      </c>
      <c r="D72" s="22">
        <v>0</v>
      </c>
      <c r="E72" s="22">
        <v>0</v>
      </c>
      <c r="F72" s="23">
        <f t="shared" si="2"/>
        <v>0</v>
      </c>
      <c r="G72" s="22">
        <v>0</v>
      </c>
      <c r="H72" s="24">
        <v>0</v>
      </c>
      <c r="I72" s="22">
        <v>0</v>
      </c>
      <c r="J72" s="22">
        <v>0</v>
      </c>
      <c r="K72" s="22">
        <v>0</v>
      </c>
      <c r="L72" s="22">
        <v>0</v>
      </c>
      <c r="M72" s="24">
        <v>0</v>
      </c>
      <c r="N72" s="22">
        <f>ROUNDDOWN(E72*5%,0)</f>
        <v>0</v>
      </c>
      <c r="O72" s="25">
        <v>0</v>
      </c>
      <c r="P72" s="22">
        <v>0</v>
      </c>
      <c r="Q72" s="24">
        <v>0</v>
      </c>
      <c r="R72" s="22">
        <v>0</v>
      </c>
      <c r="S72" s="22"/>
    </row>
    <row r="73" spans="1:19" s="2" customFormat="1" ht="18" customHeight="1" x14ac:dyDescent="0.25">
      <c r="A73" s="21">
        <v>4</v>
      </c>
      <c r="B73" s="31" t="s">
        <v>459</v>
      </c>
      <c r="C73" s="23">
        <v>107.4</v>
      </c>
      <c r="D73" s="22">
        <v>0</v>
      </c>
      <c r="E73" s="22">
        <v>0</v>
      </c>
      <c r="F73" s="23">
        <f t="shared" si="2"/>
        <v>0</v>
      </c>
      <c r="G73" s="22">
        <v>0</v>
      </c>
      <c r="H73" s="24">
        <v>0</v>
      </c>
      <c r="I73" s="22">
        <v>0</v>
      </c>
      <c r="J73" s="22">
        <v>0</v>
      </c>
      <c r="K73" s="22">
        <v>0</v>
      </c>
      <c r="L73" s="22">
        <v>0</v>
      </c>
      <c r="M73" s="24">
        <v>0</v>
      </c>
      <c r="N73" s="22">
        <f>ROUNDDOWN(E73*5%,0)</f>
        <v>0</v>
      </c>
      <c r="O73" s="25">
        <v>0</v>
      </c>
      <c r="P73" s="22">
        <v>0</v>
      </c>
      <c r="Q73" s="24">
        <v>0</v>
      </c>
      <c r="R73" s="22">
        <v>0</v>
      </c>
      <c r="S73" s="22"/>
    </row>
    <row r="74" spans="1:19" s="2" customFormat="1" ht="15.75" x14ac:dyDescent="0.25">
      <c r="A74" s="220">
        <v>5</v>
      </c>
      <c r="B74" s="31" t="s">
        <v>230</v>
      </c>
      <c r="C74" s="22"/>
      <c r="D74" s="22"/>
      <c r="E74" s="22"/>
      <c r="F74" s="23"/>
      <c r="G74" s="22"/>
      <c r="H74" s="24"/>
      <c r="I74" s="22"/>
      <c r="J74" s="22"/>
      <c r="K74" s="22"/>
      <c r="L74" s="22"/>
      <c r="M74" s="24"/>
      <c r="N74" s="22"/>
      <c r="O74" s="25"/>
      <c r="P74" s="22"/>
      <c r="Q74" s="24"/>
      <c r="R74" s="22"/>
      <c r="S74" s="22"/>
    </row>
    <row r="75" spans="1:19" s="2" customFormat="1" ht="15.75" x14ac:dyDescent="0.25">
      <c r="A75" s="221"/>
      <c r="B75" s="31" t="s">
        <v>460</v>
      </c>
      <c r="C75" s="22">
        <v>108.34</v>
      </c>
      <c r="D75" s="22">
        <v>0</v>
      </c>
      <c r="E75" s="22">
        <v>0</v>
      </c>
      <c r="F75" s="23">
        <f t="shared" si="2"/>
        <v>0</v>
      </c>
      <c r="G75" s="22">
        <v>0</v>
      </c>
      <c r="H75" s="24">
        <v>0</v>
      </c>
      <c r="I75" s="22">
        <v>0</v>
      </c>
      <c r="J75" s="22">
        <v>0</v>
      </c>
      <c r="K75" s="22">
        <v>0</v>
      </c>
      <c r="L75" s="22">
        <v>0</v>
      </c>
      <c r="M75" s="24">
        <v>0</v>
      </c>
      <c r="N75" s="22">
        <f t="shared" ref="N75:N90" si="10">ROUNDDOWN(E75*5%,0)</f>
        <v>0</v>
      </c>
      <c r="O75" s="25">
        <v>0</v>
      </c>
      <c r="P75" s="22">
        <v>0</v>
      </c>
      <c r="Q75" s="24">
        <v>0</v>
      </c>
      <c r="R75" s="22">
        <v>0</v>
      </c>
      <c r="S75" s="22"/>
    </row>
    <row r="76" spans="1:19" s="2" customFormat="1" ht="15.75" x14ac:dyDescent="0.25">
      <c r="A76" s="222"/>
      <c r="B76" s="31" t="s">
        <v>224</v>
      </c>
      <c r="C76" s="22">
        <v>66.3</v>
      </c>
      <c r="D76" s="22">
        <v>0</v>
      </c>
      <c r="E76" s="22">
        <v>0</v>
      </c>
      <c r="F76" s="23">
        <f t="shared" si="2"/>
        <v>0</v>
      </c>
      <c r="G76" s="22">
        <v>0</v>
      </c>
      <c r="H76" s="24">
        <v>0</v>
      </c>
      <c r="I76" s="22">
        <v>0</v>
      </c>
      <c r="J76" s="22">
        <v>0</v>
      </c>
      <c r="K76" s="22">
        <v>0</v>
      </c>
      <c r="L76" s="22">
        <v>0</v>
      </c>
      <c r="M76" s="24">
        <v>0</v>
      </c>
      <c r="N76" s="22">
        <f t="shared" si="10"/>
        <v>0</v>
      </c>
      <c r="O76" s="25">
        <v>0</v>
      </c>
      <c r="P76" s="22">
        <v>0</v>
      </c>
      <c r="Q76" s="24">
        <v>0</v>
      </c>
      <c r="R76" s="22">
        <v>0</v>
      </c>
      <c r="S76" s="22"/>
    </row>
    <row r="77" spans="1:19" s="2" customFormat="1" ht="19.899999999999999" customHeight="1" x14ac:dyDescent="0.25">
      <c r="A77" s="21">
        <v>6</v>
      </c>
      <c r="B77" s="31" t="s">
        <v>233</v>
      </c>
      <c r="C77" s="22">
        <v>22.56</v>
      </c>
      <c r="D77" s="22">
        <v>0</v>
      </c>
      <c r="E77" s="22">
        <v>0</v>
      </c>
      <c r="F77" s="23">
        <f t="shared" si="2"/>
        <v>0</v>
      </c>
      <c r="G77" s="22">
        <v>0</v>
      </c>
      <c r="H77" s="24">
        <v>0</v>
      </c>
      <c r="I77" s="22">
        <v>0</v>
      </c>
      <c r="J77" s="22">
        <v>0</v>
      </c>
      <c r="K77" s="22">
        <v>0</v>
      </c>
      <c r="L77" s="22">
        <v>0</v>
      </c>
      <c r="M77" s="24">
        <v>0</v>
      </c>
      <c r="N77" s="22">
        <f t="shared" si="10"/>
        <v>0</v>
      </c>
      <c r="O77" s="25">
        <v>0</v>
      </c>
      <c r="P77" s="22">
        <v>0</v>
      </c>
      <c r="Q77" s="24">
        <v>0</v>
      </c>
      <c r="R77" s="22">
        <v>0</v>
      </c>
      <c r="S77" s="22"/>
    </row>
    <row r="78" spans="1:19" s="2" customFormat="1" ht="19.899999999999999" customHeight="1" x14ac:dyDescent="0.25">
      <c r="A78" s="21">
        <v>7</v>
      </c>
      <c r="B78" s="31" t="s">
        <v>234</v>
      </c>
      <c r="C78" s="22">
        <v>127.71</v>
      </c>
      <c r="D78" s="22">
        <v>0</v>
      </c>
      <c r="E78" s="22">
        <v>0</v>
      </c>
      <c r="F78" s="23">
        <f t="shared" si="2"/>
        <v>0</v>
      </c>
      <c r="G78" s="22">
        <v>0</v>
      </c>
      <c r="H78" s="24">
        <v>0</v>
      </c>
      <c r="I78" s="22">
        <v>0</v>
      </c>
      <c r="J78" s="22">
        <v>0</v>
      </c>
      <c r="K78" s="22">
        <v>0</v>
      </c>
      <c r="L78" s="22">
        <v>0</v>
      </c>
      <c r="M78" s="24">
        <v>0</v>
      </c>
      <c r="N78" s="22">
        <f t="shared" si="10"/>
        <v>0</v>
      </c>
      <c r="O78" s="25">
        <v>0</v>
      </c>
      <c r="P78" s="22">
        <v>0</v>
      </c>
      <c r="Q78" s="24">
        <v>0</v>
      </c>
      <c r="R78" s="22">
        <v>0</v>
      </c>
      <c r="S78" s="22"/>
    </row>
    <row r="79" spans="1:19" s="2" customFormat="1" ht="21.6" customHeight="1" x14ac:dyDescent="0.25">
      <c r="A79" s="220">
        <v>8</v>
      </c>
      <c r="B79" s="31" t="s">
        <v>235</v>
      </c>
      <c r="C79" s="22"/>
      <c r="D79" s="22"/>
      <c r="E79" s="22"/>
      <c r="F79" s="23"/>
      <c r="G79" s="22"/>
      <c r="H79" s="24"/>
      <c r="I79" s="22"/>
      <c r="J79" s="22"/>
      <c r="K79" s="22"/>
      <c r="L79" s="22"/>
      <c r="M79" s="24"/>
      <c r="N79" s="22"/>
      <c r="O79" s="25"/>
      <c r="P79" s="22"/>
      <c r="Q79" s="24"/>
      <c r="R79" s="22"/>
      <c r="S79" s="22"/>
    </row>
    <row r="80" spans="1:19" s="2" customFormat="1" ht="25.5" customHeight="1" x14ac:dyDescent="0.25">
      <c r="A80" s="221"/>
      <c r="B80" s="31" t="s">
        <v>236</v>
      </c>
      <c r="C80" s="22">
        <v>94.48</v>
      </c>
      <c r="D80" s="22">
        <v>0</v>
      </c>
      <c r="E80" s="22">
        <v>0</v>
      </c>
      <c r="F80" s="23">
        <f t="shared" si="2"/>
        <v>0</v>
      </c>
      <c r="G80" s="22">
        <v>0</v>
      </c>
      <c r="H80" s="24">
        <v>0</v>
      </c>
      <c r="I80" s="22">
        <v>0</v>
      </c>
      <c r="J80" s="22">
        <v>0</v>
      </c>
      <c r="K80" s="22">
        <v>0</v>
      </c>
      <c r="L80" s="22">
        <v>0</v>
      </c>
      <c r="M80" s="24">
        <v>0</v>
      </c>
      <c r="N80" s="22">
        <f t="shared" si="10"/>
        <v>0</v>
      </c>
      <c r="O80" s="25">
        <v>0</v>
      </c>
      <c r="P80" s="22">
        <v>0</v>
      </c>
      <c r="Q80" s="24">
        <v>0</v>
      </c>
      <c r="R80" s="22">
        <v>0</v>
      </c>
      <c r="S80" s="22"/>
    </row>
    <row r="81" spans="1:19" s="2" customFormat="1" ht="15.75" x14ac:dyDescent="0.25">
      <c r="A81" s="222"/>
      <c r="B81" s="31" t="s">
        <v>237</v>
      </c>
      <c r="C81" s="22">
        <v>121.29</v>
      </c>
      <c r="D81" s="22">
        <v>0</v>
      </c>
      <c r="E81" s="22">
        <v>0</v>
      </c>
      <c r="F81" s="23">
        <f t="shared" si="2"/>
        <v>0</v>
      </c>
      <c r="G81" s="22">
        <v>0</v>
      </c>
      <c r="H81" s="24">
        <v>0</v>
      </c>
      <c r="I81" s="22">
        <v>0</v>
      </c>
      <c r="J81" s="22">
        <v>0</v>
      </c>
      <c r="K81" s="22">
        <v>0</v>
      </c>
      <c r="L81" s="22">
        <v>0</v>
      </c>
      <c r="M81" s="24">
        <v>0</v>
      </c>
      <c r="N81" s="22">
        <f t="shared" si="10"/>
        <v>0</v>
      </c>
      <c r="O81" s="25">
        <v>0</v>
      </c>
      <c r="P81" s="22">
        <v>0</v>
      </c>
      <c r="Q81" s="24">
        <v>0</v>
      </c>
      <c r="R81" s="22">
        <v>0</v>
      </c>
      <c r="S81" s="22"/>
    </row>
    <row r="82" spans="1:19" s="2" customFormat="1" ht="27.75" customHeight="1" x14ac:dyDescent="0.25">
      <c r="A82" s="220">
        <v>9</v>
      </c>
      <c r="B82" s="167" t="s">
        <v>238</v>
      </c>
      <c r="C82" s="22"/>
      <c r="D82" s="22"/>
      <c r="E82" s="22"/>
      <c r="F82" s="23"/>
      <c r="G82" s="22"/>
      <c r="H82" s="24"/>
      <c r="I82" s="22"/>
      <c r="J82" s="22"/>
      <c r="K82" s="22"/>
      <c r="L82" s="22"/>
      <c r="M82" s="24"/>
      <c r="N82" s="22"/>
      <c r="O82" s="25"/>
      <c r="P82" s="22"/>
      <c r="Q82" s="24"/>
      <c r="R82" s="22"/>
      <c r="S82" s="22"/>
    </row>
    <row r="83" spans="1:19" s="2" customFormat="1" ht="17.25" customHeight="1" x14ac:dyDescent="0.25">
      <c r="A83" s="221"/>
      <c r="B83" s="31" t="s">
        <v>239</v>
      </c>
      <c r="C83" s="21">
        <v>265.70999999999998</v>
      </c>
      <c r="D83" s="22">
        <v>100</v>
      </c>
      <c r="E83" s="22">
        <v>100</v>
      </c>
      <c r="F83" s="23">
        <f t="shared" si="2"/>
        <v>0.37635015618531487</v>
      </c>
      <c r="G83" s="22">
        <v>5</v>
      </c>
      <c r="H83" s="24">
        <v>0</v>
      </c>
      <c r="I83" s="22">
        <v>0</v>
      </c>
      <c r="J83" s="22">
        <v>0</v>
      </c>
      <c r="K83" s="22">
        <v>0</v>
      </c>
      <c r="L83" s="22">
        <v>0</v>
      </c>
      <c r="M83" s="24">
        <v>0</v>
      </c>
      <c r="N83" s="22">
        <f t="shared" si="10"/>
        <v>5</v>
      </c>
      <c r="O83" s="25">
        <v>0.05</v>
      </c>
      <c r="P83" s="22">
        <v>5</v>
      </c>
      <c r="Q83" s="24">
        <f t="shared" ref="Q83:Q92" si="11">P83/E83</f>
        <v>0.05</v>
      </c>
      <c r="R83" s="22">
        <v>0</v>
      </c>
      <c r="S83" s="22"/>
    </row>
    <row r="84" spans="1:19" s="2" customFormat="1" ht="26.25" customHeight="1" x14ac:dyDescent="0.25">
      <c r="A84" s="221"/>
      <c r="B84" s="31" t="s">
        <v>240</v>
      </c>
      <c r="C84" s="21">
        <v>1480.91</v>
      </c>
      <c r="D84" s="22">
        <v>150</v>
      </c>
      <c r="E84" s="22">
        <v>150</v>
      </c>
      <c r="F84" s="23">
        <f t="shared" si="2"/>
        <v>0.10128907225962415</v>
      </c>
      <c r="G84" s="22">
        <v>7</v>
      </c>
      <c r="H84" s="24">
        <v>0</v>
      </c>
      <c r="I84" s="22">
        <v>0</v>
      </c>
      <c r="J84" s="22">
        <v>0</v>
      </c>
      <c r="K84" s="22">
        <v>0</v>
      </c>
      <c r="L84" s="22">
        <v>0</v>
      </c>
      <c r="M84" s="24">
        <v>0</v>
      </c>
      <c r="N84" s="22">
        <f t="shared" si="10"/>
        <v>7</v>
      </c>
      <c r="O84" s="25">
        <v>0.05</v>
      </c>
      <c r="P84" s="22">
        <v>7</v>
      </c>
      <c r="Q84" s="24">
        <f t="shared" si="11"/>
        <v>4.6666666666666669E-2</v>
      </c>
      <c r="R84" s="22">
        <v>0</v>
      </c>
      <c r="S84" s="22"/>
    </row>
    <row r="85" spans="1:19" s="2" customFormat="1" ht="19.5" customHeight="1" x14ac:dyDescent="0.25">
      <c r="A85" s="221"/>
      <c r="B85" s="31" t="s">
        <v>241</v>
      </c>
      <c r="C85" s="21">
        <v>966.35</v>
      </c>
      <c r="D85" s="22">
        <v>200</v>
      </c>
      <c r="E85" s="22">
        <v>200</v>
      </c>
      <c r="F85" s="23">
        <f t="shared" si="2"/>
        <v>0.2069643503906452</v>
      </c>
      <c r="G85" s="22">
        <v>10</v>
      </c>
      <c r="H85" s="24">
        <v>0</v>
      </c>
      <c r="I85" s="22">
        <v>0</v>
      </c>
      <c r="J85" s="22">
        <v>0</v>
      </c>
      <c r="K85" s="22">
        <v>0</v>
      </c>
      <c r="L85" s="22">
        <v>0</v>
      </c>
      <c r="M85" s="24">
        <v>0</v>
      </c>
      <c r="N85" s="22">
        <f t="shared" si="10"/>
        <v>10</v>
      </c>
      <c r="O85" s="25">
        <v>0.05</v>
      </c>
      <c r="P85" s="22">
        <v>10</v>
      </c>
      <c r="Q85" s="24">
        <f t="shared" si="11"/>
        <v>0.05</v>
      </c>
      <c r="R85" s="22">
        <v>0</v>
      </c>
      <c r="S85" s="22"/>
    </row>
    <row r="86" spans="1:19" s="2" customFormat="1" ht="24.75" customHeight="1" x14ac:dyDescent="0.25">
      <c r="A86" s="221"/>
      <c r="B86" s="31" t="s">
        <v>242</v>
      </c>
      <c r="C86" s="21">
        <v>71.87</v>
      </c>
      <c r="D86" s="22">
        <v>0</v>
      </c>
      <c r="E86" s="22">
        <v>0</v>
      </c>
      <c r="F86" s="23">
        <f t="shared" si="2"/>
        <v>0</v>
      </c>
      <c r="G86" s="22">
        <v>0</v>
      </c>
      <c r="H86" s="24">
        <v>0</v>
      </c>
      <c r="I86" s="22">
        <v>0</v>
      </c>
      <c r="J86" s="22">
        <v>0</v>
      </c>
      <c r="K86" s="22">
        <v>0</v>
      </c>
      <c r="L86" s="22">
        <v>0</v>
      </c>
      <c r="M86" s="24">
        <v>0</v>
      </c>
      <c r="N86" s="22">
        <f t="shared" si="10"/>
        <v>0</v>
      </c>
      <c r="O86" s="25">
        <v>0</v>
      </c>
      <c r="P86" s="22">
        <v>0</v>
      </c>
      <c r="Q86" s="24">
        <v>0</v>
      </c>
      <c r="R86" s="22">
        <v>0</v>
      </c>
      <c r="S86" s="22"/>
    </row>
    <row r="87" spans="1:19" s="2" customFormat="1" ht="22.5" customHeight="1" x14ac:dyDescent="0.25">
      <c r="A87" s="221"/>
      <c r="B87" s="31" t="s">
        <v>243</v>
      </c>
      <c r="C87" s="21">
        <v>52.37</v>
      </c>
      <c r="D87" s="22">
        <v>0</v>
      </c>
      <c r="E87" s="22">
        <v>0</v>
      </c>
      <c r="F87" s="23">
        <f t="shared" si="2"/>
        <v>0</v>
      </c>
      <c r="G87" s="22">
        <v>0</v>
      </c>
      <c r="H87" s="24">
        <v>0</v>
      </c>
      <c r="I87" s="22">
        <v>0</v>
      </c>
      <c r="J87" s="22">
        <v>0</v>
      </c>
      <c r="K87" s="22">
        <v>0</v>
      </c>
      <c r="L87" s="22">
        <v>0</v>
      </c>
      <c r="M87" s="24">
        <v>0</v>
      </c>
      <c r="N87" s="22">
        <f t="shared" si="10"/>
        <v>0</v>
      </c>
      <c r="O87" s="25">
        <v>0</v>
      </c>
      <c r="P87" s="22">
        <v>0</v>
      </c>
      <c r="Q87" s="24">
        <v>0</v>
      </c>
      <c r="R87" s="22">
        <v>0</v>
      </c>
      <c r="S87" s="22"/>
    </row>
    <row r="88" spans="1:19" s="2" customFormat="1" ht="20.25" customHeight="1" x14ac:dyDescent="0.25">
      <c r="A88" s="221"/>
      <c r="B88" s="31" t="s">
        <v>244</v>
      </c>
      <c r="C88" s="21">
        <v>69.87</v>
      </c>
      <c r="D88" s="22">
        <v>0</v>
      </c>
      <c r="E88" s="22">
        <v>0</v>
      </c>
      <c r="F88" s="23">
        <f t="shared" si="2"/>
        <v>0</v>
      </c>
      <c r="G88" s="22">
        <v>0</v>
      </c>
      <c r="H88" s="24">
        <v>0</v>
      </c>
      <c r="I88" s="22">
        <v>0</v>
      </c>
      <c r="J88" s="22">
        <v>0</v>
      </c>
      <c r="K88" s="22">
        <v>0</v>
      </c>
      <c r="L88" s="22">
        <v>0</v>
      </c>
      <c r="M88" s="24">
        <v>0</v>
      </c>
      <c r="N88" s="22">
        <f t="shared" si="10"/>
        <v>0</v>
      </c>
      <c r="O88" s="25">
        <v>0</v>
      </c>
      <c r="P88" s="22">
        <v>0</v>
      </c>
      <c r="Q88" s="24">
        <v>0</v>
      </c>
      <c r="R88" s="22">
        <v>0</v>
      </c>
      <c r="S88" s="22"/>
    </row>
    <row r="89" spans="1:19" s="2" customFormat="1" ht="18" customHeight="1" x14ac:dyDescent="0.25">
      <c r="A89" s="221"/>
      <c r="B89" s="31" t="s">
        <v>245</v>
      </c>
      <c r="C89" s="21">
        <v>123.76</v>
      </c>
      <c r="D89" s="22">
        <v>0</v>
      </c>
      <c r="E89" s="22">
        <v>0</v>
      </c>
      <c r="F89" s="23">
        <f t="shared" si="2"/>
        <v>0</v>
      </c>
      <c r="G89" s="22">
        <v>0</v>
      </c>
      <c r="H89" s="24">
        <v>0</v>
      </c>
      <c r="I89" s="22">
        <v>0</v>
      </c>
      <c r="J89" s="22">
        <v>0</v>
      </c>
      <c r="K89" s="22">
        <v>0</v>
      </c>
      <c r="L89" s="22">
        <v>0</v>
      </c>
      <c r="M89" s="24">
        <v>0</v>
      </c>
      <c r="N89" s="22">
        <f t="shared" si="10"/>
        <v>0</v>
      </c>
      <c r="O89" s="25">
        <v>0</v>
      </c>
      <c r="P89" s="22">
        <v>0</v>
      </c>
      <c r="Q89" s="24">
        <v>0</v>
      </c>
      <c r="R89" s="22">
        <v>0</v>
      </c>
      <c r="S89" s="22"/>
    </row>
    <row r="90" spans="1:19" s="2" customFormat="1" ht="25.5" customHeight="1" x14ac:dyDescent="0.25">
      <c r="A90" s="222"/>
      <c r="B90" s="31" t="s">
        <v>246</v>
      </c>
      <c r="C90" s="21">
        <v>1012.35</v>
      </c>
      <c r="D90" s="22">
        <v>0</v>
      </c>
      <c r="E90" s="22">
        <v>0</v>
      </c>
      <c r="F90" s="23">
        <f t="shared" si="2"/>
        <v>0</v>
      </c>
      <c r="G90" s="22">
        <v>0</v>
      </c>
      <c r="H90" s="24">
        <v>0</v>
      </c>
      <c r="I90" s="22">
        <v>0</v>
      </c>
      <c r="J90" s="22">
        <v>0</v>
      </c>
      <c r="K90" s="22">
        <v>0</v>
      </c>
      <c r="L90" s="22">
        <v>0</v>
      </c>
      <c r="M90" s="24">
        <v>0</v>
      </c>
      <c r="N90" s="22">
        <f t="shared" si="10"/>
        <v>0</v>
      </c>
      <c r="O90" s="25">
        <v>0</v>
      </c>
      <c r="P90" s="22">
        <v>0</v>
      </c>
      <c r="Q90" s="24">
        <v>0</v>
      </c>
      <c r="R90" s="22">
        <v>0</v>
      </c>
      <c r="S90" s="22"/>
    </row>
    <row r="91" spans="1:19" s="51" customFormat="1" ht="33" customHeight="1" x14ac:dyDescent="0.25">
      <c r="A91" s="255" t="s">
        <v>247</v>
      </c>
      <c r="B91" s="255"/>
      <c r="C91" s="168">
        <f>SUM(C88,C87,C86,C85,C84,C83,C81,C80,C78,C77,C76,C75,C74,C73,C72,C71,C70,C69,C68,C67,C65,C64,C63,C62,C61,C60,C58,C57,C56)</f>
        <v>7893.1900000000005</v>
      </c>
      <c r="D91" s="38">
        <f>SUM(D56:D90)</f>
        <v>450</v>
      </c>
      <c r="E91" s="38">
        <f>SUM(E56:E90)</f>
        <v>450</v>
      </c>
      <c r="F91" s="39">
        <f t="shared" si="2"/>
        <v>5.7011170388651479E-2</v>
      </c>
      <c r="G91" s="169">
        <f>SUM(G56:G90)</f>
        <v>22</v>
      </c>
      <c r="H91" s="24">
        <f>G91/E91</f>
        <v>4.8888888888888891E-2</v>
      </c>
      <c r="I91" s="38">
        <v>0</v>
      </c>
      <c r="J91" s="38">
        <v>0</v>
      </c>
      <c r="K91" s="38">
        <v>0</v>
      </c>
      <c r="L91" s="38">
        <v>0</v>
      </c>
      <c r="M91" s="40">
        <v>0</v>
      </c>
      <c r="N91" s="38">
        <f>SUM(N56:N90)</f>
        <v>22</v>
      </c>
      <c r="O91" s="40"/>
      <c r="P91" s="169">
        <f>SUM(P56:P90)</f>
        <v>22</v>
      </c>
      <c r="Q91" s="24">
        <f t="shared" si="11"/>
        <v>4.8888888888888891E-2</v>
      </c>
      <c r="R91" s="38">
        <v>0</v>
      </c>
      <c r="S91" s="38"/>
    </row>
    <row r="92" spans="1:19" s="51" customFormat="1" ht="15.75" x14ac:dyDescent="0.25">
      <c r="A92" s="255" t="s">
        <v>300</v>
      </c>
      <c r="B92" s="255"/>
      <c r="C92" s="168">
        <f>SUM(C91,C53,C45)</f>
        <v>38819.910000000003</v>
      </c>
      <c r="D92" s="49">
        <f>D45+D53+D91</f>
        <v>3183</v>
      </c>
      <c r="E92" s="49">
        <f>E45+E53+E91</f>
        <v>3183</v>
      </c>
      <c r="F92" s="39">
        <f t="shared" si="2"/>
        <v>8.1994007714082787E-2</v>
      </c>
      <c r="G92" s="49">
        <f>G45+G53+G91</f>
        <v>153</v>
      </c>
      <c r="H92" s="24">
        <f>G92/E92</f>
        <v>4.8067860508953821E-2</v>
      </c>
      <c r="I92" s="38">
        <v>0</v>
      </c>
      <c r="J92" s="49">
        <f>J45+J53+J91</f>
        <v>0</v>
      </c>
      <c r="K92" s="49">
        <f>K45+K53+K91</f>
        <v>15</v>
      </c>
      <c r="L92" s="49">
        <f>L45+L53+L91</f>
        <v>15</v>
      </c>
      <c r="M92" s="40">
        <f>K92/G92</f>
        <v>9.8039215686274508E-2</v>
      </c>
      <c r="N92" s="38">
        <f>N45+N53+N91</f>
        <v>153</v>
      </c>
      <c r="O92" s="40"/>
      <c r="P92" s="49">
        <f>P45+P53+P91</f>
        <v>153</v>
      </c>
      <c r="Q92" s="40">
        <f t="shared" si="11"/>
        <v>4.8067860508953821E-2</v>
      </c>
      <c r="R92" s="49">
        <f>R45+R53+R91</f>
        <v>0</v>
      </c>
      <c r="S92" s="49"/>
    </row>
    <row r="93" spans="1:19" s="171" customFormat="1" ht="15.75" x14ac:dyDescent="0.25">
      <c r="A93" s="316" t="s">
        <v>326</v>
      </c>
      <c r="B93" s="317"/>
      <c r="C93" s="98"/>
      <c r="D93" s="98"/>
      <c r="E93" s="38"/>
      <c r="F93" s="98"/>
      <c r="G93" s="98">
        <v>71</v>
      </c>
      <c r="H93" s="98"/>
      <c r="I93" s="98"/>
      <c r="J93" s="98"/>
      <c r="K93" s="98"/>
      <c r="L93" s="98"/>
      <c r="M93" s="40"/>
      <c r="N93" s="98"/>
      <c r="O93" s="170"/>
      <c r="P93" s="98">
        <v>71</v>
      </c>
      <c r="Q93" s="98"/>
      <c r="R93" s="98">
        <v>0</v>
      </c>
      <c r="S93" s="98"/>
    </row>
    <row r="94" spans="1:19" s="2" customFormat="1" ht="34.5" customHeight="1" x14ac:dyDescent="0.3">
      <c r="A94" s="5"/>
      <c r="B94" s="315" t="s">
        <v>327</v>
      </c>
      <c r="C94" s="268"/>
      <c r="D94" s="268"/>
      <c r="E94" s="268"/>
      <c r="F94" s="268"/>
      <c r="G94" s="5"/>
      <c r="H94" s="5"/>
      <c r="I94" s="5"/>
      <c r="J94" s="5"/>
      <c r="K94" s="5"/>
      <c r="L94" s="5"/>
      <c r="M94" s="5"/>
      <c r="N94" s="252" t="s">
        <v>461</v>
      </c>
      <c r="O94" s="252"/>
      <c r="P94" s="133"/>
      <c r="Q94" s="251">
        <v>45331</v>
      </c>
      <c r="R94" s="252"/>
      <c r="S94" s="103"/>
    </row>
  </sheetData>
  <mergeCells count="52">
    <mergeCell ref="A1:R1"/>
    <mergeCell ref="A2:R2"/>
    <mergeCell ref="A3:R3"/>
    <mergeCell ref="A4:R4"/>
    <mergeCell ref="A6:A11"/>
    <mergeCell ref="B6:B11"/>
    <mergeCell ref="C6:C11"/>
    <mergeCell ref="F6:F11"/>
    <mergeCell ref="G6:M6"/>
    <mergeCell ref="N6:S6"/>
    <mergeCell ref="G7:J7"/>
    <mergeCell ref="K7:M7"/>
    <mergeCell ref="N7:O7"/>
    <mergeCell ref="P7:S7"/>
    <mergeCell ref="Q8:Q11"/>
    <mergeCell ref="A13:B13"/>
    <mergeCell ref="J8:J9"/>
    <mergeCell ref="K8:K11"/>
    <mergeCell ref="M8:M11"/>
    <mergeCell ref="N8:N11"/>
    <mergeCell ref="G8:G11"/>
    <mergeCell ref="H8:H11"/>
    <mergeCell ref="I8:I11"/>
    <mergeCell ref="D6:D11"/>
    <mergeCell ref="E6:E11"/>
    <mergeCell ref="R8:R11"/>
    <mergeCell ref="L9:L11"/>
    <mergeCell ref="S9:S11"/>
    <mergeCell ref="J10:J11"/>
    <mergeCell ref="O8:O11"/>
    <mergeCell ref="P8:P11"/>
    <mergeCell ref="A66:A72"/>
    <mergeCell ref="A14:A17"/>
    <mergeCell ref="A18:A26"/>
    <mergeCell ref="A27:A32"/>
    <mergeCell ref="A33:A43"/>
    <mergeCell ref="A45:B45"/>
    <mergeCell ref="A46:B46"/>
    <mergeCell ref="A48:A51"/>
    <mergeCell ref="A53:B53"/>
    <mergeCell ref="A54:B54"/>
    <mergeCell ref="A55:A58"/>
    <mergeCell ref="A59:A65"/>
    <mergeCell ref="B94:F94"/>
    <mergeCell ref="N94:O94"/>
    <mergeCell ref="Q94:R94"/>
    <mergeCell ref="A74:A76"/>
    <mergeCell ref="A79:A81"/>
    <mergeCell ref="A82:A90"/>
    <mergeCell ref="A91:B91"/>
    <mergeCell ref="A92:B92"/>
    <mergeCell ref="A93:B93"/>
  </mergeCells>
  <pageMargins left="0.70866141732283472" right="0.70866141732283472" top="0.74803149606299213" bottom="0.74803149606299213" header="0.31496062992125984" footer="0.31496062992125984"/>
  <pageSetup paperSize="8" scale="41" fitToHeight="0" orientation="landscape" r:id="rId1"/>
  <rowBreaks count="1" manualBreakCount="1">
    <brk id="72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6"/>
  <sheetViews>
    <sheetView zoomScale="150" zoomScaleNormal="150" zoomScaleSheetLayoutView="130" workbookViewId="0">
      <pane xSplit="6" ySplit="10" topLeftCell="G368" activePane="bottomRight" state="frozen"/>
      <selection pane="topRight" activeCell="G1" sqref="G1"/>
      <selection pane="bottomLeft" activeCell="A11" sqref="A11"/>
      <selection pane="bottomRight" activeCell="N374" sqref="N374"/>
    </sheetView>
  </sheetViews>
  <sheetFormatPr defaultRowHeight="18.75" x14ac:dyDescent="0.3"/>
  <cols>
    <col min="1" max="1" width="4.28515625" style="104" customWidth="1"/>
    <col min="2" max="2" width="41.28515625" style="81" customWidth="1"/>
    <col min="3" max="3" width="11.7109375" style="206" customWidth="1"/>
    <col min="4" max="4" width="8" style="81" customWidth="1"/>
    <col min="5" max="5" width="11.28515625" style="81" customWidth="1"/>
    <col min="6" max="6" width="14.42578125" style="81" customWidth="1"/>
    <col min="7" max="7" width="8.42578125" style="81" customWidth="1"/>
    <col min="8" max="8" width="10.42578125" style="81" customWidth="1"/>
    <col min="9" max="9" width="7" style="81" customWidth="1"/>
    <col min="10" max="10" width="8.28515625" style="81" customWidth="1"/>
    <col min="11" max="11" width="10.42578125" style="81" customWidth="1"/>
    <col min="12" max="12" width="7.28515625" style="81" customWidth="1"/>
    <col min="13" max="13" width="5.42578125" style="81" customWidth="1"/>
    <col min="14" max="14" width="8" style="81" customWidth="1"/>
    <col min="15" max="15" width="7.42578125" style="81" customWidth="1"/>
    <col min="16" max="16" width="6.85546875" style="81" customWidth="1"/>
    <col min="17" max="17" width="9.140625" style="3"/>
    <col min="18" max="18" width="27.42578125" style="3" customWidth="1"/>
    <col min="19" max="16384" width="9.140625" style="3"/>
  </cols>
  <sheetData>
    <row r="1" spans="1:22" ht="12" customHeight="1" x14ac:dyDescent="0.3">
      <c r="A1" s="245" t="s">
        <v>494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"/>
      <c r="R1" s="2"/>
      <c r="S1" s="2"/>
      <c r="T1" s="2"/>
      <c r="U1" s="2"/>
      <c r="V1" s="2"/>
    </row>
    <row r="2" spans="1:22" ht="18.75" customHeight="1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"/>
      <c r="R2" s="2"/>
      <c r="S2" s="2"/>
      <c r="T2" s="2"/>
      <c r="U2" s="2"/>
      <c r="V2" s="2"/>
    </row>
    <row r="3" spans="1:22" ht="19.5" customHeight="1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"/>
      <c r="R3" s="2"/>
      <c r="S3" s="2"/>
      <c r="T3" s="2"/>
      <c r="U3" s="2"/>
      <c r="V3" s="2"/>
    </row>
    <row r="4" spans="1:22" ht="20.25" customHeight="1" x14ac:dyDescent="0.3">
      <c r="A4" s="246" t="s">
        <v>462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"/>
      <c r="R4" s="2"/>
      <c r="S4" s="2"/>
      <c r="T4" s="2"/>
      <c r="U4" s="2"/>
      <c r="V4" s="2"/>
    </row>
    <row r="5" spans="1:22" ht="5.25" customHeight="1" x14ac:dyDescent="0.3">
      <c r="A5" s="4"/>
      <c r="B5" s="5"/>
      <c r="C5" s="17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"/>
      <c r="R5" s="2"/>
      <c r="S5" s="2"/>
      <c r="T5" s="2"/>
      <c r="U5" s="2"/>
      <c r="V5" s="2"/>
    </row>
    <row r="6" spans="1:22" ht="18.75" customHeight="1" x14ac:dyDescent="0.3">
      <c r="A6" s="258" t="s">
        <v>3</v>
      </c>
      <c r="B6" s="236" t="s">
        <v>4</v>
      </c>
      <c r="C6" s="236" t="s">
        <v>484</v>
      </c>
      <c r="D6" s="237" t="s">
        <v>485</v>
      </c>
      <c r="E6" s="236" t="s">
        <v>486</v>
      </c>
      <c r="F6" s="236" t="s">
        <v>493</v>
      </c>
      <c r="G6" s="236" t="s">
        <v>6</v>
      </c>
      <c r="H6" s="236"/>
      <c r="I6" s="236"/>
      <c r="J6" s="236"/>
      <c r="K6" s="236"/>
      <c r="L6" s="236" t="s">
        <v>487</v>
      </c>
      <c r="M6" s="236"/>
      <c r="N6" s="236"/>
      <c r="O6" s="236"/>
      <c r="P6" s="236"/>
      <c r="Q6" s="8"/>
      <c r="R6" s="8"/>
      <c r="S6" s="8"/>
      <c r="T6" s="8"/>
      <c r="U6" s="8"/>
      <c r="V6" s="8"/>
    </row>
    <row r="7" spans="1:22" ht="55.5" customHeight="1" x14ac:dyDescent="0.3">
      <c r="A7" s="258"/>
      <c r="B7" s="236"/>
      <c r="C7" s="236"/>
      <c r="D7" s="238"/>
      <c r="E7" s="236"/>
      <c r="F7" s="236"/>
      <c r="G7" s="236" t="s">
        <v>488</v>
      </c>
      <c r="H7" s="236"/>
      <c r="I7" s="236"/>
      <c r="J7" s="236" t="s">
        <v>489</v>
      </c>
      <c r="K7" s="236"/>
      <c r="L7" s="236" t="s">
        <v>490</v>
      </c>
      <c r="M7" s="236"/>
      <c r="N7" s="236" t="s">
        <v>491</v>
      </c>
      <c r="O7" s="236"/>
      <c r="P7" s="236"/>
      <c r="Q7" s="8"/>
      <c r="R7" s="8"/>
      <c r="S7" s="8"/>
      <c r="T7" s="8"/>
      <c r="U7" s="8"/>
      <c r="V7" s="8"/>
    </row>
    <row r="8" spans="1:22" ht="18" customHeight="1" x14ac:dyDescent="0.3">
      <c r="A8" s="258"/>
      <c r="B8" s="236"/>
      <c r="C8" s="236"/>
      <c r="D8" s="238"/>
      <c r="E8" s="236"/>
      <c r="F8" s="236"/>
      <c r="G8" s="236" t="s">
        <v>7</v>
      </c>
      <c r="H8" s="236" t="s">
        <v>8</v>
      </c>
      <c r="I8" s="236" t="s">
        <v>492</v>
      </c>
      <c r="J8" s="236" t="s">
        <v>7</v>
      </c>
      <c r="K8" s="236" t="s">
        <v>11</v>
      </c>
      <c r="L8" s="236" t="s">
        <v>7</v>
      </c>
      <c r="M8" s="236" t="s">
        <v>8</v>
      </c>
      <c r="N8" s="236" t="s">
        <v>7</v>
      </c>
      <c r="O8" s="236" t="s">
        <v>8</v>
      </c>
      <c r="P8" s="236" t="s">
        <v>492</v>
      </c>
      <c r="Q8" s="8"/>
      <c r="R8" s="8"/>
      <c r="S8" s="8"/>
      <c r="T8" s="8"/>
      <c r="U8" s="8"/>
      <c r="V8" s="8"/>
    </row>
    <row r="9" spans="1:22" ht="15.75" customHeight="1" x14ac:dyDescent="0.3">
      <c r="A9" s="258"/>
      <c r="B9" s="236"/>
      <c r="C9" s="236"/>
      <c r="D9" s="238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8"/>
      <c r="R9" s="8"/>
      <c r="S9" s="8"/>
      <c r="T9" s="8"/>
      <c r="U9" s="8"/>
      <c r="V9" s="8"/>
    </row>
    <row r="10" spans="1:22" ht="18" customHeight="1" x14ac:dyDescent="0.3">
      <c r="A10" s="258"/>
      <c r="B10" s="236"/>
      <c r="C10" s="236"/>
      <c r="D10" s="238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8"/>
      <c r="R10" s="8"/>
      <c r="S10" s="8"/>
      <c r="T10" s="8"/>
      <c r="U10" s="8"/>
      <c r="V10" s="8"/>
    </row>
    <row r="11" spans="1:22" ht="138.75" customHeight="1" x14ac:dyDescent="0.3">
      <c r="A11" s="258"/>
      <c r="B11" s="236"/>
      <c r="C11" s="236"/>
      <c r="D11" s="239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8"/>
      <c r="R11" s="8"/>
      <c r="S11" s="8"/>
      <c r="T11" s="8"/>
      <c r="U11" s="8"/>
      <c r="V11" s="8"/>
    </row>
    <row r="12" spans="1:22" ht="17.25" customHeight="1" x14ac:dyDescent="0.3">
      <c r="A12" s="105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15</v>
      </c>
      <c r="K12" s="9">
        <v>21</v>
      </c>
      <c r="L12" s="9">
        <v>22</v>
      </c>
      <c r="M12" s="9">
        <v>23</v>
      </c>
      <c r="N12" s="9">
        <v>24</v>
      </c>
      <c r="O12" s="9">
        <v>25</v>
      </c>
      <c r="P12" s="9">
        <v>26</v>
      </c>
      <c r="Q12" s="8"/>
      <c r="R12" s="8"/>
      <c r="S12" s="8"/>
      <c r="T12" s="8"/>
      <c r="U12" s="8"/>
      <c r="V12" s="8"/>
    </row>
    <row r="13" spans="1:22" ht="13.5" customHeight="1" x14ac:dyDescent="0.3">
      <c r="A13" s="328" t="s">
        <v>21</v>
      </c>
      <c r="B13" s="329"/>
      <c r="C13" s="17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8"/>
      <c r="R13" s="8"/>
      <c r="S13" s="8"/>
      <c r="T13" s="8"/>
      <c r="U13" s="8"/>
      <c r="V13" s="8"/>
    </row>
    <row r="14" spans="1:22" ht="9.9499999999999993" customHeight="1" x14ac:dyDescent="0.3">
      <c r="A14" s="241">
        <v>1</v>
      </c>
      <c r="B14" s="175" t="s">
        <v>22</v>
      </c>
      <c r="C14" s="9"/>
      <c r="D14" s="176"/>
      <c r="E14" s="177"/>
      <c r="F14" s="178"/>
      <c r="G14" s="177"/>
      <c r="H14" s="179"/>
      <c r="I14" s="177"/>
      <c r="J14" s="177"/>
      <c r="K14" s="180"/>
      <c r="L14" s="177"/>
      <c r="M14" s="180"/>
      <c r="N14" s="177"/>
      <c r="O14" s="180"/>
      <c r="P14" s="177"/>
      <c r="Q14" s="2"/>
      <c r="R14" s="2"/>
      <c r="S14" s="2"/>
      <c r="T14" s="2"/>
      <c r="U14" s="2"/>
      <c r="V14" s="2"/>
    </row>
    <row r="15" spans="1:22" ht="9.9499999999999993" customHeight="1" x14ac:dyDescent="0.3">
      <c r="A15" s="243"/>
      <c r="B15" s="175" t="s">
        <v>35</v>
      </c>
      <c r="C15" s="9">
        <v>1221.3</v>
      </c>
      <c r="D15" s="177">
        <v>2498</v>
      </c>
      <c r="E15" s="177">
        <v>2498</v>
      </c>
      <c r="F15" s="178">
        <f t="shared" ref="F15:F20" si="0">E15/C15</f>
        <v>2.04536150004094</v>
      </c>
      <c r="G15" s="177">
        <v>800</v>
      </c>
      <c r="H15" s="180">
        <f>(G15/D15)</f>
        <v>0.32025620496397117</v>
      </c>
      <c r="I15" s="177">
        <v>0</v>
      </c>
      <c r="J15" s="177">
        <v>480</v>
      </c>
      <c r="K15" s="180">
        <f>J15/G15</f>
        <v>0.6</v>
      </c>
      <c r="L15" s="177">
        <f t="shared" ref="L15:L20" si="1">ROUNDDOWN(E15*35%,0)</f>
        <v>874</v>
      </c>
      <c r="M15" s="179">
        <f>L15/E15</f>
        <v>0.3498799039231385</v>
      </c>
      <c r="N15" s="177">
        <v>800</v>
      </c>
      <c r="O15" s="180">
        <f>N15/E15</f>
        <v>0.32025620496397117</v>
      </c>
      <c r="P15" s="177"/>
      <c r="Q15" s="2"/>
      <c r="R15" s="181"/>
      <c r="S15" s="2"/>
      <c r="T15" s="2"/>
      <c r="U15" s="2"/>
      <c r="V15" s="2"/>
    </row>
    <row r="16" spans="1:22" ht="17.25" customHeight="1" x14ac:dyDescent="0.3">
      <c r="A16" s="137">
        <v>2</v>
      </c>
      <c r="B16" s="175" t="s">
        <v>25</v>
      </c>
      <c r="C16" s="9">
        <v>149.35</v>
      </c>
      <c r="D16" s="177">
        <v>0</v>
      </c>
      <c r="E16" s="177">
        <v>0</v>
      </c>
      <c r="F16" s="178">
        <f t="shared" si="0"/>
        <v>0</v>
      </c>
      <c r="G16" s="177">
        <v>0</v>
      </c>
      <c r="H16" s="180">
        <v>0</v>
      </c>
      <c r="I16" s="177">
        <v>0</v>
      </c>
      <c r="J16" s="177">
        <v>0</v>
      </c>
      <c r="K16" s="180">
        <v>0</v>
      </c>
      <c r="L16" s="177">
        <f t="shared" si="1"/>
        <v>0</v>
      </c>
      <c r="M16" s="179">
        <v>0</v>
      </c>
      <c r="N16" s="177">
        <v>0</v>
      </c>
      <c r="O16" s="180">
        <v>0</v>
      </c>
      <c r="P16" s="177"/>
      <c r="Q16" s="2"/>
      <c r="R16" s="181"/>
      <c r="S16" s="2"/>
      <c r="T16" s="2"/>
      <c r="U16" s="2"/>
      <c r="V16" s="2"/>
    </row>
    <row r="17" spans="1:22" ht="9.9499999999999993" customHeight="1" x14ac:dyDescent="0.3">
      <c r="A17" s="9">
        <v>3</v>
      </c>
      <c r="B17" s="175" t="s">
        <v>26</v>
      </c>
      <c r="C17" s="9">
        <v>89.41</v>
      </c>
      <c r="D17" s="177">
        <v>12</v>
      </c>
      <c r="E17" s="177">
        <v>12</v>
      </c>
      <c r="F17" s="178">
        <f t="shared" si="0"/>
        <v>0.13421317526003804</v>
      </c>
      <c r="G17" s="177">
        <v>4</v>
      </c>
      <c r="H17" s="180">
        <f>(G17/D17)</f>
        <v>0.33333333333333331</v>
      </c>
      <c r="I17" s="177">
        <v>0</v>
      </c>
      <c r="J17" s="177">
        <v>0</v>
      </c>
      <c r="K17" s="180">
        <f t="shared" ref="K17:K20" si="2">J17/G17</f>
        <v>0</v>
      </c>
      <c r="L17" s="177">
        <f t="shared" si="1"/>
        <v>4</v>
      </c>
      <c r="M17" s="179">
        <f>L17/E17</f>
        <v>0.33333333333333331</v>
      </c>
      <c r="N17" s="177">
        <v>4</v>
      </c>
      <c r="O17" s="180">
        <f>N17/E17</f>
        <v>0.33333333333333331</v>
      </c>
      <c r="P17" s="177"/>
      <c r="Q17" s="2"/>
      <c r="R17" s="181"/>
      <c r="S17" s="2"/>
      <c r="T17" s="2"/>
      <c r="U17" s="2"/>
      <c r="V17" s="2"/>
    </row>
    <row r="18" spans="1:22" ht="9.9499999999999993" customHeight="1" x14ac:dyDescent="0.3">
      <c r="A18" s="9">
        <v>4</v>
      </c>
      <c r="B18" s="175" t="s">
        <v>27</v>
      </c>
      <c r="C18" s="9">
        <v>54.72</v>
      </c>
      <c r="D18" s="177">
        <v>7</v>
      </c>
      <c r="E18" s="177">
        <v>7</v>
      </c>
      <c r="F18" s="178">
        <f t="shared" si="0"/>
        <v>0.12792397660818713</v>
      </c>
      <c r="G18" s="177">
        <v>2</v>
      </c>
      <c r="H18" s="180">
        <f>(G18/D18)</f>
        <v>0.2857142857142857</v>
      </c>
      <c r="I18" s="177">
        <v>0</v>
      </c>
      <c r="J18" s="177">
        <v>0</v>
      </c>
      <c r="K18" s="180">
        <f t="shared" si="2"/>
        <v>0</v>
      </c>
      <c r="L18" s="177">
        <f t="shared" si="1"/>
        <v>2</v>
      </c>
      <c r="M18" s="179">
        <v>0.35</v>
      </c>
      <c r="N18" s="177">
        <v>2</v>
      </c>
      <c r="O18" s="180">
        <f>N18/E18</f>
        <v>0.2857142857142857</v>
      </c>
      <c r="P18" s="177"/>
      <c r="Q18" s="2"/>
      <c r="R18" s="181"/>
      <c r="S18" s="2"/>
      <c r="T18" s="2"/>
      <c r="U18" s="2"/>
      <c r="V18" s="2"/>
    </row>
    <row r="19" spans="1:22" ht="9.9499999999999993" customHeight="1" x14ac:dyDescent="0.3">
      <c r="A19" s="9">
        <v>5</v>
      </c>
      <c r="B19" s="175" t="s">
        <v>28</v>
      </c>
      <c r="C19" s="9">
        <v>11.18</v>
      </c>
      <c r="D19" s="177">
        <v>2</v>
      </c>
      <c r="E19" s="177">
        <v>2</v>
      </c>
      <c r="F19" s="178">
        <f t="shared" si="0"/>
        <v>0.17889087656529518</v>
      </c>
      <c r="G19" s="177">
        <v>0</v>
      </c>
      <c r="H19" s="180">
        <v>0</v>
      </c>
      <c r="I19" s="177">
        <v>0</v>
      </c>
      <c r="J19" s="177">
        <v>0</v>
      </c>
      <c r="K19" s="180">
        <v>0</v>
      </c>
      <c r="L19" s="177">
        <f t="shared" si="1"/>
        <v>0</v>
      </c>
      <c r="M19" s="179">
        <f>L19/E19</f>
        <v>0</v>
      </c>
      <c r="N19" s="177">
        <v>0</v>
      </c>
      <c r="O19" s="180">
        <f>N19/E19</f>
        <v>0</v>
      </c>
      <c r="P19" s="177"/>
      <c r="Q19" s="2"/>
      <c r="R19" s="181"/>
      <c r="S19" s="2"/>
      <c r="T19" s="2"/>
      <c r="U19" s="2"/>
      <c r="V19" s="2"/>
    </row>
    <row r="20" spans="1:22" ht="9.9499999999999993" customHeight="1" x14ac:dyDescent="0.3">
      <c r="A20" s="9">
        <v>6</v>
      </c>
      <c r="B20" s="175" t="s">
        <v>29</v>
      </c>
      <c r="C20" s="9">
        <v>58.79</v>
      </c>
      <c r="D20" s="177">
        <v>16</v>
      </c>
      <c r="E20" s="177">
        <v>16</v>
      </c>
      <c r="F20" s="178">
        <f t="shared" si="0"/>
        <v>0.27215512842320122</v>
      </c>
      <c r="G20" s="177">
        <v>5</v>
      </c>
      <c r="H20" s="180">
        <f>(G20/D20)</f>
        <v>0.3125</v>
      </c>
      <c r="I20" s="177">
        <v>0</v>
      </c>
      <c r="J20" s="177">
        <v>0</v>
      </c>
      <c r="K20" s="180">
        <f t="shared" si="2"/>
        <v>0</v>
      </c>
      <c r="L20" s="177">
        <f t="shared" si="1"/>
        <v>5</v>
      </c>
      <c r="M20" s="179">
        <v>0.35</v>
      </c>
      <c r="N20" s="177">
        <v>5</v>
      </c>
      <c r="O20" s="180">
        <f>N20/E20</f>
        <v>0.3125</v>
      </c>
      <c r="P20" s="177"/>
      <c r="Q20" s="2"/>
      <c r="R20" s="181"/>
      <c r="S20" s="2"/>
      <c r="T20" s="2"/>
      <c r="U20" s="2"/>
      <c r="V20" s="2"/>
    </row>
    <row r="21" spans="1:22" ht="45" customHeight="1" x14ac:dyDescent="0.3">
      <c r="A21" s="9">
        <v>7</v>
      </c>
      <c r="B21" s="175" t="s">
        <v>30</v>
      </c>
      <c r="C21" s="9"/>
      <c r="D21" s="176"/>
      <c r="E21" s="177"/>
      <c r="F21" s="178"/>
      <c r="G21" s="177"/>
      <c r="H21" s="180"/>
      <c r="I21" s="177"/>
      <c r="J21" s="177"/>
      <c r="K21" s="180"/>
      <c r="L21" s="177"/>
      <c r="M21" s="179"/>
      <c r="N21" s="177"/>
      <c r="O21" s="180"/>
      <c r="P21" s="177"/>
      <c r="Q21" s="2"/>
      <c r="R21" s="181"/>
      <c r="S21" s="2"/>
      <c r="T21" s="2"/>
      <c r="U21" s="2"/>
      <c r="V21" s="2"/>
    </row>
    <row r="22" spans="1:22" s="78" customFormat="1" ht="9.9499999999999993" customHeight="1" x14ac:dyDescent="0.3">
      <c r="A22" s="326" t="s">
        <v>31</v>
      </c>
      <c r="B22" s="330"/>
      <c r="C22" s="182">
        <f>SUM(C15:C20)</f>
        <v>1584.75</v>
      </c>
      <c r="D22" s="183">
        <f>SUM(D15:D20)</f>
        <v>2535</v>
      </c>
      <c r="E22" s="184">
        <f>SUM(E15:E20)</f>
        <v>2535</v>
      </c>
      <c r="F22" s="185">
        <f>E22/C22</f>
        <v>1.5996213913866542</v>
      </c>
      <c r="G22" s="184">
        <f>SUM(G15:G20)</f>
        <v>811</v>
      </c>
      <c r="H22" s="186">
        <f>(G22/D22)</f>
        <v>0.31992110453648914</v>
      </c>
      <c r="I22" s="184">
        <v>0</v>
      </c>
      <c r="J22" s="184">
        <f>SUM(J15:J20)</f>
        <v>480</v>
      </c>
      <c r="K22" s="186">
        <f>J22/G22</f>
        <v>0.59186189889025898</v>
      </c>
      <c r="L22" s="184">
        <f>SUM(L15:L20)</f>
        <v>885</v>
      </c>
      <c r="M22" s="187"/>
      <c r="N22" s="184">
        <f>SUM(N15:N20)</f>
        <v>811</v>
      </c>
      <c r="O22" s="186">
        <f>N22/E22</f>
        <v>0.31992110453648914</v>
      </c>
      <c r="P22" s="184">
        <f>SUM(P15:P20)</f>
        <v>0</v>
      </c>
      <c r="Q22" s="51"/>
      <c r="R22" s="188"/>
      <c r="S22" s="51"/>
      <c r="T22" s="51"/>
      <c r="U22" s="51"/>
      <c r="V22" s="51"/>
    </row>
    <row r="23" spans="1:22" ht="9.9499999999999993" customHeight="1" x14ac:dyDescent="0.3">
      <c r="A23" s="325" t="s">
        <v>333</v>
      </c>
      <c r="B23" s="325"/>
      <c r="C23" s="9"/>
      <c r="D23" s="176"/>
      <c r="E23" s="177"/>
      <c r="F23" s="178"/>
      <c r="G23" s="177"/>
      <c r="H23" s="180"/>
      <c r="I23" s="177"/>
      <c r="J23" s="177"/>
      <c r="K23" s="180"/>
      <c r="L23" s="177"/>
      <c r="M23" s="179"/>
      <c r="N23" s="177"/>
      <c r="O23" s="180"/>
      <c r="P23" s="177"/>
      <c r="Q23" s="2"/>
      <c r="R23" s="181"/>
      <c r="S23" s="2"/>
      <c r="T23" s="2"/>
      <c r="U23" s="2"/>
      <c r="V23" s="2"/>
    </row>
    <row r="24" spans="1:22" ht="9.9499999999999993" customHeight="1" x14ac:dyDescent="0.3">
      <c r="A24" s="241">
        <v>1</v>
      </c>
      <c r="B24" s="175" t="s">
        <v>334</v>
      </c>
      <c r="C24" s="9"/>
      <c r="D24" s="176"/>
      <c r="E24" s="177"/>
      <c r="F24" s="178"/>
      <c r="G24" s="177"/>
      <c r="H24" s="180"/>
      <c r="I24" s="177"/>
      <c r="J24" s="177"/>
      <c r="K24" s="180"/>
      <c r="L24" s="177"/>
      <c r="M24" s="179"/>
      <c r="N24" s="177"/>
      <c r="O24" s="180"/>
      <c r="P24" s="177"/>
      <c r="Q24" s="2"/>
      <c r="R24" s="181"/>
      <c r="S24" s="2"/>
      <c r="T24" s="2"/>
      <c r="U24" s="2"/>
      <c r="V24" s="2"/>
    </row>
    <row r="25" spans="1:22" s="20" customFormat="1" ht="9.9499999999999993" customHeight="1" x14ac:dyDescent="0.3">
      <c r="A25" s="242"/>
      <c r="B25" s="175" t="s">
        <v>335</v>
      </c>
      <c r="C25" s="9">
        <v>514.21</v>
      </c>
      <c r="D25" s="177">
        <v>2235</v>
      </c>
      <c r="E25" s="177">
        <v>2235</v>
      </c>
      <c r="F25" s="178">
        <f>E25/C25</f>
        <v>4.3464732307811982</v>
      </c>
      <c r="G25" s="177">
        <v>782</v>
      </c>
      <c r="H25" s="180">
        <f>(G25/D25)</f>
        <v>0.34988814317673378</v>
      </c>
      <c r="I25" s="177">
        <v>0</v>
      </c>
      <c r="J25" s="177">
        <v>300</v>
      </c>
      <c r="K25" s="180">
        <f>J25/G25</f>
        <v>0.38363171355498721</v>
      </c>
      <c r="L25" s="177">
        <f>ROUNDDOWN(E25*35%,0)</f>
        <v>782</v>
      </c>
      <c r="M25" s="179">
        <f>L25/E25</f>
        <v>0.34988814317673378</v>
      </c>
      <c r="N25" s="177">
        <v>782</v>
      </c>
      <c r="O25" s="180">
        <f>N25/E25</f>
        <v>0.34988814317673378</v>
      </c>
      <c r="P25" s="177"/>
      <c r="Q25" s="29"/>
      <c r="R25" s="189"/>
      <c r="S25" s="29"/>
      <c r="T25" s="29"/>
      <c r="U25" s="29"/>
      <c r="V25" s="29"/>
    </row>
    <row r="26" spans="1:22" s="20" customFormat="1" ht="9.9499999999999993" customHeight="1" x14ac:dyDescent="0.3">
      <c r="A26" s="242"/>
      <c r="B26" s="175" t="s">
        <v>336</v>
      </c>
      <c r="C26" s="9">
        <v>34.35</v>
      </c>
      <c r="D26" s="177">
        <v>161</v>
      </c>
      <c r="E26" s="177">
        <v>161</v>
      </c>
      <c r="F26" s="178">
        <f>E26/C26</f>
        <v>4.687045123726346</v>
      </c>
      <c r="G26" s="177">
        <v>56</v>
      </c>
      <c r="H26" s="180">
        <f>(G26/D26)</f>
        <v>0.34782608695652173</v>
      </c>
      <c r="I26" s="177">
        <v>0</v>
      </c>
      <c r="J26" s="177">
        <v>40</v>
      </c>
      <c r="K26" s="180">
        <f>J26/G26</f>
        <v>0.7142857142857143</v>
      </c>
      <c r="L26" s="177">
        <f>ROUNDDOWN(E26*35%,0)</f>
        <v>56</v>
      </c>
      <c r="M26" s="179">
        <f>L26/E26</f>
        <v>0.34782608695652173</v>
      </c>
      <c r="N26" s="177">
        <v>56</v>
      </c>
      <c r="O26" s="180">
        <f>N26/E26</f>
        <v>0.34782608695652173</v>
      </c>
      <c r="P26" s="177"/>
      <c r="Q26" s="29"/>
      <c r="R26" s="189"/>
      <c r="S26" s="29"/>
      <c r="T26" s="29"/>
      <c r="U26" s="29"/>
      <c r="V26" s="29"/>
    </row>
    <row r="27" spans="1:22" s="20" customFormat="1" ht="9.9499999999999993" customHeight="1" x14ac:dyDescent="0.3">
      <c r="A27" s="243"/>
      <c r="B27" s="175" t="s">
        <v>337</v>
      </c>
      <c r="C27" s="9">
        <v>453.07</v>
      </c>
      <c r="D27" s="177">
        <v>1546</v>
      </c>
      <c r="E27" s="177">
        <v>1546</v>
      </c>
      <c r="F27" s="178">
        <f>E27/C27</f>
        <v>3.4122762487032907</v>
      </c>
      <c r="G27" s="177">
        <v>541</v>
      </c>
      <c r="H27" s="180">
        <f>(G27/D27)</f>
        <v>0.3499353169469599</v>
      </c>
      <c r="I27" s="177">
        <v>0</v>
      </c>
      <c r="J27" s="177">
        <v>141</v>
      </c>
      <c r="K27" s="180">
        <f>J27/G27</f>
        <v>0.26062846580406657</v>
      </c>
      <c r="L27" s="177">
        <f>ROUNDDOWN(E27*35%,0)</f>
        <v>541</v>
      </c>
      <c r="M27" s="179">
        <f>L27/E27</f>
        <v>0.3499353169469599</v>
      </c>
      <c r="N27" s="177">
        <v>541</v>
      </c>
      <c r="O27" s="180">
        <f>N27/E27</f>
        <v>0.3499353169469599</v>
      </c>
      <c r="P27" s="177"/>
      <c r="Q27" s="29"/>
      <c r="R27" s="189"/>
      <c r="S27" s="29"/>
      <c r="T27" s="29"/>
      <c r="U27" s="29"/>
      <c r="V27" s="29"/>
    </row>
    <row r="28" spans="1:22" ht="9.9499999999999993" customHeight="1" x14ac:dyDescent="0.3">
      <c r="A28" s="241">
        <v>2</v>
      </c>
      <c r="B28" s="175" t="s">
        <v>338</v>
      </c>
      <c r="C28" s="9"/>
      <c r="D28" s="177"/>
      <c r="E28" s="177"/>
      <c r="F28" s="178"/>
      <c r="G28" s="177"/>
      <c r="H28" s="180"/>
      <c r="I28" s="177"/>
      <c r="J28" s="177"/>
      <c r="K28" s="180"/>
      <c r="L28" s="177"/>
      <c r="M28" s="179"/>
      <c r="N28" s="177"/>
      <c r="O28" s="180"/>
      <c r="P28" s="177"/>
      <c r="Q28" s="2"/>
      <c r="R28" s="181"/>
      <c r="S28" s="2"/>
      <c r="T28" s="2"/>
      <c r="U28" s="2"/>
      <c r="V28" s="2"/>
    </row>
    <row r="29" spans="1:22" s="20" customFormat="1" ht="9.9499999999999993" customHeight="1" x14ac:dyDescent="0.3">
      <c r="A29" s="242"/>
      <c r="B29" s="175" t="s">
        <v>340</v>
      </c>
      <c r="C29" s="9">
        <v>188.87</v>
      </c>
      <c r="D29" s="177">
        <v>852</v>
      </c>
      <c r="E29" s="177">
        <v>852</v>
      </c>
      <c r="F29" s="178">
        <f t="shared" ref="F29:F36" si="3">E29/C29</f>
        <v>4.5110393392280406</v>
      </c>
      <c r="G29" s="177">
        <v>298</v>
      </c>
      <c r="H29" s="180">
        <f t="shared" ref="H29:H36" si="4">(G29/D29)</f>
        <v>0.34976525821596244</v>
      </c>
      <c r="I29" s="177">
        <v>0</v>
      </c>
      <c r="J29" s="177">
        <v>150</v>
      </c>
      <c r="K29" s="180">
        <f t="shared" ref="K29:K36" si="5">J29/G29</f>
        <v>0.50335570469798663</v>
      </c>
      <c r="L29" s="177">
        <f t="shared" ref="L29:L36" si="6">ROUNDDOWN(E29*35%,0)</f>
        <v>298</v>
      </c>
      <c r="M29" s="179">
        <f t="shared" ref="M29:M36" si="7">L29/E29</f>
        <v>0.34976525821596244</v>
      </c>
      <c r="N29" s="177">
        <v>298</v>
      </c>
      <c r="O29" s="180">
        <f t="shared" ref="O29:O36" si="8">N29/E29</f>
        <v>0.34976525821596244</v>
      </c>
      <c r="P29" s="177"/>
      <c r="Q29" s="29"/>
      <c r="R29" s="189"/>
      <c r="S29" s="29"/>
      <c r="T29" s="29"/>
      <c r="U29" s="29"/>
      <c r="V29" s="29"/>
    </row>
    <row r="30" spans="1:22" s="20" customFormat="1" ht="9.9499999999999993" customHeight="1" x14ac:dyDescent="0.3">
      <c r="A30" s="242"/>
      <c r="B30" s="175" t="s">
        <v>463</v>
      </c>
      <c r="C30" s="9">
        <v>46.44</v>
      </c>
      <c r="D30" s="177">
        <v>205</v>
      </c>
      <c r="E30" s="177">
        <v>205</v>
      </c>
      <c r="F30" s="178">
        <f t="shared" si="3"/>
        <v>4.4142980189491823</v>
      </c>
      <c r="G30" s="177">
        <v>71</v>
      </c>
      <c r="H30" s="180">
        <f t="shared" si="4"/>
        <v>0.34634146341463412</v>
      </c>
      <c r="I30" s="177">
        <v>0</v>
      </c>
      <c r="J30" s="177">
        <v>20</v>
      </c>
      <c r="K30" s="180">
        <f t="shared" si="5"/>
        <v>0.28169014084507044</v>
      </c>
      <c r="L30" s="177">
        <f t="shared" si="6"/>
        <v>71</v>
      </c>
      <c r="M30" s="179">
        <f t="shared" si="7"/>
        <v>0.34634146341463412</v>
      </c>
      <c r="N30" s="177">
        <v>71</v>
      </c>
      <c r="O30" s="180">
        <f t="shared" si="8"/>
        <v>0.34634146341463412</v>
      </c>
      <c r="P30" s="177"/>
      <c r="Q30" s="29"/>
      <c r="R30" s="189"/>
      <c r="S30" s="29"/>
      <c r="T30" s="29"/>
      <c r="U30" s="29"/>
      <c r="V30" s="29"/>
    </row>
    <row r="31" spans="1:22" s="20" customFormat="1" ht="9.9499999999999993" customHeight="1" x14ac:dyDescent="0.3">
      <c r="A31" s="242"/>
      <c r="B31" s="175" t="s">
        <v>342</v>
      </c>
      <c r="C31" s="9">
        <v>423.28</v>
      </c>
      <c r="D31" s="177">
        <v>2023</v>
      </c>
      <c r="E31" s="177">
        <v>2023</v>
      </c>
      <c r="F31" s="178">
        <f t="shared" si="3"/>
        <v>4.7793422793422797</v>
      </c>
      <c r="G31" s="177">
        <v>708</v>
      </c>
      <c r="H31" s="180">
        <f t="shared" si="4"/>
        <v>0.34997528423133961</v>
      </c>
      <c r="I31" s="177">
        <v>0</v>
      </c>
      <c r="J31" s="177">
        <v>300</v>
      </c>
      <c r="K31" s="180">
        <f t="shared" si="5"/>
        <v>0.42372881355932202</v>
      </c>
      <c r="L31" s="177">
        <f t="shared" si="6"/>
        <v>708</v>
      </c>
      <c r="M31" s="179">
        <f t="shared" si="7"/>
        <v>0.34997528423133961</v>
      </c>
      <c r="N31" s="177">
        <v>708</v>
      </c>
      <c r="O31" s="180">
        <f t="shared" si="8"/>
        <v>0.34997528423133961</v>
      </c>
      <c r="P31" s="177"/>
      <c r="Q31" s="29"/>
      <c r="R31" s="189"/>
      <c r="S31" s="29"/>
      <c r="T31" s="29"/>
      <c r="U31" s="29"/>
      <c r="V31" s="29"/>
    </row>
    <row r="32" spans="1:22" s="20" customFormat="1" ht="9.9499999999999993" customHeight="1" x14ac:dyDescent="0.3">
      <c r="A32" s="242"/>
      <c r="B32" s="175" t="s">
        <v>343</v>
      </c>
      <c r="C32" s="9">
        <v>96.39</v>
      </c>
      <c r="D32" s="177">
        <v>461</v>
      </c>
      <c r="E32" s="177">
        <v>461</v>
      </c>
      <c r="F32" s="178">
        <f t="shared" si="3"/>
        <v>4.7826538022616454</v>
      </c>
      <c r="G32" s="177">
        <v>161</v>
      </c>
      <c r="H32" s="180">
        <f t="shared" si="4"/>
        <v>0.34924078091106292</v>
      </c>
      <c r="I32" s="177">
        <v>0</v>
      </c>
      <c r="J32" s="177">
        <v>80</v>
      </c>
      <c r="K32" s="180">
        <f t="shared" si="5"/>
        <v>0.49689440993788819</v>
      </c>
      <c r="L32" s="177">
        <f t="shared" si="6"/>
        <v>161</v>
      </c>
      <c r="M32" s="179">
        <f t="shared" si="7"/>
        <v>0.34924078091106292</v>
      </c>
      <c r="N32" s="177">
        <v>161</v>
      </c>
      <c r="O32" s="180">
        <f t="shared" si="8"/>
        <v>0.34924078091106292</v>
      </c>
      <c r="P32" s="177"/>
      <c r="Q32" s="29"/>
      <c r="R32" s="189"/>
      <c r="S32" s="29"/>
      <c r="T32" s="29"/>
      <c r="U32" s="29"/>
      <c r="V32" s="29"/>
    </row>
    <row r="33" spans="1:22" s="20" customFormat="1" ht="9.9499999999999993" customHeight="1" x14ac:dyDescent="0.3">
      <c r="A33" s="242"/>
      <c r="B33" s="175" t="s">
        <v>344</v>
      </c>
      <c r="C33" s="9">
        <v>204.58</v>
      </c>
      <c r="D33" s="177">
        <v>890</v>
      </c>
      <c r="E33" s="177">
        <v>890</v>
      </c>
      <c r="F33" s="178">
        <f t="shared" si="3"/>
        <v>4.3503763808778961</v>
      </c>
      <c r="G33" s="177">
        <v>311</v>
      </c>
      <c r="H33" s="180">
        <f t="shared" si="4"/>
        <v>0.34943820224719102</v>
      </c>
      <c r="I33" s="177">
        <v>0</v>
      </c>
      <c r="J33" s="177">
        <v>150</v>
      </c>
      <c r="K33" s="180">
        <f t="shared" si="5"/>
        <v>0.48231511254019294</v>
      </c>
      <c r="L33" s="177">
        <f t="shared" si="6"/>
        <v>311</v>
      </c>
      <c r="M33" s="179">
        <f t="shared" si="7"/>
        <v>0.34943820224719102</v>
      </c>
      <c r="N33" s="177">
        <v>311</v>
      </c>
      <c r="O33" s="180">
        <f t="shared" si="8"/>
        <v>0.34943820224719102</v>
      </c>
      <c r="P33" s="177"/>
      <c r="Q33" s="29"/>
      <c r="R33" s="189"/>
      <c r="S33" s="29"/>
      <c r="T33" s="29"/>
      <c r="U33" s="29"/>
      <c r="V33" s="29"/>
    </row>
    <row r="34" spans="1:22" s="20" customFormat="1" ht="9.9499999999999993" customHeight="1" x14ac:dyDescent="0.3">
      <c r="A34" s="242"/>
      <c r="B34" s="175" t="s">
        <v>345</v>
      </c>
      <c r="C34" s="9">
        <v>38.96</v>
      </c>
      <c r="D34" s="177">
        <v>193</v>
      </c>
      <c r="E34" s="177">
        <v>193</v>
      </c>
      <c r="F34" s="178">
        <f t="shared" si="3"/>
        <v>4.9537987679671458</v>
      </c>
      <c r="G34" s="177">
        <v>67</v>
      </c>
      <c r="H34" s="180">
        <f t="shared" si="4"/>
        <v>0.34715025906735753</v>
      </c>
      <c r="I34" s="177">
        <v>0</v>
      </c>
      <c r="J34" s="177">
        <v>30</v>
      </c>
      <c r="K34" s="180">
        <f t="shared" si="5"/>
        <v>0.44776119402985076</v>
      </c>
      <c r="L34" s="177">
        <f t="shared" si="6"/>
        <v>67</v>
      </c>
      <c r="M34" s="179">
        <f t="shared" si="7"/>
        <v>0.34715025906735753</v>
      </c>
      <c r="N34" s="177">
        <v>67</v>
      </c>
      <c r="O34" s="180">
        <f t="shared" si="8"/>
        <v>0.34715025906735753</v>
      </c>
      <c r="P34" s="177"/>
      <c r="Q34" s="29"/>
      <c r="R34" s="189"/>
      <c r="S34" s="29"/>
      <c r="T34" s="29"/>
      <c r="U34" s="29"/>
      <c r="V34" s="29"/>
    </row>
    <row r="35" spans="1:22" s="20" customFormat="1" ht="9.9499999999999993" customHeight="1" x14ac:dyDescent="0.3">
      <c r="A35" s="242"/>
      <c r="B35" s="175" t="s">
        <v>346</v>
      </c>
      <c r="C35" s="9">
        <v>97.03</v>
      </c>
      <c r="D35" s="177">
        <v>463</v>
      </c>
      <c r="E35" s="177">
        <v>463</v>
      </c>
      <c r="F35" s="178">
        <f t="shared" si="3"/>
        <v>4.7717200865711638</v>
      </c>
      <c r="G35" s="177">
        <v>162</v>
      </c>
      <c r="H35" s="180">
        <f t="shared" si="4"/>
        <v>0.34989200863930886</v>
      </c>
      <c r="I35" s="177">
        <v>0</v>
      </c>
      <c r="J35" s="177">
        <v>100</v>
      </c>
      <c r="K35" s="180">
        <f t="shared" si="5"/>
        <v>0.61728395061728392</v>
      </c>
      <c r="L35" s="177">
        <f t="shared" si="6"/>
        <v>162</v>
      </c>
      <c r="M35" s="179">
        <f t="shared" si="7"/>
        <v>0.34989200863930886</v>
      </c>
      <c r="N35" s="177">
        <v>162</v>
      </c>
      <c r="O35" s="180">
        <f t="shared" si="8"/>
        <v>0.34989200863930886</v>
      </c>
      <c r="P35" s="177"/>
      <c r="Q35" s="29"/>
      <c r="R35" s="189"/>
      <c r="S35" s="29"/>
      <c r="T35" s="29"/>
      <c r="U35" s="29"/>
      <c r="V35" s="29"/>
    </row>
    <row r="36" spans="1:22" s="20" customFormat="1" ht="9.9499999999999993" customHeight="1" x14ac:dyDescent="0.3">
      <c r="A36" s="243"/>
      <c r="B36" s="175" t="s">
        <v>347</v>
      </c>
      <c r="C36" s="9">
        <v>40.97</v>
      </c>
      <c r="D36" s="177">
        <v>196</v>
      </c>
      <c r="E36" s="177">
        <v>196</v>
      </c>
      <c r="F36" s="178">
        <f t="shared" si="3"/>
        <v>4.7839882841103245</v>
      </c>
      <c r="G36" s="177">
        <v>68</v>
      </c>
      <c r="H36" s="180">
        <f t="shared" si="4"/>
        <v>0.34693877551020408</v>
      </c>
      <c r="I36" s="177">
        <v>0</v>
      </c>
      <c r="J36" s="177">
        <v>40</v>
      </c>
      <c r="K36" s="180">
        <f t="shared" si="5"/>
        <v>0.58823529411764708</v>
      </c>
      <c r="L36" s="177">
        <f t="shared" si="6"/>
        <v>68</v>
      </c>
      <c r="M36" s="179">
        <f t="shared" si="7"/>
        <v>0.34693877551020408</v>
      </c>
      <c r="N36" s="177">
        <v>68</v>
      </c>
      <c r="O36" s="180">
        <f t="shared" si="8"/>
        <v>0.34693877551020408</v>
      </c>
      <c r="P36" s="177"/>
      <c r="Q36" s="29"/>
      <c r="R36" s="189"/>
      <c r="S36" s="29"/>
      <c r="T36" s="29"/>
      <c r="U36" s="29"/>
      <c r="V36" s="29"/>
    </row>
    <row r="37" spans="1:22" ht="9.9499999999999993" customHeight="1" x14ac:dyDescent="0.3">
      <c r="A37" s="241">
        <v>3</v>
      </c>
      <c r="B37" s="175" t="s">
        <v>348</v>
      </c>
      <c r="C37" s="9"/>
      <c r="D37" s="177"/>
      <c r="E37" s="177"/>
      <c r="F37" s="178"/>
      <c r="G37" s="177"/>
      <c r="H37" s="180"/>
      <c r="I37" s="177"/>
      <c r="J37" s="177"/>
      <c r="K37" s="180"/>
      <c r="L37" s="177"/>
      <c r="M37" s="179"/>
      <c r="N37" s="177"/>
      <c r="O37" s="180"/>
      <c r="P37" s="177"/>
      <c r="Q37" s="2"/>
      <c r="R37" s="181"/>
      <c r="S37" s="2"/>
      <c r="T37" s="2"/>
      <c r="U37" s="2"/>
      <c r="V37" s="2"/>
    </row>
    <row r="38" spans="1:22" s="20" customFormat="1" ht="9.9499999999999993" customHeight="1" x14ac:dyDescent="0.3">
      <c r="A38" s="242"/>
      <c r="B38" s="175" t="s">
        <v>349</v>
      </c>
      <c r="C38" s="9">
        <v>239.47</v>
      </c>
      <c r="D38" s="177">
        <v>1079</v>
      </c>
      <c r="E38" s="177">
        <v>1079</v>
      </c>
      <c r="F38" s="178">
        <f>E38/C38</f>
        <v>4.5057836054620619</v>
      </c>
      <c r="G38" s="177">
        <v>377</v>
      </c>
      <c r="H38" s="180">
        <f>(G38/D38)</f>
        <v>0.3493975903614458</v>
      </c>
      <c r="I38" s="177">
        <v>0</v>
      </c>
      <c r="J38" s="177">
        <v>150</v>
      </c>
      <c r="K38" s="180">
        <f t="shared" ref="K38:K41" si="9">J38/G38</f>
        <v>0.39787798408488062</v>
      </c>
      <c r="L38" s="177">
        <f>ROUNDDOWN(E38*35%,0)</f>
        <v>377</v>
      </c>
      <c r="M38" s="179">
        <f>L38/E38</f>
        <v>0.3493975903614458</v>
      </c>
      <c r="N38" s="177">
        <v>377</v>
      </c>
      <c r="O38" s="180">
        <f>N38/E38</f>
        <v>0.3493975903614458</v>
      </c>
      <c r="P38" s="177"/>
      <c r="R38" s="189"/>
    </row>
    <row r="39" spans="1:22" s="20" customFormat="1" ht="9.9499999999999993" customHeight="1" x14ac:dyDescent="0.3">
      <c r="A39" s="242"/>
      <c r="B39" s="175" t="s">
        <v>350</v>
      </c>
      <c r="C39" s="9">
        <v>46.05</v>
      </c>
      <c r="D39" s="177">
        <v>221</v>
      </c>
      <c r="E39" s="177">
        <v>221</v>
      </c>
      <c r="F39" s="178">
        <f>E39/C39</f>
        <v>4.7991313789359396</v>
      </c>
      <c r="G39" s="177">
        <v>77</v>
      </c>
      <c r="H39" s="180">
        <f>(G39/D39)</f>
        <v>0.34841628959276016</v>
      </c>
      <c r="I39" s="177">
        <v>0</v>
      </c>
      <c r="J39" s="177">
        <v>30</v>
      </c>
      <c r="K39" s="180">
        <f t="shared" si="9"/>
        <v>0.38961038961038963</v>
      </c>
      <c r="L39" s="177">
        <f>ROUNDDOWN(E39*35%,0)</f>
        <v>77</v>
      </c>
      <c r="M39" s="179">
        <f>L39/E39</f>
        <v>0.34841628959276016</v>
      </c>
      <c r="N39" s="177">
        <v>77</v>
      </c>
      <c r="O39" s="180">
        <f>N39/E39</f>
        <v>0.34841628959276016</v>
      </c>
      <c r="P39" s="177"/>
      <c r="R39" s="189"/>
    </row>
    <row r="40" spans="1:22" s="20" customFormat="1" ht="9.9499999999999993" customHeight="1" x14ac:dyDescent="0.3">
      <c r="A40" s="242"/>
      <c r="B40" s="175" t="s">
        <v>351</v>
      </c>
      <c r="C40" s="9">
        <v>69.010000000000005</v>
      </c>
      <c r="D40" s="177">
        <v>240</v>
      </c>
      <c r="E40" s="177">
        <v>240</v>
      </c>
      <c r="F40" s="178">
        <f>E40/C40</f>
        <v>3.4777568468337918</v>
      </c>
      <c r="G40" s="177">
        <v>84</v>
      </c>
      <c r="H40" s="180">
        <f>(G40/D40)</f>
        <v>0.35</v>
      </c>
      <c r="I40" s="177">
        <v>0</v>
      </c>
      <c r="J40" s="177">
        <v>50</v>
      </c>
      <c r="K40" s="180">
        <f t="shared" si="9"/>
        <v>0.59523809523809523</v>
      </c>
      <c r="L40" s="177">
        <f>ROUNDDOWN(E40*35%,0)</f>
        <v>84</v>
      </c>
      <c r="M40" s="179">
        <f>L40/E40</f>
        <v>0.35</v>
      </c>
      <c r="N40" s="177">
        <v>84</v>
      </c>
      <c r="O40" s="180">
        <f>N40/E40</f>
        <v>0.35</v>
      </c>
      <c r="P40" s="177"/>
      <c r="R40" s="189"/>
    </row>
    <row r="41" spans="1:22" s="20" customFormat="1" ht="9.9499999999999993" customHeight="1" x14ac:dyDescent="0.3">
      <c r="A41" s="242"/>
      <c r="B41" s="175" t="s">
        <v>352</v>
      </c>
      <c r="C41" s="9">
        <v>109.47</v>
      </c>
      <c r="D41" s="177">
        <v>457</v>
      </c>
      <c r="E41" s="177">
        <v>457</v>
      </c>
      <c r="F41" s="178">
        <f>E41/C41</f>
        <v>4.1746597241253314</v>
      </c>
      <c r="G41" s="177">
        <v>159</v>
      </c>
      <c r="H41" s="180">
        <f>(G41/D41)</f>
        <v>0.34792122538293219</v>
      </c>
      <c r="I41" s="177">
        <v>0</v>
      </c>
      <c r="J41" s="177">
        <v>80</v>
      </c>
      <c r="K41" s="180">
        <f t="shared" si="9"/>
        <v>0.50314465408805031</v>
      </c>
      <c r="L41" s="177">
        <f>ROUNDDOWN(E41*35%,0)</f>
        <v>159</v>
      </c>
      <c r="M41" s="179">
        <f>L41/E41</f>
        <v>0.34792122538293219</v>
      </c>
      <c r="N41" s="177">
        <v>159</v>
      </c>
      <c r="O41" s="180">
        <f>N41/E41</f>
        <v>0.34792122538293219</v>
      </c>
      <c r="P41" s="177"/>
      <c r="R41" s="189"/>
    </row>
    <row r="42" spans="1:22" s="20" customFormat="1" ht="9.9499999999999993" customHeight="1" x14ac:dyDescent="0.3">
      <c r="A42" s="243"/>
      <c r="B42" s="175" t="s">
        <v>353</v>
      </c>
      <c r="C42" s="9">
        <v>221.53</v>
      </c>
      <c r="D42" s="177">
        <v>1104</v>
      </c>
      <c r="E42" s="177">
        <v>1104</v>
      </c>
      <c r="F42" s="178">
        <f>E42/C42</f>
        <v>4.9835236762515231</v>
      </c>
      <c r="G42" s="177">
        <v>386</v>
      </c>
      <c r="H42" s="180">
        <f>(G42/D42)</f>
        <v>0.34963768115942029</v>
      </c>
      <c r="I42" s="177">
        <v>0</v>
      </c>
      <c r="J42" s="177">
        <v>300</v>
      </c>
      <c r="K42" s="180">
        <f>J42/G42</f>
        <v>0.77720207253886009</v>
      </c>
      <c r="L42" s="177">
        <f>ROUNDDOWN(E42*35%,0)</f>
        <v>386</v>
      </c>
      <c r="M42" s="179">
        <f>L42/E42</f>
        <v>0.34963768115942029</v>
      </c>
      <c r="N42" s="177">
        <v>386</v>
      </c>
      <c r="O42" s="180">
        <f>N42/E42</f>
        <v>0.34963768115942029</v>
      </c>
      <c r="P42" s="177"/>
      <c r="R42" s="189"/>
    </row>
    <row r="43" spans="1:22" s="20" customFormat="1" ht="9.9499999999999993" customHeight="1" x14ac:dyDescent="0.3">
      <c r="A43" s="241">
        <v>4</v>
      </c>
      <c r="B43" s="175" t="s">
        <v>354</v>
      </c>
      <c r="C43" s="9"/>
      <c r="D43" s="177"/>
      <c r="E43" s="177"/>
      <c r="F43" s="178"/>
      <c r="G43" s="177"/>
      <c r="H43" s="180"/>
      <c r="I43" s="177"/>
      <c r="J43" s="177"/>
      <c r="K43" s="180"/>
      <c r="L43" s="177"/>
      <c r="M43" s="179"/>
      <c r="N43" s="177"/>
      <c r="O43" s="180"/>
      <c r="P43" s="177"/>
      <c r="R43" s="189"/>
    </row>
    <row r="44" spans="1:22" s="20" customFormat="1" ht="9.9499999999999993" customHeight="1" x14ac:dyDescent="0.3">
      <c r="A44" s="242"/>
      <c r="B44" s="175" t="s">
        <v>447</v>
      </c>
      <c r="C44" s="9">
        <v>268.17</v>
      </c>
      <c r="D44" s="177">
        <v>1171</v>
      </c>
      <c r="E44" s="177">
        <v>1171</v>
      </c>
      <c r="F44" s="178">
        <f t="shared" ref="F44:F54" si="10">E44/C44</f>
        <v>4.3666331058656818</v>
      </c>
      <c r="G44" s="177">
        <v>409</v>
      </c>
      <c r="H44" s="180">
        <f t="shared" ref="H44:H54" si="11">(G44/D44)</f>
        <v>0.34927412467976088</v>
      </c>
      <c r="I44" s="177">
        <v>0</v>
      </c>
      <c r="J44" s="177">
        <v>100</v>
      </c>
      <c r="K44" s="180">
        <f t="shared" ref="K44:K53" si="12">J44/G44</f>
        <v>0.24449877750611246</v>
      </c>
      <c r="L44" s="177">
        <f t="shared" ref="L44:L54" si="13">ROUNDDOWN(E44*35%,0)</f>
        <v>409</v>
      </c>
      <c r="M44" s="179">
        <f>L44/E44</f>
        <v>0.34927412467976088</v>
      </c>
      <c r="N44" s="177">
        <v>409</v>
      </c>
      <c r="O44" s="180">
        <f t="shared" ref="O44:O54" si="14">N44/E44</f>
        <v>0.34927412467976088</v>
      </c>
      <c r="P44" s="177"/>
      <c r="R44" s="189"/>
    </row>
    <row r="45" spans="1:22" s="20" customFormat="1" ht="9.9499999999999993" customHeight="1" x14ac:dyDescent="0.3">
      <c r="A45" s="242"/>
      <c r="B45" s="175" t="s">
        <v>448</v>
      </c>
      <c r="C45" s="9">
        <v>30.33</v>
      </c>
      <c r="D45" s="177">
        <v>131</v>
      </c>
      <c r="E45" s="177">
        <v>131</v>
      </c>
      <c r="F45" s="178">
        <f t="shared" si="10"/>
        <v>4.3191559512034292</v>
      </c>
      <c r="G45" s="177">
        <v>45</v>
      </c>
      <c r="H45" s="180">
        <f t="shared" si="11"/>
        <v>0.34351145038167941</v>
      </c>
      <c r="I45" s="177">
        <v>0</v>
      </c>
      <c r="J45" s="177">
        <v>52</v>
      </c>
      <c r="K45" s="180">
        <f t="shared" si="12"/>
        <v>1.1555555555555554</v>
      </c>
      <c r="L45" s="177">
        <f t="shared" si="13"/>
        <v>45</v>
      </c>
      <c r="M45" s="179">
        <v>0.35</v>
      </c>
      <c r="N45" s="177">
        <v>45</v>
      </c>
      <c r="O45" s="180">
        <f t="shared" si="14"/>
        <v>0.34351145038167941</v>
      </c>
      <c r="P45" s="177"/>
      <c r="R45" s="189"/>
    </row>
    <row r="46" spans="1:22" s="20" customFormat="1" ht="9.9499999999999993" customHeight="1" x14ac:dyDescent="0.3">
      <c r="A46" s="242"/>
      <c r="B46" s="175" t="s">
        <v>449</v>
      </c>
      <c r="C46" s="9">
        <v>146.69999999999999</v>
      </c>
      <c r="D46" s="177">
        <v>658</v>
      </c>
      <c r="E46" s="177">
        <v>658</v>
      </c>
      <c r="F46" s="178">
        <f t="shared" si="10"/>
        <v>4.4853442399454675</v>
      </c>
      <c r="G46" s="177">
        <v>230</v>
      </c>
      <c r="H46" s="180">
        <f t="shared" si="11"/>
        <v>0.34954407294832829</v>
      </c>
      <c r="I46" s="177">
        <v>0</v>
      </c>
      <c r="J46" s="177">
        <v>50</v>
      </c>
      <c r="K46" s="180">
        <f t="shared" si="12"/>
        <v>0.21739130434782608</v>
      </c>
      <c r="L46" s="177">
        <f t="shared" si="13"/>
        <v>230</v>
      </c>
      <c r="M46" s="179">
        <f>L46/E46</f>
        <v>0.34954407294832829</v>
      </c>
      <c r="N46" s="177">
        <v>230</v>
      </c>
      <c r="O46" s="180">
        <f t="shared" si="14"/>
        <v>0.34954407294832829</v>
      </c>
      <c r="P46" s="177"/>
      <c r="R46" s="189"/>
    </row>
    <row r="47" spans="1:22" s="20" customFormat="1" ht="9.9499999999999993" customHeight="1" x14ac:dyDescent="0.3">
      <c r="A47" s="242"/>
      <c r="B47" s="175" t="s">
        <v>450</v>
      </c>
      <c r="C47" s="9">
        <v>39.99</v>
      </c>
      <c r="D47" s="177">
        <v>193</v>
      </c>
      <c r="E47" s="177">
        <v>193</v>
      </c>
      <c r="F47" s="178">
        <f t="shared" si="10"/>
        <v>4.8262065516379096</v>
      </c>
      <c r="G47" s="177">
        <v>67</v>
      </c>
      <c r="H47" s="180">
        <f t="shared" si="11"/>
        <v>0.34715025906735753</v>
      </c>
      <c r="I47" s="177">
        <v>0</v>
      </c>
      <c r="J47" s="177">
        <v>40</v>
      </c>
      <c r="K47" s="180">
        <f t="shared" si="12"/>
        <v>0.59701492537313428</v>
      </c>
      <c r="L47" s="177">
        <f t="shared" si="13"/>
        <v>67</v>
      </c>
      <c r="M47" s="179">
        <f>L47/E47</f>
        <v>0.34715025906735753</v>
      </c>
      <c r="N47" s="177">
        <v>67</v>
      </c>
      <c r="O47" s="180">
        <f t="shared" si="14"/>
        <v>0.34715025906735753</v>
      </c>
      <c r="P47" s="177"/>
      <c r="R47" s="189"/>
    </row>
    <row r="48" spans="1:22" s="20" customFormat="1" ht="9.9499999999999993" customHeight="1" x14ac:dyDescent="0.3">
      <c r="A48" s="242"/>
      <c r="B48" s="175" t="s">
        <v>451</v>
      </c>
      <c r="C48" s="9">
        <v>371.29</v>
      </c>
      <c r="D48" s="177">
        <v>1748</v>
      </c>
      <c r="E48" s="177">
        <v>1748</v>
      </c>
      <c r="F48" s="178">
        <f t="shared" si="10"/>
        <v>4.7079102588273312</v>
      </c>
      <c r="G48" s="177">
        <v>611</v>
      </c>
      <c r="H48" s="180">
        <f t="shared" si="11"/>
        <v>0.34954233409610985</v>
      </c>
      <c r="I48" s="177">
        <v>0</v>
      </c>
      <c r="J48" s="177">
        <v>200</v>
      </c>
      <c r="K48" s="180">
        <f t="shared" si="12"/>
        <v>0.32733224222585927</v>
      </c>
      <c r="L48" s="177">
        <f t="shared" si="13"/>
        <v>611</v>
      </c>
      <c r="M48" s="179">
        <f>L48/E48</f>
        <v>0.34954233409610985</v>
      </c>
      <c r="N48" s="177">
        <v>611</v>
      </c>
      <c r="O48" s="180">
        <f t="shared" si="14"/>
        <v>0.34954233409610985</v>
      </c>
      <c r="P48" s="177"/>
      <c r="R48" s="189"/>
    </row>
    <row r="49" spans="1:18" s="20" customFormat="1" ht="9.9499999999999993" customHeight="1" x14ac:dyDescent="0.3">
      <c r="A49" s="242"/>
      <c r="B49" s="175" t="s">
        <v>452</v>
      </c>
      <c r="C49" s="9">
        <v>17.04</v>
      </c>
      <c r="D49" s="177">
        <v>84</v>
      </c>
      <c r="E49" s="177">
        <v>84</v>
      </c>
      <c r="F49" s="178">
        <f t="shared" si="10"/>
        <v>4.9295774647887329</v>
      </c>
      <c r="G49" s="177">
        <v>29</v>
      </c>
      <c r="H49" s="180">
        <f t="shared" si="11"/>
        <v>0.34523809523809523</v>
      </c>
      <c r="I49" s="177">
        <v>0</v>
      </c>
      <c r="J49" s="177">
        <v>10</v>
      </c>
      <c r="K49" s="180">
        <f t="shared" si="12"/>
        <v>0.34482758620689657</v>
      </c>
      <c r="L49" s="177">
        <f t="shared" si="13"/>
        <v>29</v>
      </c>
      <c r="M49" s="179">
        <f>L49/E49</f>
        <v>0.34523809523809523</v>
      </c>
      <c r="N49" s="177">
        <v>29</v>
      </c>
      <c r="O49" s="180">
        <f t="shared" si="14"/>
        <v>0.34523809523809523</v>
      </c>
      <c r="P49" s="177"/>
      <c r="R49" s="189"/>
    </row>
    <row r="50" spans="1:18" s="20" customFormat="1" ht="9.9499999999999993" customHeight="1" x14ac:dyDescent="0.3">
      <c r="A50" s="242"/>
      <c r="B50" s="175" t="s">
        <v>453</v>
      </c>
      <c r="C50" s="9">
        <v>21.24</v>
      </c>
      <c r="D50" s="177">
        <v>102</v>
      </c>
      <c r="E50" s="177">
        <v>102</v>
      </c>
      <c r="F50" s="178">
        <f t="shared" si="10"/>
        <v>4.8022598870056497</v>
      </c>
      <c r="G50" s="177">
        <v>35</v>
      </c>
      <c r="H50" s="180">
        <f t="shared" si="11"/>
        <v>0.34313725490196079</v>
      </c>
      <c r="I50" s="177">
        <v>0</v>
      </c>
      <c r="J50" s="177">
        <v>15</v>
      </c>
      <c r="K50" s="180">
        <f t="shared" si="12"/>
        <v>0.42857142857142855</v>
      </c>
      <c r="L50" s="177">
        <f t="shared" si="13"/>
        <v>35</v>
      </c>
      <c r="M50" s="179">
        <v>0.35</v>
      </c>
      <c r="N50" s="177">
        <v>35</v>
      </c>
      <c r="O50" s="180">
        <f t="shared" si="14"/>
        <v>0.34313725490196079</v>
      </c>
      <c r="P50" s="177"/>
      <c r="R50" s="189"/>
    </row>
    <row r="51" spans="1:18" s="20" customFormat="1" ht="9.9499999999999993" customHeight="1" x14ac:dyDescent="0.3">
      <c r="A51" s="242"/>
      <c r="B51" s="175" t="s">
        <v>454</v>
      </c>
      <c r="C51" s="9">
        <v>257.32</v>
      </c>
      <c r="D51" s="177">
        <v>1098</v>
      </c>
      <c r="E51" s="177">
        <v>1098</v>
      </c>
      <c r="F51" s="178">
        <f t="shared" si="10"/>
        <v>4.2670604694543757</v>
      </c>
      <c r="G51" s="177">
        <v>384</v>
      </c>
      <c r="H51" s="180">
        <f t="shared" si="11"/>
        <v>0.34972677595628415</v>
      </c>
      <c r="I51" s="177">
        <v>0</v>
      </c>
      <c r="J51" s="177">
        <v>100</v>
      </c>
      <c r="K51" s="180">
        <f t="shared" si="12"/>
        <v>0.26041666666666669</v>
      </c>
      <c r="L51" s="177">
        <f t="shared" si="13"/>
        <v>384</v>
      </c>
      <c r="M51" s="179">
        <f>L51/E51</f>
        <v>0.34972677595628415</v>
      </c>
      <c r="N51" s="177">
        <v>384</v>
      </c>
      <c r="O51" s="180">
        <f t="shared" si="14"/>
        <v>0.34972677595628415</v>
      </c>
      <c r="P51" s="177"/>
      <c r="R51" s="189"/>
    </row>
    <row r="52" spans="1:18" s="20" customFormat="1" ht="9.9499999999999993" customHeight="1" x14ac:dyDescent="0.3">
      <c r="A52" s="242"/>
      <c r="B52" s="175" t="s">
        <v>455</v>
      </c>
      <c r="C52" s="9">
        <v>143.61000000000001</v>
      </c>
      <c r="D52" s="177">
        <v>616</v>
      </c>
      <c r="E52" s="177">
        <v>616</v>
      </c>
      <c r="F52" s="178">
        <f t="shared" si="10"/>
        <v>4.2893948889353108</v>
      </c>
      <c r="G52" s="177">
        <v>215</v>
      </c>
      <c r="H52" s="180">
        <f t="shared" si="11"/>
        <v>0.34902597402597402</v>
      </c>
      <c r="I52" s="177">
        <v>0</v>
      </c>
      <c r="J52" s="177">
        <v>100</v>
      </c>
      <c r="K52" s="180">
        <f t="shared" si="12"/>
        <v>0.46511627906976744</v>
      </c>
      <c r="L52" s="177">
        <f t="shared" si="13"/>
        <v>215</v>
      </c>
      <c r="M52" s="179">
        <f>L52/E52</f>
        <v>0.34902597402597402</v>
      </c>
      <c r="N52" s="177">
        <v>215</v>
      </c>
      <c r="O52" s="180">
        <f t="shared" si="14"/>
        <v>0.34902597402597402</v>
      </c>
      <c r="P52" s="177"/>
      <c r="R52" s="189"/>
    </row>
    <row r="53" spans="1:18" s="20" customFormat="1" ht="9.9499999999999993" customHeight="1" x14ac:dyDescent="0.3">
      <c r="A53" s="243"/>
      <c r="B53" s="175" t="s">
        <v>456</v>
      </c>
      <c r="C53" s="9">
        <v>82.12</v>
      </c>
      <c r="D53" s="177">
        <v>336</v>
      </c>
      <c r="E53" s="177">
        <v>336</v>
      </c>
      <c r="F53" s="178">
        <f t="shared" si="10"/>
        <v>4.0915733073550902</v>
      </c>
      <c r="G53" s="177">
        <v>117</v>
      </c>
      <c r="H53" s="180">
        <f t="shared" si="11"/>
        <v>0.3482142857142857</v>
      </c>
      <c r="I53" s="177">
        <v>0</v>
      </c>
      <c r="J53" s="177">
        <v>50</v>
      </c>
      <c r="K53" s="180">
        <f t="shared" si="12"/>
        <v>0.42735042735042733</v>
      </c>
      <c r="L53" s="177">
        <f t="shared" si="13"/>
        <v>117</v>
      </c>
      <c r="M53" s="179">
        <f>L53/E53</f>
        <v>0.3482142857142857</v>
      </c>
      <c r="N53" s="177">
        <v>117</v>
      </c>
      <c r="O53" s="180">
        <f t="shared" si="14"/>
        <v>0.3482142857142857</v>
      </c>
      <c r="P53" s="177"/>
      <c r="R53" s="189"/>
    </row>
    <row r="54" spans="1:18" ht="16.5" customHeight="1" x14ac:dyDescent="0.3">
      <c r="A54" s="9">
        <v>5</v>
      </c>
      <c r="B54" s="175" t="s">
        <v>365</v>
      </c>
      <c r="C54" s="9">
        <v>11718.76</v>
      </c>
      <c r="D54" s="177">
        <v>26223</v>
      </c>
      <c r="E54" s="177">
        <v>26223</v>
      </c>
      <c r="F54" s="178">
        <f t="shared" si="10"/>
        <v>2.2376940905010425</v>
      </c>
      <c r="G54" s="177">
        <v>8000</v>
      </c>
      <c r="H54" s="180">
        <f t="shared" si="11"/>
        <v>0.30507569690729514</v>
      </c>
      <c r="I54" s="177">
        <v>1000</v>
      </c>
      <c r="J54" s="177">
        <v>4000</v>
      </c>
      <c r="K54" s="180">
        <f>J54/G54</f>
        <v>0.5</v>
      </c>
      <c r="L54" s="177">
        <f t="shared" si="13"/>
        <v>9178</v>
      </c>
      <c r="M54" s="179">
        <f>L54/E54</f>
        <v>0.34999809327689435</v>
      </c>
      <c r="N54" s="177">
        <v>8000</v>
      </c>
      <c r="O54" s="180">
        <f t="shared" si="14"/>
        <v>0.30507569690729514</v>
      </c>
      <c r="P54" s="177">
        <v>0</v>
      </c>
      <c r="R54" s="181"/>
    </row>
    <row r="55" spans="1:18" ht="45.75" customHeight="1" x14ac:dyDescent="0.3">
      <c r="A55" s="9">
        <v>6</v>
      </c>
      <c r="B55" s="175" t="s">
        <v>30</v>
      </c>
      <c r="C55" s="9"/>
      <c r="D55" s="176"/>
      <c r="E55" s="177"/>
      <c r="F55" s="178"/>
      <c r="G55" s="177"/>
      <c r="H55" s="180"/>
      <c r="I55" s="177"/>
      <c r="J55" s="177">
        <v>1000</v>
      </c>
      <c r="K55" s="180"/>
      <c r="L55" s="177"/>
      <c r="M55" s="179"/>
      <c r="N55" s="177"/>
      <c r="O55" s="180"/>
      <c r="P55" s="177"/>
      <c r="R55" s="181"/>
    </row>
    <row r="56" spans="1:18" s="78" customFormat="1" ht="15.75" customHeight="1" x14ac:dyDescent="0.3">
      <c r="A56" s="324" t="s">
        <v>366</v>
      </c>
      <c r="B56" s="324"/>
      <c r="C56" s="190">
        <f>SUM(C25:C55)</f>
        <v>15920.25</v>
      </c>
      <c r="D56" s="184">
        <f>SUM(D25:D55)</f>
        <v>44686</v>
      </c>
      <c r="E56" s="184">
        <f>SUM(E25:E55)</f>
        <v>44686</v>
      </c>
      <c r="F56" s="185">
        <f>E56/C56</f>
        <v>2.8068654700774172</v>
      </c>
      <c r="G56" s="184">
        <f>SUM(G25:G55)</f>
        <v>14450</v>
      </c>
      <c r="H56" s="186">
        <f>(G56/D56)</f>
        <v>0.32336749765027079</v>
      </c>
      <c r="I56" s="184">
        <f>SUM(I25:I55)</f>
        <v>1000</v>
      </c>
      <c r="J56" s="184">
        <f>SUM(J25:J55)</f>
        <v>7678</v>
      </c>
      <c r="K56" s="186">
        <f>J56/G56</f>
        <v>0.53134948096885815</v>
      </c>
      <c r="L56" s="184">
        <f>SUM(L25:L55)</f>
        <v>15628</v>
      </c>
      <c r="M56" s="187"/>
      <c r="N56" s="184">
        <f>SUM(N25:N55)</f>
        <v>14450</v>
      </c>
      <c r="O56" s="186">
        <f>N56/E56</f>
        <v>0.32336749765027079</v>
      </c>
      <c r="P56" s="184">
        <f>SUM(P25:P55)</f>
        <v>0</v>
      </c>
      <c r="R56" s="188"/>
    </row>
    <row r="57" spans="1:18" ht="9.9499999999999993" customHeight="1" x14ac:dyDescent="0.3">
      <c r="A57" s="325" t="s">
        <v>32</v>
      </c>
      <c r="B57" s="325"/>
      <c r="C57" s="9"/>
      <c r="D57" s="176"/>
      <c r="E57" s="177"/>
      <c r="F57" s="178"/>
      <c r="G57" s="177"/>
      <c r="H57" s="180"/>
      <c r="I57" s="177"/>
      <c r="J57" s="177"/>
      <c r="K57" s="180"/>
      <c r="L57" s="177"/>
      <c r="M57" s="179"/>
      <c r="N57" s="177"/>
      <c r="O57" s="180"/>
      <c r="P57" s="177"/>
      <c r="R57" s="181"/>
    </row>
    <row r="58" spans="1:18" ht="15" customHeight="1" x14ac:dyDescent="0.3">
      <c r="A58" s="9">
        <v>1</v>
      </c>
      <c r="B58" s="175" t="s">
        <v>33</v>
      </c>
      <c r="C58" s="9">
        <v>60.92</v>
      </c>
      <c r="D58" s="176">
        <v>0</v>
      </c>
      <c r="E58" s="177">
        <v>0</v>
      </c>
      <c r="F58" s="178">
        <f>E58/C58</f>
        <v>0</v>
      </c>
      <c r="G58" s="177">
        <v>0</v>
      </c>
      <c r="H58" s="180">
        <v>0</v>
      </c>
      <c r="I58" s="177">
        <v>0</v>
      </c>
      <c r="J58" s="177">
        <v>0</v>
      </c>
      <c r="K58" s="180">
        <v>0</v>
      </c>
      <c r="L58" s="177">
        <f>ROUNDDOWN(E58*35%,0)</f>
        <v>0</v>
      </c>
      <c r="M58" s="179">
        <v>0</v>
      </c>
      <c r="N58" s="177">
        <v>0</v>
      </c>
      <c r="O58" s="180">
        <v>0</v>
      </c>
      <c r="P58" s="177"/>
      <c r="R58" s="181"/>
    </row>
    <row r="59" spans="1:18" ht="9.9499999999999993" customHeight="1" x14ac:dyDescent="0.3">
      <c r="A59" s="241">
        <v>2</v>
      </c>
      <c r="B59" s="175" t="s">
        <v>34</v>
      </c>
      <c r="C59" s="9"/>
      <c r="D59" s="176"/>
      <c r="E59" s="177"/>
      <c r="F59" s="178"/>
      <c r="G59" s="177"/>
      <c r="H59" s="180"/>
      <c r="I59" s="177"/>
      <c r="J59" s="177"/>
      <c r="K59" s="180"/>
      <c r="L59" s="177"/>
      <c r="M59" s="179"/>
      <c r="N59" s="177"/>
      <c r="O59" s="180"/>
      <c r="P59" s="177"/>
      <c r="R59" s="181"/>
    </row>
    <row r="60" spans="1:18" s="20" customFormat="1" ht="12" customHeight="1" x14ac:dyDescent="0.3">
      <c r="A60" s="243"/>
      <c r="B60" s="175" t="s">
        <v>35</v>
      </c>
      <c r="C60" s="9">
        <v>119.39</v>
      </c>
      <c r="D60" s="176">
        <v>485</v>
      </c>
      <c r="E60" s="177">
        <v>485</v>
      </c>
      <c r="F60" s="178">
        <f>E60/C60</f>
        <v>4.0623167769494932</v>
      </c>
      <c r="G60" s="177">
        <v>146</v>
      </c>
      <c r="H60" s="180">
        <f>(G60/D60)</f>
        <v>0.30103092783505153</v>
      </c>
      <c r="I60" s="177">
        <v>0</v>
      </c>
      <c r="J60" s="177">
        <v>60</v>
      </c>
      <c r="K60" s="180">
        <f>J60/G60</f>
        <v>0.41095890410958902</v>
      </c>
      <c r="L60" s="177">
        <f>ROUNDDOWN(E60*35%,0)</f>
        <v>169</v>
      </c>
      <c r="M60" s="179">
        <f>L60/E60</f>
        <v>0.34845360824742266</v>
      </c>
      <c r="N60" s="177">
        <v>146</v>
      </c>
      <c r="O60" s="180">
        <f>N60/E60</f>
        <v>0.30103092783505153</v>
      </c>
      <c r="P60" s="177"/>
      <c r="R60" s="189"/>
    </row>
    <row r="61" spans="1:18" s="78" customFormat="1" ht="10.9" customHeight="1" x14ac:dyDescent="0.3">
      <c r="A61" s="324" t="s">
        <v>37</v>
      </c>
      <c r="B61" s="324"/>
      <c r="C61" s="190">
        <f>SUM(C58:C60)</f>
        <v>180.31</v>
      </c>
      <c r="D61" s="184">
        <f>SUM(D58:D60)</f>
        <v>485</v>
      </c>
      <c r="E61" s="184">
        <f>SUM(E58:E60)</f>
        <v>485</v>
      </c>
      <c r="F61" s="185">
        <f>E61/C61</f>
        <v>2.689811990460873</v>
      </c>
      <c r="G61" s="184">
        <f>SUM(G58:G60)</f>
        <v>146</v>
      </c>
      <c r="H61" s="186">
        <f>(G61/D61)</f>
        <v>0.30103092783505153</v>
      </c>
      <c r="I61" s="184">
        <v>0</v>
      </c>
      <c r="J61" s="184">
        <f>SUM(J58:J60)</f>
        <v>60</v>
      </c>
      <c r="K61" s="186">
        <f>J61/G61</f>
        <v>0.41095890410958902</v>
      </c>
      <c r="L61" s="184">
        <f>ROUNDDOWN(E61*35%,0)</f>
        <v>169</v>
      </c>
      <c r="M61" s="187">
        <f>L61/E61</f>
        <v>0.34845360824742266</v>
      </c>
      <c r="N61" s="184">
        <f>SUM(N58:N60)</f>
        <v>146</v>
      </c>
      <c r="O61" s="186">
        <f>N61/E61</f>
        <v>0.30103092783505153</v>
      </c>
      <c r="P61" s="184">
        <f>SUM(P58:P60)</f>
        <v>0</v>
      </c>
      <c r="R61" s="188"/>
    </row>
    <row r="62" spans="1:18" s="191" customFormat="1" ht="9.9499999999999993" customHeight="1" x14ac:dyDescent="0.3">
      <c r="A62" s="325" t="s">
        <v>38</v>
      </c>
      <c r="B62" s="325"/>
      <c r="C62" s="9"/>
      <c r="D62" s="176"/>
      <c r="E62" s="177"/>
      <c r="F62" s="178"/>
      <c r="G62" s="177"/>
      <c r="H62" s="180"/>
      <c r="I62" s="177"/>
      <c r="J62" s="177"/>
      <c r="K62" s="180"/>
      <c r="L62" s="177"/>
      <c r="M62" s="179"/>
      <c r="N62" s="177"/>
      <c r="O62" s="180"/>
      <c r="P62" s="177"/>
      <c r="R62" s="181"/>
    </row>
    <row r="63" spans="1:18" s="20" customFormat="1" ht="9.9499999999999993" customHeight="1" x14ac:dyDescent="0.3">
      <c r="A63" s="241">
        <v>1</v>
      </c>
      <c r="B63" s="175" t="s">
        <v>39</v>
      </c>
      <c r="C63" s="9"/>
      <c r="D63" s="176"/>
      <c r="E63" s="177"/>
      <c r="F63" s="178"/>
      <c r="G63" s="177"/>
      <c r="H63" s="180"/>
      <c r="I63" s="177"/>
      <c r="J63" s="177"/>
      <c r="K63" s="180"/>
      <c r="L63" s="177"/>
      <c r="M63" s="179"/>
      <c r="N63" s="177"/>
      <c r="O63" s="180"/>
      <c r="P63" s="177"/>
      <c r="R63" s="189"/>
    </row>
    <row r="64" spans="1:18" s="20" customFormat="1" ht="9.9499999999999993" customHeight="1" x14ac:dyDescent="0.3">
      <c r="A64" s="243"/>
      <c r="B64" s="175" t="s">
        <v>40</v>
      </c>
      <c r="C64" s="9">
        <v>566.28</v>
      </c>
      <c r="D64" s="177">
        <v>1585</v>
      </c>
      <c r="E64" s="177">
        <v>1585</v>
      </c>
      <c r="F64" s="178">
        <f>E64/C64</f>
        <v>2.7989687080596175</v>
      </c>
      <c r="G64" s="177">
        <v>527</v>
      </c>
      <c r="H64" s="180">
        <f>(G64/D64)</f>
        <v>0.33249211356466879</v>
      </c>
      <c r="I64" s="177">
        <v>0</v>
      </c>
      <c r="J64" s="177">
        <v>300</v>
      </c>
      <c r="K64" s="180">
        <f t="shared" ref="K64:K66" si="15">J64/G64</f>
        <v>0.56925996204933582</v>
      </c>
      <c r="L64" s="177">
        <f>ROUNDDOWN(E64*35%,0)</f>
        <v>554</v>
      </c>
      <c r="M64" s="179">
        <f>L64/E64</f>
        <v>0.34952681388012619</v>
      </c>
      <c r="N64" s="177">
        <v>527</v>
      </c>
      <c r="O64" s="180">
        <f>N64/E64</f>
        <v>0.33249211356466879</v>
      </c>
      <c r="P64" s="177"/>
      <c r="R64" s="189"/>
    </row>
    <row r="65" spans="1:18" s="20" customFormat="1" ht="9.9499999999999993" customHeight="1" x14ac:dyDescent="0.3">
      <c r="A65" s="241">
        <v>2</v>
      </c>
      <c r="B65" s="175" t="s">
        <v>41</v>
      </c>
      <c r="C65" s="9"/>
      <c r="D65" s="177"/>
      <c r="E65" s="177"/>
      <c r="F65" s="178"/>
      <c r="G65" s="177"/>
      <c r="H65" s="180"/>
      <c r="I65" s="177"/>
      <c r="J65" s="177"/>
      <c r="K65" s="180"/>
      <c r="L65" s="177"/>
      <c r="M65" s="179"/>
      <c r="N65" s="177"/>
      <c r="O65" s="180"/>
      <c r="P65" s="177"/>
      <c r="R65" s="189"/>
    </row>
    <row r="66" spans="1:18" s="20" customFormat="1" ht="9.9499999999999993" customHeight="1" x14ac:dyDescent="0.3">
      <c r="A66" s="243"/>
      <c r="B66" s="175" t="s">
        <v>42</v>
      </c>
      <c r="C66" s="9">
        <v>30.25</v>
      </c>
      <c r="D66" s="177">
        <v>64</v>
      </c>
      <c r="E66" s="177">
        <v>64</v>
      </c>
      <c r="F66" s="178">
        <f>E66/C66</f>
        <v>2.115702479338843</v>
      </c>
      <c r="G66" s="177">
        <v>20</v>
      </c>
      <c r="H66" s="180">
        <f>(G66/D66)</f>
        <v>0.3125</v>
      </c>
      <c r="I66" s="177">
        <v>0</v>
      </c>
      <c r="J66" s="177">
        <v>10</v>
      </c>
      <c r="K66" s="180">
        <f t="shared" si="15"/>
        <v>0.5</v>
      </c>
      <c r="L66" s="177">
        <f>ROUNDDOWN(E66*35%,0)</f>
        <v>22</v>
      </c>
      <c r="M66" s="179">
        <v>0.35</v>
      </c>
      <c r="N66" s="177">
        <v>20</v>
      </c>
      <c r="O66" s="180">
        <f>N66/E66</f>
        <v>0.3125</v>
      </c>
      <c r="P66" s="177"/>
      <c r="R66" s="189"/>
    </row>
    <row r="67" spans="1:18" ht="9.9499999999999993" customHeight="1" x14ac:dyDescent="0.3">
      <c r="A67" s="241">
        <v>3</v>
      </c>
      <c r="B67" s="175" t="s">
        <v>43</v>
      </c>
      <c r="C67" s="9"/>
      <c r="D67" s="177"/>
      <c r="E67" s="177"/>
      <c r="F67" s="178"/>
      <c r="G67" s="177"/>
      <c r="H67" s="180"/>
      <c r="I67" s="177"/>
      <c r="J67" s="177"/>
      <c r="K67" s="180"/>
      <c r="L67" s="177"/>
      <c r="M67" s="179"/>
      <c r="N67" s="177"/>
      <c r="O67" s="180"/>
      <c r="P67" s="177"/>
      <c r="R67" s="181"/>
    </row>
    <row r="68" spans="1:18" s="20" customFormat="1" ht="9.9499999999999993" customHeight="1" x14ac:dyDescent="0.3">
      <c r="A68" s="242"/>
      <c r="B68" s="175" t="s">
        <v>44</v>
      </c>
      <c r="C68" s="9">
        <v>136.30000000000001</v>
      </c>
      <c r="D68" s="177">
        <v>311</v>
      </c>
      <c r="E68" s="177">
        <v>311</v>
      </c>
      <c r="F68" s="178">
        <f t="shared" ref="F68:F76" si="16">E68/C68</f>
        <v>2.2817314746881876</v>
      </c>
      <c r="G68" s="177">
        <v>100</v>
      </c>
      <c r="H68" s="180">
        <f t="shared" ref="H68:H76" si="17">(G68/D68)</f>
        <v>0.32154340836012862</v>
      </c>
      <c r="I68" s="177">
        <v>0</v>
      </c>
      <c r="J68" s="177">
        <v>50</v>
      </c>
      <c r="K68" s="180">
        <f t="shared" ref="K68:K76" si="18">J68/G68</f>
        <v>0.5</v>
      </c>
      <c r="L68" s="177">
        <f t="shared" ref="L68:L76" si="19">ROUNDDOWN(E68*35%,0)</f>
        <v>108</v>
      </c>
      <c r="M68" s="179">
        <f>L68/E68</f>
        <v>0.34726688102893893</v>
      </c>
      <c r="N68" s="177">
        <v>100</v>
      </c>
      <c r="O68" s="180">
        <f t="shared" ref="O68:O76" si="20">N68/E68</f>
        <v>0.32154340836012862</v>
      </c>
      <c r="P68" s="177"/>
      <c r="R68" s="189"/>
    </row>
    <row r="69" spans="1:18" s="20" customFormat="1" ht="9.9499999999999993" customHeight="1" x14ac:dyDescent="0.3">
      <c r="A69" s="243"/>
      <c r="B69" s="175" t="s">
        <v>45</v>
      </c>
      <c r="C69" s="9">
        <v>70.430000000000007</v>
      </c>
      <c r="D69" s="177">
        <v>197</v>
      </c>
      <c r="E69" s="177">
        <v>197</v>
      </c>
      <c r="F69" s="178">
        <f t="shared" si="16"/>
        <v>2.7971035070282548</v>
      </c>
      <c r="G69" s="177">
        <v>50</v>
      </c>
      <c r="H69" s="180">
        <f t="shared" si="17"/>
        <v>0.25380710659898476</v>
      </c>
      <c r="I69" s="177">
        <v>0</v>
      </c>
      <c r="J69" s="177">
        <v>30</v>
      </c>
      <c r="K69" s="180">
        <f t="shared" si="18"/>
        <v>0.6</v>
      </c>
      <c r="L69" s="177">
        <f t="shared" si="19"/>
        <v>68</v>
      </c>
      <c r="M69" s="179">
        <f>L69/E69</f>
        <v>0.34517766497461927</v>
      </c>
      <c r="N69" s="177">
        <v>50</v>
      </c>
      <c r="O69" s="180">
        <f t="shared" si="20"/>
        <v>0.25380710659898476</v>
      </c>
      <c r="P69" s="177"/>
      <c r="R69" s="189"/>
    </row>
    <row r="70" spans="1:18" s="20" customFormat="1" ht="14.45" customHeight="1" x14ac:dyDescent="0.3">
      <c r="A70" s="9">
        <v>4</v>
      </c>
      <c r="B70" s="175" t="s">
        <v>46</v>
      </c>
      <c r="C70" s="9">
        <v>95.84</v>
      </c>
      <c r="D70" s="177">
        <v>295</v>
      </c>
      <c r="E70" s="177">
        <v>295</v>
      </c>
      <c r="F70" s="178">
        <f t="shared" si="16"/>
        <v>3.0780467445742903</v>
      </c>
      <c r="G70" s="177">
        <v>92</v>
      </c>
      <c r="H70" s="180">
        <f t="shared" si="17"/>
        <v>0.31186440677966104</v>
      </c>
      <c r="I70" s="177">
        <v>0</v>
      </c>
      <c r="J70" s="177">
        <v>40</v>
      </c>
      <c r="K70" s="180">
        <f t="shared" si="18"/>
        <v>0.43478260869565216</v>
      </c>
      <c r="L70" s="177">
        <f t="shared" si="19"/>
        <v>103</v>
      </c>
      <c r="M70" s="179">
        <f>L70/E70</f>
        <v>0.34915254237288135</v>
      </c>
      <c r="N70" s="177">
        <v>92</v>
      </c>
      <c r="O70" s="180">
        <f t="shared" si="20"/>
        <v>0.31186440677966104</v>
      </c>
      <c r="P70" s="177"/>
      <c r="R70" s="189"/>
    </row>
    <row r="71" spans="1:18" s="20" customFormat="1" ht="12" customHeight="1" x14ac:dyDescent="0.3">
      <c r="A71" s="9">
        <v>5</v>
      </c>
      <c r="B71" s="175" t="s">
        <v>47</v>
      </c>
      <c r="C71" s="9">
        <v>629.95000000000005</v>
      </c>
      <c r="D71" s="177">
        <v>2157</v>
      </c>
      <c r="E71" s="177">
        <v>2157</v>
      </c>
      <c r="F71" s="178">
        <f t="shared" si="16"/>
        <v>3.4240812762917687</v>
      </c>
      <c r="G71" s="177">
        <v>440</v>
      </c>
      <c r="H71" s="180">
        <f t="shared" si="17"/>
        <v>0.20398701900788133</v>
      </c>
      <c r="I71" s="177">
        <v>0</v>
      </c>
      <c r="J71" s="177">
        <v>400</v>
      </c>
      <c r="K71" s="180">
        <f t="shared" si="18"/>
        <v>0.90909090909090906</v>
      </c>
      <c r="L71" s="177">
        <f t="shared" si="19"/>
        <v>754</v>
      </c>
      <c r="M71" s="179">
        <f>L71/E71</f>
        <v>0.34955957348168754</v>
      </c>
      <c r="N71" s="177">
        <v>440</v>
      </c>
      <c r="O71" s="180">
        <f t="shared" si="20"/>
        <v>0.20398701900788133</v>
      </c>
      <c r="P71" s="177"/>
      <c r="R71" s="189"/>
    </row>
    <row r="72" spans="1:18" s="20" customFormat="1" ht="20.25" customHeight="1" x14ac:dyDescent="0.3">
      <c r="A72" s="9">
        <v>6</v>
      </c>
      <c r="B72" s="175" t="s">
        <v>49</v>
      </c>
      <c r="C72" s="9">
        <v>58.68</v>
      </c>
      <c r="D72" s="177">
        <v>81</v>
      </c>
      <c r="E72" s="177">
        <v>81</v>
      </c>
      <c r="F72" s="178">
        <f t="shared" si="16"/>
        <v>1.3803680981595092</v>
      </c>
      <c r="G72" s="177">
        <v>21</v>
      </c>
      <c r="H72" s="180">
        <f t="shared" si="17"/>
        <v>0.25925925925925924</v>
      </c>
      <c r="I72" s="177">
        <v>0</v>
      </c>
      <c r="J72" s="177">
        <v>10</v>
      </c>
      <c r="K72" s="180">
        <f t="shared" si="18"/>
        <v>0.47619047619047616</v>
      </c>
      <c r="L72" s="177">
        <f t="shared" si="19"/>
        <v>28</v>
      </c>
      <c r="M72" s="179">
        <f>L72/E72</f>
        <v>0.34567901234567899</v>
      </c>
      <c r="N72" s="177">
        <v>21</v>
      </c>
      <c r="O72" s="180">
        <f t="shared" si="20"/>
        <v>0.25925925925925924</v>
      </c>
      <c r="P72" s="177"/>
      <c r="R72" s="189"/>
    </row>
    <row r="73" spans="1:18" s="20" customFormat="1" ht="13.15" customHeight="1" x14ac:dyDescent="0.3">
      <c r="A73" s="9">
        <v>7</v>
      </c>
      <c r="B73" s="175" t="s">
        <v>50</v>
      </c>
      <c r="C73" s="9">
        <v>53.5</v>
      </c>
      <c r="D73" s="177">
        <v>74</v>
      </c>
      <c r="E73" s="177">
        <v>74</v>
      </c>
      <c r="F73" s="178">
        <f t="shared" si="16"/>
        <v>1.3831775700934579</v>
      </c>
      <c r="G73" s="177">
        <v>20</v>
      </c>
      <c r="H73" s="180">
        <f t="shared" si="17"/>
        <v>0.27027027027027029</v>
      </c>
      <c r="I73" s="177">
        <v>0</v>
      </c>
      <c r="J73" s="177">
        <v>8</v>
      </c>
      <c r="K73" s="180">
        <f t="shared" si="18"/>
        <v>0.4</v>
      </c>
      <c r="L73" s="177">
        <f t="shared" si="19"/>
        <v>25</v>
      </c>
      <c r="M73" s="179">
        <v>0.35</v>
      </c>
      <c r="N73" s="177">
        <v>20</v>
      </c>
      <c r="O73" s="180">
        <f t="shared" si="20"/>
        <v>0.27027027027027029</v>
      </c>
      <c r="P73" s="177"/>
      <c r="R73" s="189"/>
    </row>
    <row r="74" spans="1:18" s="20" customFormat="1" ht="15.6" customHeight="1" x14ac:dyDescent="0.3">
      <c r="A74" s="9">
        <v>8</v>
      </c>
      <c r="B74" s="175" t="s">
        <v>51</v>
      </c>
      <c r="C74" s="9">
        <v>559.37</v>
      </c>
      <c r="D74" s="177">
        <v>1246</v>
      </c>
      <c r="E74" s="177">
        <v>1246</v>
      </c>
      <c r="F74" s="178">
        <f t="shared" si="16"/>
        <v>2.2275059441872105</v>
      </c>
      <c r="G74" s="177">
        <v>250</v>
      </c>
      <c r="H74" s="180">
        <f t="shared" si="17"/>
        <v>0.20064205457463885</v>
      </c>
      <c r="I74" s="177">
        <v>0</v>
      </c>
      <c r="J74" s="177">
        <v>100</v>
      </c>
      <c r="K74" s="180">
        <f t="shared" si="18"/>
        <v>0.4</v>
      </c>
      <c r="L74" s="177">
        <f t="shared" si="19"/>
        <v>436</v>
      </c>
      <c r="M74" s="179">
        <f>L74/E74</f>
        <v>0.34991974317817015</v>
      </c>
      <c r="N74" s="177">
        <v>250</v>
      </c>
      <c r="O74" s="180">
        <f t="shared" si="20"/>
        <v>0.20064205457463885</v>
      </c>
      <c r="P74" s="177"/>
      <c r="R74" s="189"/>
    </row>
    <row r="75" spans="1:18" s="20" customFormat="1" ht="12.6" customHeight="1" x14ac:dyDescent="0.3">
      <c r="A75" s="9">
        <v>9</v>
      </c>
      <c r="B75" s="175" t="s">
        <v>52</v>
      </c>
      <c r="C75" s="9">
        <v>24.63</v>
      </c>
      <c r="D75" s="177">
        <v>56</v>
      </c>
      <c r="E75" s="177">
        <v>56</v>
      </c>
      <c r="F75" s="178">
        <f t="shared" si="16"/>
        <v>2.2736500203004466</v>
      </c>
      <c r="G75" s="177">
        <v>19</v>
      </c>
      <c r="H75" s="180">
        <f t="shared" si="17"/>
        <v>0.3392857142857143</v>
      </c>
      <c r="I75" s="177">
        <v>0</v>
      </c>
      <c r="J75" s="177">
        <v>10</v>
      </c>
      <c r="K75" s="180">
        <f t="shared" si="18"/>
        <v>0.52631578947368418</v>
      </c>
      <c r="L75" s="177">
        <f t="shared" si="19"/>
        <v>19</v>
      </c>
      <c r="M75" s="179">
        <v>0.35</v>
      </c>
      <c r="N75" s="177">
        <v>19</v>
      </c>
      <c r="O75" s="180">
        <f t="shared" si="20"/>
        <v>0.3392857142857143</v>
      </c>
      <c r="P75" s="177"/>
      <c r="R75" s="189"/>
    </row>
    <row r="76" spans="1:18" ht="16.899999999999999" customHeight="1" x14ac:dyDescent="0.3">
      <c r="A76" s="9">
        <v>10</v>
      </c>
      <c r="B76" s="175" t="s">
        <v>53</v>
      </c>
      <c r="C76" s="9">
        <v>124.89</v>
      </c>
      <c r="D76" s="177">
        <v>151</v>
      </c>
      <c r="E76" s="177">
        <v>151</v>
      </c>
      <c r="F76" s="178">
        <f t="shared" si="16"/>
        <v>1.2090639762991433</v>
      </c>
      <c r="G76" s="177">
        <v>52</v>
      </c>
      <c r="H76" s="180">
        <f t="shared" si="17"/>
        <v>0.3443708609271523</v>
      </c>
      <c r="I76" s="177">
        <v>0</v>
      </c>
      <c r="J76" s="177">
        <v>10</v>
      </c>
      <c r="K76" s="180">
        <f t="shared" si="18"/>
        <v>0.19230769230769232</v>
      </c>
      <c r="L76" s="177">
        <f t="shared" si="19"/>
        <v>52</v>
      </c>
      <c r="M76" s="179">
        <v>0.35</v>
      </c>
      <c r="N76" s="177">
        <v>52</v>
      </c>
      <c r="O76" s="180">
        <f t="shared" si="20"/>
        <v>0.3443708609271523</v>
      </c>
      <c r="P76" s="177"/>
      <c r="R76" s="181"/>
    </row>
    <row r="77" spans="1:18" ht="47.25" customHeight="1" x14ac:dyDescent="0.3">
      <c r="A77" s="9">
        <v>11</v>
      </c>
      <c r="B77" s="175" t="s">
        <v>30</v>
      </c>
      <c r="C77" s="9"/>
      <c r="D77" s="176"/>
      <c r="E77" s="177"/>
      <c r="F77" s="178"/>
      <c r="G77" s="177"/>
      <c r="H77" s="180"/>
      <c r="I77" s="177"/>
      <c r="J77" s="177"/>
      <c r="K77" s="180"/>
      <c r="L77" s="177"/>
      <c r="M77" s="179"/>
      <c r="N77" s="177"/>
      <c r="O77" s="180"/>
      <c r="P77" s="177"/>
      <c r="R77" s="181"/>
    </row>
    <row r="78" spans="1:18" s="78" customFormat="1" ht="9.9499999999999993" customHeight="1" x14ac:dyDescent="0.3">
      <c r="A78" s="324" t="s">
        <v>54</v>
      </c>
      <c r="B78" s="324"/>
      <c r="C78" s="190">
        <f>SUM(C64:C77)</f>
        <v>2350.1200000000003</v>
      </c>
      <c r="D78" s="184">
        <f>SUM(D64:D77)</f>
        <v>6217</v>
      </c>
      <c r="E78" s="184">
        <f>SUM(E64:E77)</f>
        <v>6217</v>
      </c>
      <c r="F78" s="185">
        <f>E78/C78</f>
        <v>2.645396830800129</v>
      </c>
      <c r="G78" s="184">
        <f>SUM(G64:G76)</f>
        <v>1591</v>
      </c>
      <c r="H78" s="186">
        <f>(G78/D78)</f>
        <v>0.25591121119511018</v>
      </c>
      <c r="I78" s="184">
        <v>0</v>
      </c>
      <c r="J78" s="184">
        <f>SUM(J63:J77)</f>
        <v>968</v>
      </c>
      <c r="K78" s="186">
        <f>J78/G78</f>
        <v>0.60842237586423631</v>
      </c>
      <c r="L78" s="184">
        <f>SUM(L64:L76)</f>
        <v>2169</v>
      </c>
      <c r="M78" s="187">
        <v>0.35</v>
      </c>
      <c r="N78" s="184">
        <f>SUM(N64:N76)</f>
        <v>1591</v>
      </c>
      <c r="O78" s="186">
        <f>N78/E78</f>
        <v>0.25591121119511018</v>
      </c>
      <c r="P78" s="184">
        <f>SUM(P64:P76)</f>
        <v>0</v>
      </c>
      <c r="R78" s="188"/>
    </row>
    <row r="79" spans="1:18" ht="9.9499999999999993" customHeight="1" x14ac:dyDescent="0.3">
      <c r="A79" s="328" t="s">
        <v>55</v>
      </c>
      <c r="B79" s="329"/>
      <c r="C79" s="174"/>
      <c r="D79" s="176"/>
      <c r="E79" s="177"/>
      <c r="F79" s="178"/>
      <c r="G79" s="177"/>
      <c r="H79" s="180"/>
      <c r="I79" s="177"/>
      <c r="J79" s="177"/>
      <c r="K79" s="180"/>
      <c r="L79" s="177"/>
      <c r="M79" s="179"/>
      <c r="N79" s="177"/>
      <c r="O79" s="180"/>
      <c r="P79" s="177"/>
      <c r="R79" s="181"/>
    </row>
    <row r="80" spans="1:18" ht="9.9499999999999993" customHeight="1" x14ac:dyDescent="0.3">
      <c r="A80" s="241">
        <v>1</v>
      </c>
      <c r="B80" s="175" t="s">
        <v>56</v>
      </c>
      <c r="C80" s="9"/>
      <c r="D80" s="176"/>
      <c r="E80" s="177"/>
      <c r="F80" s="178"/>
      <c r="G80" s="177"/>
      <c r="H80" s="180"/>
      <c r="I80" s="177"/>
      <c r="J80" s="177"/>
      <c r="K80" s="180"/>
      <c r="L80" s="177"/>
      <c r="M80" s="179"/>
      <c r="N80" s="177"/>
      <c r="O80" s="180"/>
      <c r="P80" s="177"/>
      <c r="R80" s="181"/>
    </row>
    <row r="81" spans="1:18" ht="9.9499999999999993" customHeight="1" x14ac:dyDescent="0.3">
      <c r="A81" s="242"/>
      <c r="B81" s="175" t="s">
        <v>57</v>
      </c>
      <c r="C81" s="9">
        <v>575.29</v>
      </c>
      <c r="D81" s="177">
        <v>867</v>
      </c>
      <c r="E81" s="177">
        <v>867</v>
      </c>
      <c r="F81" s="178">
        <f>E81/C81</f>
        <v>1.5070660014948982</v>
      </c>
      <c r="G81" s="177">
        <v>303</v>
      </c>
      <c r="H81" s="180">
        <f>(G81/D81)</f>
        <v>0.34948096885813151</v>
      </c>
      <c r="I81" s="177">
        <v>0</v>
      </c>
      <c r="J81" s="177">
        <v>200</v>
      </c>
      <c r="K81" s="180">
        <f>J81/G81</f>
        <v>0.66006600660066006</v>
      </c>
      <c r="L81" s="177">
        <f>ROUNDDOWN(E81*35%,0)</f>
        <v>303</v>
      </c>
      <c r="M81" s="179">
        <f>L81/E81</f>
        <v>0.34948096885813151</v>
      </c>
      <c r="N81" s="177">
        <v>303</v>
      </c>
      <c r="O81" s="180">
        <f>N81/E81</f>
        <v>0.34948096885813151</v>
      </c>
      <c r="P81" s="177"/>
      <c r="R81" s="181"/>
    </row>
    <row r="82" spans="1:18" ht="9.9499999999999993" customHeight="1" x14ac:dyDescent="0.3">
      <c r="A82" s="243"/>
      <c r="B82" s="175" t="s">
        <v>58</v>
      </c>
      <c r="C82" s="9">
        <v>2066.52</v>
      </c>
      <c r="D82" s="177">
        <v>3668</v>
      </c>
      <c r="E82" s="177">
        <v>3668</v>
      </c>
      <c r="F82" s="178">
        <f>E82/C82</f>
        <v>1.7749646749124131</v>
      </c>
      <c r="G82" s="177">
        <v>1095</v>
      </c>
      <c r="H82" s="180">
        <f>(G82/D82)</f>
        <v>0.29852780806979279</v>
      </c>
      <c r="I82" s="177">
        <v>0</v>
      </c>
      <c r="J82" s="177">
        <v>500</v>
      </c>
      <c r="K82" s="180">
        <f>J82/G82</f>
        <v>0.45662100456621002</v>
      </c>
      <c r="L82" s="177">
        <f>ROUNDDOWN(E82*35%,0)</f>
        <v>1283</v>
      </c>
      <c r="M82" s="179">
        <f>L82/E82</f>
        <v>0.34978189749182115</v>
      </c>
      <c r="N82" s="177">
        <v>1095</v>
      </c>
      <c r="O82" s="180">
        <f>N82/E82</f>
        <v>0.29852780806979279</v>
      </c>
      <c r="P82" s="177"/>
      <c r="R82" s="181"/>
    </row>
    <row r="83" spans="1:18" ht="9.9499999999999993" customHeight="1" x14ac:dyDescent="0.3">
      <c r="A83" s="241">
        <v>2</v>
      </c>
      <c r="B83" s="175" t="s">
        <v>59</v>
      </c>
      <c r="C83" s="9"/>
      <c r="D83" s="177"/>
      <c r="E83" s="177"/>
      <c r="F83" s="178"/>
      <c r="G83" s="177"/>
      <c r="H83" s="180"/>
      <c r="I83" s="177"/>
      <c r="J83" s="177"/>
      <c r="K83" s="180"/>
      <c r="L83" s="177"/>
      <c r="M83" s="179"/>
      <c r="N83" s="177"/>
      <c r="O83" s="180"/>
      <c r="P83" s="177"/>
      <c r="R83" s="181"/>
    </row>
    <row r="84" spans="1:18" ht="9.9499999999999993" customHeight="1" x14ac:dyDescent="0.3">
      <c r="A84" s="242"/>
      <c r="B84" s="175" t="s">
        <v>60</v>
      </c>
      <c r="C84" s="9">
        <v>1209.28</v>
      </c>
      <c r="D84" s="177">
        <v>1984</v>
      </c>
      <c r="E84" s="177">
        <v>1984</v>
      </c>
      <c r="F84" s="178">
        <f>E84/C84</f>
        <v>1.640645673458587</v>
      </c>
      <c r="G84" s="177">
        <v>600</v>
      </c>
      <c r="H84" s="180">
        <f>(G84/D84)</f>
        <v>0.30241935483870969</v>
      </c>
      <c r="I84" s="177">
        <v>0</v>
      </c>
      <c r="J84" s="177">
        <v>300</v>
      </c>
      <c r="K84" s="180">
        <f>J84/G84</f>
        <v>0.5</v>
      </c>
      <c r="L84" s="177">
        <f>ROUNDDOWN(E84*35%,0)</f>
        <v>694</v>
      </c>
      <c r="M84" s="179">
        <f>L84/E84</f>
        <v>0.34979838709677419</v>
      </c>
      <c r="N84" s="177">
        <v>600</v>
      </c>
      <c r="O84" s="180">
        <f>N84/E84</f>
        <v>0.30241935483870969</v>
      </c>
      <c r="P84" s="177"/>
      <c r="R84" s="181"/>
    </row>
    <row r="85" spans="1:18" ht="9.9499999999999993" customHeight="1" x14ac:dyDescent="0.3">
      <c r="A85" s="243"/>
      <c r="B85" s="175" t="s">
        <v>61</v>
      </c>
      <c r="C85" s="9">
        <v>251.53</v>
      </c>
      <c r="D85" s="177">
        <v>370</v>
      </c>
      <c r="E85" s="177">
        <v>370</v>
      </c>
      <c r="F85" s="178">
        <f>E85/C85</f>
        <v>1.4709974953285889</v>
      </c>
      <c r="G85" s="177">
        <v>100</v>
      </c>
      <c r="H85" s="180">
        <f>(G85/D85)</f>
        <v>0.27027027027027029</v>
      </c>
      <c r="I85" s="177">
        <v>0</v>
      </c>
      <c r="J85" s="177">
        <v>50</v>
      </c>
      <c r="K85" s="180">
        <f>J85/G85</f>
        <v>0.5</v>
      </c>
      <c r="L85" s="177">
        <f>ROUNDDOWN(E85*35%,0)</f>
        <v>129</v>
      </c>
      <c r="M85" s="179">
        <f>L85/E85</f>
        <v>0.34864864864864864</v>
      </c>
      <c r="N85" s="177">
        <v>100</v>
      </c>
      <c r="O85" s="180">
        <f>N85/E85</f>
        <v>0.27027027027027029</v>
      </c>
      <c r="P85" s="177"/>
      <c r="R85" s="181"/>
    </row>
    <row r="86" spans="1:18" ht="24" customHeight="1" x14ac:dyDescent="0.3">
      <c r="A86" s="9">
        <v>3</v>
      </c>
      <c r="B86" s="175" t="s">
        <v>62</v>
      </c>
      <c r="C86" s="9">
        <v>424.92</v>
      </c>
      <c r="D86" s="177">
        <v>657</v>
      </c>
      <c r="E86" s="177">
        <v>657</v>
      </c>
      <c r="F86" s="178">
        <f t="shared" ref="F86:F92" si="21">E86/C86</f>
        <v>1.5461733973453826</v>
      </c>
      <c r="G86" s="177">
        <v>229</v>
      </c>
      <c r="H86" s="180">
        <f t="shared" ref="H86:H92" si="22">(G86/D86)</f>
        <v>0.34855403348554032</v>
      </c>
      <c r="I86" s="177">
        <v>0</v>
      </c>
      <c r="J86" s="177">
        <v>120</v>
      </c>
      <c r="K86" s="180">
        <f t="shared" ref="K86:K89" si="23">J86/G86</f>
        <v>0.5240174672489083</v>
      </c>
      <c r="L86" s="177">
        <f t="shared" ref="L86:L92" si="24">ROUNDDOWN(E86*35%,0)</f>
        <v>229</v>
      </c>
      <c r="M86" s="179">
        <f>L86/E86</f>
        <v>0.34855403348554032</v>
      </c>
      <c r="N86" s="177">
        <v>229</v>
      </c>
      <c r="O86" s="180">
        <f t="shared" ref="O86:O92" si="25">N86/E86</f>
        <v>0.34855403348554032</v>
      </c>
      <c r="P86" s="177"/>
      <c r="R86" s="181"/>
    </row>
    <row r="87" spans="1:18" ht="22.5" customHeight="1" x14ac:dyDescent="0.3">
      <c r="A87" s="9">
        <v>4</v>
      </c>
      <c r="B87" s="175" t="s">
        <v>63</v>
      </c>
      <c r="C87" s="9">
        <v>94.64</v>
      </c>
      <c r="D87" s="177">
        <v>151</v>
      </c>
      <c r="E87" s="177">
        <v>151</v>
      </c>
      <c r="F87" s="178">
        <f t="shared" si="21"/>
        <v>1.5955198647506339</v>
      </c>
      <c r="G87" s="177">
        <v>52</v>
      </c>
      <c r="H87" s="180">
        <f t="shared" si="22"/>
        <v>0.3443708609271523</v>
      </c>
      <c r="I87" s="177">
        <v>0</v>
      </c>
      <c r="J87" s="177">
        <v>10</v>
      </c>
      <c r="K87" s="180">
        <f t="shared" si="23"/>
        <v>0.19230769230769232</v>
      </c>
      <c r="L87" s="177">
        <f t="shared" si="24"/>
        <v>52</v>
      </c>
      <c r="M87" s="179">
        <v>0.35</v>
      </c>
      <c r="N87" s="177">
        <v>52</v>
      </c>
      <c r="O87" s="180">
        <f t="shared" si="25"/>
        <v>0.3443708609271523</v>
      </c>
      <c r="P87" s="177"/>
      <c r="R87" s="181"/>
    </row>
    <row r="88" spans="1:18" ht="9.9499999999999993" customHeight="1" x14ac:dyDescent="0.3">
      <c r="A88" s="9">
        <v>5</v>
      </c>
      <c r="B88" s="175" t="s">
        <v>64</v>
      </c>
      <c r="C88" s="9">
        <v>30.46</v>
      </c>
      <c r="D88" s="177">
        <v>66</v>
      </c>
      <c r="E88" s="177">
        <v>66</v>
      </c>
      <c r="F88" s="178">
        <f t="shared" si="21"/>
        <v>2.1667760998030201</v>
      </c>
      <c r="G88" s="177">
        <v>20</v>
      </c>
      <c r="H88" s="180">
        <f t="shared" si="22"/>
        <v>0.30303030303030304</v>
      </c>
      <c r="I88" s="177">
        <v>0</v>
      </c>
      <c r="J88" s="177">
        <v>5</v>
      </c>
      <c r="K88" s="180">
        <f t="shared" si="23"/>
        <v>0.25</v>
      </c>
      <c r="L88" s="177">
        <f t="shared" si="24"/>
        <v>23</v>
      </c>
      <c r="M88" s="179">
        <f>L88/E88</f>
        <v>0.34848484848484851</v>
      </c>
      <c r="N88" s="177">
        <v>20</v>
      </c>
      <c r="O88" s="180">
        <f t="shared" si="25"/>
        <v>0.30303030303030304</v>
      </c>
      <c r="P88" s="177"/>
      <c r="R88" s="181"/>
    </row>
    <row r="89" spans="1:18" ht="9.9499999999999993" customHeight="1" x14ac:dyDescent="0.3">
      <c r="A89" s="9">
        <v>6</v>
      </c>
      <c r="B89" s="175" t="s">
        <v>65</v>
      </c>
      <c r="C89" s="9">
        <v>55.84</v>
      </c>
      <c r="D89" s="177">
        <v>137</v>
      </c>
      <c r="E89" s="177">
        <v>137</v>
      </c>
      <c r="F89" s="178">
        <f t="shared" si="21"/>
        <v>2.4534383954154726</v>
      </c>
      <c r="G89" s="177">
        <v>47</v>
      </c>
      <c r="H89" s="180">
        <f t="shared" si="22"/>
        <v>0.34306569343065696</v>
      </c>
      <c r="I89" s="177">
        <v>0</v>
      </c>
      <c r="J89" s="177">
        <v>20</v>
      </c>
      <c r="K89" s="180">
        <f t="shared" si="23"/>
        <v>0.42553191489361702</v>
      </c>
      <c r="L89" s="177">
        <f t="shared" si="24"/>
        <v>47</v>
      </c>
      <c r="M89" s="179">
        <v>0.35</v>
      </c>
      <c r="N89" s="177">
        <v>47</v>
      </c>
      <c r="O89" s="180">
        <f t="shared" si="25"/>
        <v>0.34306569343065696</v>
      </c>
      <c r="P89" s="177"/>
      <c r="R89" s="181"/>
    </row>
    <row r="90" spans="1:18" ht="9.9499999999999993" customHeight="1" x14ac:dyDescent="0.3">
      <c r="A90" s="9">
        <v>7</v>
      </c>
      <c r="B90" s="175" t="s">
        <v>66</v>
      </c>
      <c r="C90" s="9">
        <v>70.680000000000007</v>
      </c>
      <c r="D90" s="177">
        <v>216</v>
      </c>
      <c r="E90" s="177">
        <v>216</v>
      </c>
      <c r="F90" s="178">
        <f t="shared" si="21"/>
        <v>3.0560271646859078</v>
      </c>
      <c r="G90" s="177">
        <v>75</v>
      </c>
      <c r="H90" s="180">
        <f t="shared" si="22"/>
        <v>0.34722222222222221</v>
      </c>
      <c r="I90" s="177">
        <v>0</v>
      </c>
      <c r="J90" s="177">
        <v>40</v>
      </c>
      <c r="K90" s="180">
        <f>J90/G90</f>
        <v>0.53333333333333333</v>
      </c>
      <c r="L90" s="177">
        <f t="shared" si="24"/>
        <v>75</v>
      </c>
      <c r="M90" s="179">
        <f>L90/E90</f>
        <v>0.34722222222222221</v>
      </c>
      <c r="N90" s="177">
        <v>75</v>
      </c>
      <c r="O90" s="180">
        <f t="shared" si="25"/>
        <v>0.34722222222222221</v>
      </c>
      <c r="P90" s="177"/>
      <c r="R90" s="181"/>
    </row>
    <row r="91" spans="1:18" ht="9.9499999999999993" customHeight="1" x14ac:dyDescent="0.3">
      <c r="A91" s="9">
        <v>8</v>
      </c>
      <c r="B91" s="175" t="s">
        <v>67</v>
      </c>
      <c r="C91" s="9">
        <v>86.02</v>
      </c>
      <c r="D91" s="177">
        <v>347</v>
      </c>
      <c r="E91" s="177">
        <v>347</v>
      </c>
      <c r="F91" s="178">
        <f t="shared" si="21"/>
        <v>4.0339455940478963</v>
      </c>
      <c r="G91" s="177">
        <v>91</v>
      </c>
      <c r="H91" s="180">
        <f t="shared" si="22"/>
        <v>0.26224783861671469</v>
      </c>
      <c r="I91" s="177">
        <v>0</v>
      </c>
      <c r="J91" s="177">
        <v>50</v>
      </c>
      <c r="K91" s="180">
        <f>J91/G91</f>
        <v>0.5494505494505495</v>
      </c>
      <c r="L91" s="177">
        <f t="shared" si="24"/>
        <v>121</v>
      </c>
      <c r="M91" s="179">
        <f>L91/E91</f>
        <v>0.34870317002881845</v>
      </c>
      <c r="N91" s="177">
        <v>91</v>
      </c>
      <c r="O91" s="180">
        <f t="shared" si="25"/>
        <v>0.26224783861671469</v>
      </c>
      <c r="P91" s="177"/>
      <c r="R91" s="181"/>
    </row>
    <row r="92" spans="1:18" ht="9.9499999999999993" customHeight="1" x14ac:dyDescent="0.3">
      <c r="A92" s="9">
        <v>9</v>
      </c>
      <c r="B92" s="175" t="s">
        <v>68</v>
      </c>
      <c r="C92" s="9">
        <v>66.31</v>
      </c>
      <c r="D92" s="177">
        <v>190</v>
      </c>
      <c r="E92" s="177">
        <v>190</v>
      </c>
      <c r="F92" s="178">
        <f t="shared" si="21"/>
        <v>2.8653295128939829</v>
      </c>
      <c r="G92" s="177">
        <v>63</v>
      </c>
      <c r="H92" s="180">
        <f t="shared" si="22"/>
        <v>0.33157894736842103</v>
      </c>
      <c r="I92" s="177">
        <v>0</v>
      </c>
      <c r="J92" s="177">
        <v>30</v>
      </c>
      <c r="K92" s="180">
        <f>J92/G92</f>
        <v>0.47619047619047616</v>
      </c>
      <c r="L92" s="177">
        <f t="shared" si="24"/>
        <v>66</v>
      </c>
      <c r="M92" s="179">
        <f>L92/E92</f>
        <v>0.3473684210526316</v>
      </c>
      <c r="N92" s="177">
        <v>63</v>
      </c>
      <c r="O92" s="180">
        <f t="shared" si="25"/>
        <v>0.33157894736842103</v>
      </c>
      <c r="P92" s="177"/>
      <c r="R92" s="181"/>
    </row>
    <row r="93" spans="1:18" ht="9.9499999999999993" customHeight="1" x14ac:dyDescent="0.3">
      <c r="A93" s="241">
        <v>10</v>
      </c>
      <c r="B93" s="175" t="s">
        <v>69</v>
      </c>
      <c r="C93" s="9"/>
      <c r="D93" s="177"/>
      <c r="E93" s="177"/>
      <c r="F93" s="178"/>
      <c r="G93" s="177"/>
      <c r="H93" s="180"/>
      <c r="I93" s="177"/>
      <c r="J93" s="177"/>
      <c r="K93" s="180"/>
      <c r="L93" s="177"/>
      <c r="M93" s="179"/>
      <c r="N93" s="177"/>
      <c r="O93" s="180"/>
      <c r="P93" s="177"/>
      <c r="R93" s="181"/>
    </row>
    <row r="94" spans="1:18" ht="9.9499999999999993" customHeight="1" x14ac:dyDescent="0.3">
      <c r="A94" s="243"/>
      <c r="B94" s="175" t="s">
        <v>70</v>
      </c>
      <c r="C94" s="9">
        <v>76.13</v>
      </c>
      <c r="D94" s="177">
        <v>360</v>
      </c>
      <c r="E94" s="177">
        <v>360</v>
      </c>
      <c r="F94" s="178">
        <f>E94/C94</f>
        <v>4.7287534480493898</v>
      </c>
      <c r="G94" s="177">
        <v>126</v>
      </c>
      <c r="H94" s="180">
        <f>(G94/D94)</f>
        <v>0.35</v>
      </c>
      <c r="I94" s="177">
        <v>0</v>
      </c>
      <c r="J94" s="177">
        <v>60</v>
      </c>
      <c r="K94" s="180">
        <f>J94/G94</f>
        <v>0.47619047619047616</v>
      </c>
      <c r="L94" s="177">
        <f>ROUNDDOWN(E94*35%,0)</f>
        <v>126</v>
      </c>
      <c r="M94" s="179">
        <f>L94/E94</f>
        <v>0.35</v>
      </c>
      <c r="N94" s="177">
        <v>126</v>
      </c>
      <c r="O94" s="180">
        <f>N94/E94</f>
        <v>0.35</v>
      </c>
      <c r="P94" s="177"/>
      <c r="R94" s="181"/>
    </row>
    <row r="95" spans="1:18" ht="9.9499999999999993" customHeight="1" x14ac:dyDescent="0.3">
      <c r="A95" s="241">
        <v>11</v>
      </c>
      <c r="B95" s="175" t="s">
        <v>71</v>
      </c>
      <c r="C95" s="9"/>
      <c r="D95" s="177"/>
      <c r="E95" s="177"/>
      <c r="F95" s="178"/>
      <c r="G95" s="177"/>
      <c r="H95" s="180"/>
      <c r="I95" s="177"/>
      <c r="J95" s="177"/>
      <c r="K95" s="180"/>
      <c r="L95" s="177"/>
      <c r="M95" s="179"/>
      <c r="N95" s="177"/>
      <c r="O95" s="180"/>
      <c r="P95" s="177"/>
      <c r="R95" s="181"/>
    </row>
    <row r="96" spans="1:18" ht="9.9499999999999993" customHeight="1" x14ac:dyDescent="0.3">
      <c r="A96" s="242"/>
      <c r="B96" s="175" t="s">
        <v>464</v>
      </c>
      <c r="C96" s="9">
        <v>61.79</v>
      </c>
      <c r="D96" s="177">
        <v>361</v>
      </c>
      <c r="E96" s="177">
        <v>361</v>
      </c>
      <c r="F96" s="178">
        <f t="shared" ref="F96:F101" si="26">E96/C96</f>
        <v>5.8423693154232081</v>
      </c>
      <c r="G96" s="177">
        <v>126</v>
      </c>
      <c r="H96" s="180">
        <f t="shared" ref="H96:H101" si="27">(G96/D96)</f>
        <v>0.34903047091412742</v>
      </c>
      <c r="I96" s="177">
        <v>0</v>
      </c>
      <c r="J96" s="177">
        <v>60</v>
      </c>
      <c r="K96" s="180">
        <f t="shared" ref="K96:K98" si="28">J96/G96</f>
        <v>0.47619047619047616</v>
      </c>
      <c r="L96" s="177">
        <f t="shared" ref="L96:L101" si="29">ROUNDDOWN(E96*35%,0)</f>
        <v>126</v>
      </c>
      <c r="M96" s="179">
        <f t="shared" ref="M96:M101" si="30">L96/E96</f>
        <v>0.34903047091412742</v>
      </c>
      <c r="N96" s="177">
        <v>126</v>
      </c>
      <c r="O96" s="180">
        <f t="shared" ref="O96:O101" si="31">N96/E96</f>
        <v>0.34903047091412742</v>
      </c>
      <c r="P96" s="177"/>
      <c r="R96" s="181"/>
    </row>
    <row r="97" spans="1:18" ht="9.9499999999999993" customHeight="1" x14ac:dyDescent="0.3">
      <c r="A97" s="242"/>
      <c r="B97" s="175" t="s">
        <v>73</v>
      </c>
      <c r="C97" s="9">
        <v>65.37</v>
      </c>
      <c r="D97" s="177">
        <v>454</v>
      </c>
      <c r="E97" s="177">
        <v>454</v>
      </c>
      <c r="F97" s="178">
        <f t="shared" si="26"/>
        <v>6.9450818418234661</v>
      </c>
      <c r="G97" s="177">
        <v>158</v>
      </c>
      <c r="H97" s="180">
        <f t="shared" si="27"/>
        <v>0.34801762114537443</v>
      </c>
      <c r="I97" s="177">
        <v>0</v>
      </c>
      <c r="J97" s="177">
        <v>60</v>
      </c>
      <c r="K97" s="180">
        <f t="shared" si="28"/>
        <v>0.379746835443038</v>
      </c>
      <c r="L97" s="177">
        <f t="shared" si="29"/>
        <v>158</v>
      </c>
      <c r="M97" s="179">
        <f t="shared" si="30"/>
        <v>0.34801762114537443</v>
      </c>
      <c r="N97" s="177">
        <v>158</v>
      </c>
      <c r="O97" s="180">
        <f t="shared" si="31"/>
        <v>0.34801762114537443</v>
      </c>
      <c r="P97" s="177"/>
      <c r="R97" s="181"/>
    </row>
    <row r="98" spans="1:18" ht="9.9499999999999993" customHeight="1" x14ac:dyDescent="0.3">
      <c r="A98" s="243"/>
      <c r="B98" s="175" t="s">
        <v>74</v>
      </c>
      <c r="C98" s="9">
        <v>78.400000000000006</v>
      </c>
      <c r="D98" s="177">
        <v>366</v>
      </c>
      <c r="E98" s="177">
        <v>366</v>
      </c>
      <c r="F98" s="178">
        <f t="shared" si="26"/>
        <v>4.6683673469387754</v>
      </c>
      <c r="G98" s="177">
        <v>128</v>
      </c>
      <c r="H98" s="180">
        <f t="shared" si="27"/>
        <v>0.34972677595628415</v>
      </c>
      <c r="I98" s="177">
        <v>0</v>
      </c>
      <c r="J98" s="177">
        <v>60</v>
      </c>
      <c r="K98" s="180">
        <f t="shared" si="28"/>
        <v>0.46875</v>
      </c>
      <c r="L98" s="177">
        <f t="shared" si="29"/>
        <v>128</v>
      </c>
      <c r="M98" s="179">
        <f t="shared" si="30"/>
        <v>0.34972677595628415</v>
      </c>
      <c r="N98" s="177">
        <v>128</v>
      </c>
      <c r="O98" s="180">
        <f t="shared" si="31"/>
        <v>0.34972677595628415</v>
      </c>
      <c r="P98" s="177"/>
      <c r="R98" s="181"/>
    </row>
    <row r="99" spans="1:18" s="20" customFormat="1" ht="9.9499999999999993" customHeight="1" x14ac:dyDescent="0.3">
      <c r="A99" s="9">
        <v>12</v>
      </c>
      <c r="B99" s="175" t="s">
        <v>75</v>
      </c>
      <c r="C99" s="9">
        <v>134.03</v>
      </c>
      <c r="D99" s="177">
        <v>886</v>
      </c>
      <c r="E99" s="177">
        <v>886</v>
      </c>
      <c r="F99" s="178">
        <f t="shared" si="26"/>
        <v>6.6104603446989483</v>
      </c>
      <c r="G99" s="177">
        <v>300</v>
      </c>
      <c r="H99" s="180">
        <f t="shared" si="27"/>
        <v>0.33860045146726864</v>
      </c>
      <c r="I99" s="177">
        <v>0</v>
      </c>
      <c r="J99" s="177">
        <v>150</v>
      </c>
      <c r="K99" s="180">
        <f>J99/G99</f>
        <v>0.5</v>
      </c>
      <c r="L99" s="177">
        <f t="shared" si="29"/>
        <v>310</v>
      </c>
      <c r="M99" s="179">
        <f t="shared" si="30"/>
        <v>0.34988713318284426</v>
      </c>
      <c r="N99" s="177">
        <v>300</v>
      </c>
      <c r="O99" s="180">
        <f t="shared" si="31"/>
        <v>0.33860045146726864</v>
      </c>
      <c r="P99" s="177"/>
      <c r="R99" s="189"/>
    </row>
    <row r="100" spans="1:18" ht="9.9499999999999993" customHeight="1" x14ac:dyDescent="0.3">
      <c r="A100" s="9">
        <v>12</v>
      </c>
      <c r="B100" s="175" t="s">
        <v>76</v>
      </c>
      <c r="C100" s="9">
        <v>72.23</v>
      </c>
      <c r="D100" s="177">
        <v>196</v>
      </c>
      <c r="E100" s="177">
        <v>196</v>
      </c>
      <c r="F100" s="178">
        <f t="shared" si="26"/>
        <v>2.7135539249619272</v>
      </c>
      <c r="G100" s="177">
        <v>65</v>
      </c>
      <c r="H100" s="180">
        <f t="shared" si="27"/>
        <v>0.33163265306122447</v>
      </c>
      <c r="I100" s="177">
        <v>0</v>
      </c>
      <c r="J100" s="177">
        <v>30</v>
      </c>
      <c r="K100" s="180">
        <f>J100/G100</f>
        <v>0.46153846153846156</v>
      </c>
      <c r="L100" s="177">
        <f t="shared" si="29"/>
        <v>68</v>
      </c>
      <c r="M100" s="179">
        <f t="shared" si="30"/>
        <v>0.34693877551020408</v>
      </c>
      <c r="N100" s="177">
        <v>65</v>
      </c>
      <c r="O100" s="180">
        <f t="shared" si="31"/>
        <v>0.33163265306122447</v>
      </c>
      <c r="P100" s="177"/>
      <c r="R100" s="181"/>
    </row>
    <row r="101" spans="1:18" ht="9.9499999999999993" customHeight="1" x14ac:dyDescent="0.3">
      <c r="A101" s="9">
        <v>14</v>
      </c>
      <c r="B101" s="175" t="s">
        <v>77</v>
      </c>
      <c r="C101" s="9">
        <v>162.51</v>
      </c>
      <c r="D101" s="177">
        <v>349</v>
      </c>
      <c r="E101" s="177">
        <v>349</v>
      </c>
      <c r="F101" s="178">
        <f t="shared" si="26"/>
        <v>2.1475601501446064</v>
      </c>
      <c r="G101" s="177">
        <v>80</v>
      </c>
      <c r="H101" s="180">
        <f t="shared" si="27"/>
        <v>0.22922636103151864</v>
      </c>
      <c r="I101" s="177">
        <v>0</v>
      </c>
      <c r="J101" s="177">
        <v>40</v>
      </c>
      <c r="K101" s="180">
        <f>J101/G101</f>
        <v>0.5</v>
      </c>
      <c r="L101" s="177">
        <f t="shared" si="29"/>
        <v>122</v>
      </c>
      <c r="M101" s="179">
        <f t="shared" si="30"/>
        <v>0.34957020057306593</v>
      </c>
      <c r="N101" s="177">
        <v>80</v>
      </c>
      <c r="O101" s="180">
        <f t="shared" si="31"/>
        <v>0.22922636103151864</v>
      </c>
      <c r="P101" s="177"/>
      <c r="R101" s="181"/>
    </row>
    <row r="102" spans="1:18" ht="9.9499999999999993" customHeight="1" x14ac:dyDescent="0.3">
      <c r="A102" s="192"/>
      <c r="B102" s="193" t="s">
        <v>238</v>
      </c>
      <c r="C102" s="9"/>
      <c r="D102" s="177"/>
      <c r="E102" s="177"/>
      <c r="F102" s="178"/>
      <c r="G102" s="177"/>
      <c r="H102" s="180"/>
      <c r="I102" s="177"/>
      <c r="J102" s="177"/>
      <c r="K102" s="180"/>
      <c r="L102" s="177"/>
      <c r="M102" s="179"/>
      <c r="N102" s="177"/>
      <c r="O102" s="180"/>
      <c r="P102" s="177"/>
      <c r="R102" s="181"/>
    </row>
    <row r="103" spans="1:18" ht="9.9499999999999993" customHeight="1" x14ac:dyDescent="0.3">
      <c r="A103" s="9">
        <v>15</v>
      </c>
      <c r="B103" s="175" t="s">
        <v>465</v>
      </c>
      <c r="C103" s="9">
        <v>86.94</v>
      </c>
      <c r="D103" s="177">
        <v>215</v>
      </c>
      <c r="E103" s="177">
        <v>215</v>
      </c>
      <c r="F103" s="178">
        <f>E103/C103</f>
        <v>2.4729698642742122</v>
      </c>
      <c r="G103" s="177">
        <v>75</v>
      </c>
      <c r="H103" s="180">
        <v>0</v>
      </c>
      <c r="I103" s="177">
        <v>0</v>
      </c>
      <c r="J103" s="177">
        <v>0</v>
      </c>
      <c r="K103" s="180">
        <v>0</v>
      </c>
      <c r="L103" s="177">
        <f>ROUNDDOWN(E103*35%,0)</f>
        <v>75</v>
      </c>
      <c r="M103" s="179">
        <f>L103/E103</f>
        <v>0.34883720930232559</v>
      </c>
      <c r="N103" s="177">
        <v>75</v>
      </c>
      <c r="O103" s="180">
        <f>N103/E103</f>
        <v>0.34883720930232559</v>
      </c>
      <c r="P103" s="177"/>
      <c r="R103" s="181"/>
    </row>
    <row r="104" spans="1:18" ht="9.9499999999999993" customHeight="1" x14ac:dyDescent="0.3">
      <c r="A104" s="9">
        <v>16</v>
      </c>
      <c r="B104" s="175" t="s">
        <v>466</v>
      </c>
      <c r="C104" s="9">
        <v>14.57</v>
      </c>
      <c r="D104" s="177">
        <v>54</v>
      </c>
      <c r="E104" s="177">
        <v>54</v>
      </c>
      <c r="F104" s="178">
        <f>E104/C104</f>
        <v>3.7062457103637612</v>
      </c>
      <c r="G104" s="177">
        <v>18</v>
      </c>
      <c r="H104" s="180">
        <f>(G104/D104)</f>
        <v>0.33333333333333331</v>
      </c>
      <c r="I104" s="177">
        <v>2</v>
      </c>
      <c r="J104" s="177">
        <v>0</v>
      </c>
      <c r="K104" s="180">
        <f t="shared" ref="K104:K107" si="32">J104/G104</f>
        <v>0</v>
      </c>
      <c r="L104" s="177">
        <f>ROUNDDOWN(E104*35%,0)</f>
        <v>18</v>
      </c>
      <c r="M104" s="179">
        <v>0.35</v>
      </c>
      <c r="N104" s="177">
        <v>18</v>
      </c>
      <c r="O104" s="180">
        <f>N104/E104</f>
        <v>0.33333333333333331</v>
      </c>
      <c r="P104" s="177"/>
      <c r="R104" s="181"/>
    </row>
    <row r="105" spans="1:18" ht="9.9499999999999993" customHeight="1" x14ac:dyDescent="0.3">
      <c r="A105" s="9">
        <v>17</v>
      </c>
      <c r="B105" s="175" t="s">
        <v>467</v>
      </c>
      <c r="C105" s="9">
        <v>15.02</v>
      </c>
      <c r="D105" s="177">
        <v>43</v>
      </c>
      <c r="E105" s="177">
        <v>43</v>
      </c>
      <c r="F105" s="178">
        <f>E105/C105</f>
        <v>2.8628495339547273</v>
      </c>
      <c r="G105" s="177">
        <v>15</v>
      </c>
      <c r="H105" s="180">
        <f>(G105/D105)</f>
        <v>0.34883720930232559</v>
      </c>
      <c r="I105" s="177">
        <v>7</v>
      </c>
      <c r="J105" s="177">
        <v>0</v>
      </c>
      <c r="K105" s="180">
        <f t="shared" si="32"/>
        <v>0</v>
      </c>
      <c r="L105" s="177">
        <f>ROUNDDOWN(E105*35%,0)</f>
        <v>15</v>
      </c>
      <c r="M105" s="179">
        <f>L105/E105</f>
        <v>0.34883720930232559</v>
      </c>
      <c r="N105" s="177">
        <v>15</v>
      </c>
      <c r="O105" s="180">
        <f>N105/E105</f>
        <v>0.34883720930232559</v>
      </c>
      <c r="P105" s="177"/>
      <c r="R105" s="181"/>
    </row>
    <row r="106" spans="1:18" ht="9.9499999999999993" customHeight="1" x14ac:dyDescent="0.3">
      <c r="A106" s="9">
        <v>18</v>
      </c>
      <c r="B106" s="175" t="s">
        <v>468</v>
      </c>
      <c r="C106" s="9">
        <v>46.79</v>
      </c>
      <c r="D106" s="177">
        <v>100</v>
      </c>
      <c r="E106" s="177">
        <v>100</v>
      </c>
      <c r="F106" s="178">
        <f>E106/C106</f>
        <v>2.1372088053002778</v>
      </c>
      <c r="G106" s="177">
        <v>35</v>
      </c>
      <c r="H106" s="180">
        <f>(G106/D106)</f>
        <v>0.35</v>
      </c>
      <c r="I106" s="177">
        <v>19</v>
      </c>
      <c r="J106" s="177">
        <v>0</v>
      </c>
      <c r="K106" s="180">
        <f t="shared" si="32"/>
        <v>0</v>
      </c>
      <c r="L106" s="177">
        <f>ROUNDDOWN(E106*35%,0)</f>
        <v>35</v>
      </c>
      <c r="M106" s="179">
        <f>L106/E106</f>
        <v>0.35</v>
      </c>
      <c r="N106" s="177">
        <v>35</v>
      </c>
      <c r="O106" s="180">
        <f>N106/E106</f>
        <v>0.35</v>
      </c>
      <c r="P106" s="177"/>
      <c r="R106" s="181"/>
    </row>
    <row r="107" spans="1:18" ht="9.9499999999999993" customHeight="1" x14ac:dyDescent="0.3">
      <c r="A107" s="9">
        <v>19</v>
      </c>
      <c r="B107" s="175" t="s">
        <v>469</v>
      </c>
      <c r="C107" s="9">
        <v>9.3000000000000007</v>
      </c>
      <c r="D107" s="177">
        <v>37</v>
      </c>
      <c r="E107" s="177">
        <v>37</v>
      </c>
      <c r="F107" s="178">
        <f>E107/C107</f>
        <v>3.9784946236559136</v>
      </c>
      <c r="G107" s="177">
        <v>12</v>
      </c>
      <c r="H107" s="180">
        <f>(G107/D107)</f>
        <v>0.32432432432432434</v>
      </c>
      <c r="I107" s="177">
        <v>0</v>
      </c>
      <c r="J107" s="177">
        <v>0</v>
      </c>
      <c r="K107" s="180">
        <f t="shared" si="32"/>
        <v>0</v>
      </c>
      <c r="L107" s="177">
        <f>ROUNDDOWN(E107*35%,0)</f>
        <v>12</v>
      </c>
      <c r="M107" s="179">
        <v>0.35</v>
      </c>
      <c r="N107" s="177">
        <v>12</v>
      </c>
      <c r="O107" s="180">
        <f>N107/E107</f>
        <v>0.32432432432432434</v>
      </c>
      <c r="P107" s="177"/>
      <c r="R107" s="181"/>
    </row>
    <row r="108" spans="1:18" ht="45" customHeight="1" x14ac:dyDescent="0.3">
      <c r="A108" s="9">
        <v>20</v>
      </c>
      <c r="B108" s="175" t="s">
        <v>30</v>
      </c>
      <c r="C108" s="9"/>
      <c r="D108" s="176"/>
      <c r="E108" s="177"/>
      <c r="F108" s="178"/>
      <c r="G108" s="177"/>
      <c r="H108" s="180"/>
      <c r="I108" s="177"/>
      <c r="J108" s="177"/>
      <c r="K108" s="180"/>
      <c r="L108" s="177"/>
      <c r="M108" s="179"/>
      <c r="N108" s="177"/>
      <c r="O108" s="180"/>
      <c r="P108" s="177"/>
      <c r="R108" s="181"/>
    </row>
    <row r="109" spans="1:18" s="78" customFormat="1" ht="9.9499999999999993" customHeight="1" x14ac:dyDescent="0.3">
      <c r="A109" s="326" t="s">
        <v>83</v>
      </c>
      <c r="B109" s="327"/>
      <c r="C109" s="182">
        <f>SUM(C81:C108)</f>
        <v>5754.5700000000006</v>
      </c>
      <c r="D109" s="184">
        <f>SUM(D81:D108)</f>
        <v>12074</v>
      </c>
      <c r="E109" s="184">
        <f>SUM(E81:E108)</f>
        <v>12074</v>
      </c>
      <c r="F109" s="185">
        <f>E109/C109</f>
        <v>2.0981585070648197</v>
      </c>
      <c r="G109" s="184">
        <f>SUM(G81:G108)</f>
        <v>3813</v>
      </c>
      <c r="H109" s="186">
        <f>(G109/D109)</f>
        <v>0.31580255093589532</v>
      </c>
      <c r="I109" s="184">
        <v>0</v>
      </c>
      <c r="J109" s="184">
        <f>SUM(J81:J108)</f>
        <v>1785</v>
      </c>
      <c r="K109" s="186">
        <f>J109/G109</f>
        <v>0.46813532651455547</v>
      </c>
      <c r="L109" s="184">
        <f>SUM(L81:L108)</f>
        <v>4215</v>
      </c>
      <c r="M109" s="187"/>
      <c r="N109" s="184">
        <f>SUM(N81:N108)</f>
        <v>3813</v>
      </c>
      <c r="O109" s="186">
        <f>N109/E109</f>
        <v>0.31580255093589532</v>
      </c>
      <c r="P109" s="184">
        <f>SUM(P81:P108)</f>
        <v>0</v>
      </c>
      <c r="R109" s="188"/>
    </row>
    <row r="110" spans="1:18" ht="9.9499999999999993" customHeight="1" x14ac:dyDescent="0.3">
      <c r="A110" s="328" t="s">
        <v>84</v>
      </c>
      <c r="B110" s="329"/>
      <c r="C110" s="174"/>
      <c r="D110" s="176"/>
      <c r="E110" s="177"/>
      <c r="F110" s="178"/>
      <c r="G110" s="177"/>
      <c r="H110" s="180"/>
      <c r="I110" s="177"/>
      <c r="J110" s="177"/>
      <c r="K110" s="180"/>
      <c r="L110" s="177"/>
      <c r="M110" s="179"/>
      <c r="N110" s="177"/>
      <c r="O110" s="180"/>
      <c r="P110" s="177"/>
      <c r="R110" s="181"/>
    </row>
    <row r="111" spans="1:18" ht="9.9499999999999993" customHeight="1" x14ac:dyDescent="0.3">
      <c r="A111" s="9">
        <v>1</v>
      </c>
      <c r="B111" s="175" t="s">
        <v>85</v>
      </c>
      <c r="C111" s="9">
        <v>28.95</v>
      </c>
      <c r="D111" s="177">
        <v>111</v>
      </c>
      <c r="E111" s="177">
        <v>111</v>
      </c>
      <c r="F111" s="178">
        <f>E111/C111</f>
        <v>3.8341968911917101</v>
      </c>
      <c r="G111" s="177">
        <v>38</v>
      </c>
      <c r="H111" s="180">
        <f>(G111/D111)</f>
        <v>0.34234234234234234</v>
      </c>
      <c r="I111" s="177">
        <v>0</v>
      </c>
      <c r="J111" s="177">
        <v>15</v>
      </c>
      <c r="K111" s="180">
        <f>J111/G111</f>
        <v>0.39473684210526316</v>
      </c>
      <c r="L111" s="177">
        <f>ROUNDDOWN(E111*35%,0)</f>
        <v>38</v>
      </c>
      <c r="M111" s="179">
        <v>0.35</v>
      </c>
      <c r="N111" s="177">
        <v>38</v>
      </c>
      <c r="O111" s="180">
        <f>N111/E111</f>
        <v>0.34234234234234234</v>
      </c>
      <c r="P111" s="177"/>
      <c r="R111" s="181"/>
    </row>
    <row r="112" spans="1:18" s="20" customFormat="1" ht="9.9499999999999993" customHeight="1" x14ac:dyDescent="0.3">
      <c r="A112" s="9">
        <v>2</v>
      </c>
      <c r="B112" s="175" t="s">
        <v>87</v>
      </c>
      <c r="C112" s="9">
        <v>25.16</v>
      </c>
      <c r="D112" s="177">
        <v>156</v>
      </c>
      <c r="E112" s="177">
        <v>156</v>
      </c>
      <c r="F112" s="178">
        <f>E112/C112</f>
        <v>6.2003179650238476</v>
      </c>
      <c r="G112" s="177">
        <v>40</v>
      </c>
      <c r="H112" s="180">
        <f>(G112/D112)</f>
        <v>0.25641025641025639</v>
      </c>
      <c r="I112" s="177">
        <v>0</v>
      </c>
      <c r="J112" s="177">
        <v>20</v>
      </c>
      <c r="K112" s="180">
        <f>J112/G112</f>
        <v>0.5</v>
      </c>
      <c r="L112" s="177">
        <f>ROUNDDOWN(E112*35%,0)</f>
        <v>54</v>
      </c>
      <c r="M112" s="179">
        <f>L112/E112</f>
        <v>0.34615384615384615</v>
      </c>
      <c r="N112" s="177">
        <v>40</v>
      </c>
      <c r="O112" s="180">
        <f>N112/E112</f>
        <v>0.25641025641025639</v>
      </c>
      <c r="P112" s="177"/>
      <c r="R112" s="189"/>
    </row>
    <row r="113" spans="1:18" ht="9.9499999999999993" customHeight="1" x14ac:dyDescent="0.3">
      <c r="A113" s="241">
        <v>3</v>
      </c>
      <c r="B113" s="175" t="s">
        <v>88</v>
      </c>
      <c r="C113" s="9"/>
      <c r="D113" s="177"/>
      <c r="E113" s="177"/>
      <c r="F113" s="178"/>
      <c r="G113" s="177"/>
      <c r="H113" s="180"/>
      <c r="I113" s="177"/>
      <c r="J113" s="177"/>
      <c r="K113" s="180"/>
      <c r="L113" s="177"/>
      <c r="M113" s="179"/>
      <c r="N113" s="177"/>
      <c r="O113" s="180"/>
      <c r="P113" s="177"/>
      <c r="R113" s="181"/>
    </row>
    <row r="114" spans="1:18" ht="9.9499999999999993" customHeight="1" x14ac:dyDescent="0.3">
      <c r="A114" s="243"/>
      <c r="B114" s="175" t="s">
        <v>89</v>
      </c>
      <c r="C114" s="9">
        <v>353.71</v>
      </c>
      <c r="D114" s="177">
        <v>1341</v>
      </c>
      <c r="E114" s="177">
        <v>1341</v>
      </c>
      <c r="F114" s="178">
        <f>E114/C114</f>
        <v>3.7912414124565323</v>
      </c>
      <c r="G114" s="177">
        <v>402</v>
      </c>
      <c r="H114" s="180">
        <f>(G114/D114)</f>
        <v>0.29977628635346754</v>
      </c>
      <c r="I114" s="177">
        <v>0</v>
      </c>
      <c r="J114" s="177">
        <v>200</v>
      </c>
      <c r="K114" s="180">
        <f>J114/G114</f>
        <v>0.49751243781094528</v>
      </c>
      <c r="L114" s="177">
        <f>ROUNDDOWN(E114*35%,0)</f>
        <v>469</v>
      </c>
      <c r="M114" s="179">
        <f>L114/E114</f>
        <v>0.34973900074571218</v>
      </c>
      <c r="N114" s="177">
        <v>402</v>
      </c>
      <c r="O114" s="180">
        <f>N114/E114</f>
        <v>0.29977628635346754</v>
      </c>
      <c r="P114" s="177"/>
      <c r="R114" s="181"/>
    </row>
    <row r="115" spans="1:18" s="78" customFormat="1" ht="9.9499999999999993" customHeight="1" x14ac:dyDescent="0.3">
      <c r="A115" s="326" t="s">
        <v>90</v>
      </c>
      <c r="B115" s="327"/>
      <c r="C115" s="182">
        <f>SUM(C111:C114)</f>
        <v>407.82</v>
      </c>
      <c r="D115" s="184">
        <f>SUM(D111:D114)</f>
        <v>1608</v>
      </c>
      <c r="E115" s="184">
        <f>SUM(E111:E114)</f>
        <v>1608</v>
      </c>
      <c r="F115" s="185">
        <f>E115/C115</f>
        <v>3.9429159923495662</v>
      </c>
      <c r="G115" s="184">
        <f>SUM(G111:G114)</f>
        <v>480</v>
      </c>
      <c r="H115" s="180">
        <f>(G115/D115)</f>
        <v>0.29850746268656714</v>
      </c>
      <c r="I115" s="184">
        <v>0</v>
      </c>
      <c r="J115" s="184">
        <f>SUM(J111:J114)</f>
        <v>235</v>
      </c>
      <c r="K115" s="186">
        <f>J115/G115</f>
        <v>0.48958333333333331</v>
      </c>
      <c r="L115" s="184">
        <f>SUM(L111:L114)</f>
        <v>561</v>
      </c>
      <c r="M115" s="187">
        <f>L115/E115</f>
        <v>0.34888059701492535</v>
      </c>
      <c r="N115" s="184">
        <f>SUM(N111:N114)</f>
        <v>480</v>
      </c>
      <c r="O115" s="186">
        <f>N115/E115</f>
        <v>0.29850746268656714</v>
      </c>
      <c r="P115" s="184">
        <f>SUM(P111:P114)</f>
        <v>0</v>
      </c>
      <c r="R115" s="188"/>
    </row>
    <row r="116" spans="1:18" ht="9.9499999999999993" customHeight="1" x14ac:dyDescent="0.3">
      <c r="A116" s="328" t="s">
        <v>91</v>
      </c>
      <c r="B116" s="329"/>
      <c r="C116" s="174"/>
      <c r="D116" s="176"/>
      <c r="E116" s="177"/>
      <c r="F116" s="178"/>
      <c r="G116" s="177"/>
      <c r="H116" s="180"/>
      <c r="I116" s="177"/>
      <c r="J116" s="177"/>
      <c r="K116" s="180"/>
      <c r="L116" s="177"/>
      <c r="M116" s="179"/>
      <c r="N116" s="177"/>
      <c r="O116" s="180"/>
      <c r="P116" s="177"/>
      <c r="R116" s="181"/>
    </row>
    <row r="117" spans="1:18" ht="9.75" customHeight="1" x14ac:dyDescent="0.3">
      <c r="A117" s="241">
        <v>1</v>
      </c>
      <c r="B117" s="175" t="s">
        <v>92</v>
      </c>
      <c r="C117" s="9"/>
      <c r="D117" s="176"/>
      <c r="E117" s="177"/>
      <c r="F117" s="178"/>
      <c r="G117" s="177"/>
      <c r="H117" s="180"/>
      <c r="I117" s="177"/>
      <c r="J117" s="177"/>
      <c r="K117" s="180"/>
      <c r="L117" s="177"/>
      <c r="M117" s="179"/>
      <c r="N117" s="177"/>
      <c r="O117" s="180"/>
      <c r="P117" s="177"/>
      <c r="R117" s="181"/>
    </row>
    <row r="118" spans="1:18" s="20" customFormat="1" ht="9.9499999999999993" customHeight="1" x14ac:dyDescent="0.3">
      <c r="A118" s="242"/>
      <c r="B118" s="175" t="s">
        <v>93</v>
      </c>
      <c r="C118" s="9">
        <v>2015.36</v>
      </c>
      <c r="D118" s="177">
        <v>6842</v>
      </c>
      <c r="E118" s="177">
        <v>6842</v>
      </c>
      <c r="F118" s="178">
        <f>E118/C118</f>
        <v>3.3949269609399813</v>
      </c>
      <c r="G118" s="177">
        <v>1500</v>
      </c>
      <c r="H118" s="180">
        <f>(G118/D118)</f>
        <v>0.21923414206372405</v>
      </c>
      <c r="I118" s="177">
        <v>0</v>
      </c>
      <c r="J118" s="177">
        <v>800</v>
      </c>
      <c r="K118" s="180">
        <f>J118/G118</f>
        <v>0.53333333333333333</v>
      </c>
      <c r="L118" s="177">
        <f>ROUNDDOWN(E118*35%,0)</f>
        <v>2394</v>
      </c>
      <c r="M118" s="179">
        <f>L118/E118</f>
        <v>0.34989769073370358</v>
      </c>
      <c r="N118" s="177">
        <v>1500</v>
      </c>
      <c r="O118" s="180">
        <f>N118/E118</f>
        <v>0.21923414206372405</v>
      </c>
      <c r="P118" s="177"/>
      <c r="R118" s="189"/>
    </row>
    <row r="119" spans="1:18" s="20" customFormat="1" ht="9.9499999999999993" customHeight="1" x14ac:dyDescent="0.3">
      <c r="A119" s="243"/>
      <c r="B119" s="175" t="s">
        <v>94</v>
      </c>
      <c r="C119" s="9">
        <v>74.36</v>
      </c>
      <c r="D119" s="177">
        <v>166</v>
      </c>
      <c r="E119" s="177">
        <v>166</v>
      </c>
      <c r="F119" s="178">
        <f>E119/C119</f>
        <v>2.2323830016137709</v>
      </c>
      <c r="G119" s="177">
        <v>50</v>
      </c>
      <c r="H119" s="180">
        <f>(G119/D119)</f>
        <v>0.30120481927710846</v>
      </c>
      <c r="I119" s="177">
        <v>0</v>
      </c>
      <c r="J119" s="177">
        <v>25</v>
      </c>
      <c r="K119" s="180">
        <f>J119/G119</f>
        <v>0.5</v>
      </c>
      <c r="L119" s="177">
        <f>ROUNDDOWN(E119*35%,0)</f>
        <v>58</v>
      </c>
      <c r="M119" s="179">
        <f>L119/E119</f>
        <v>0.3493975903614458</v>
      </c>
      <c r="N119" s="177">
        <v>50</v>
      </c>
      <c r="O119" s="180">
        <f>N119/E119</f>
        <v>0.30120481927710846</v>
      </c>
      <c r="P119" s="177"/>
      <c r="R119" s="189"/>
    </row>
    <row r="120" spans="1:18" s="20" customFormat="1" ht="9.9499999999999993" customHeight="1" x14ac:dyDescent="0.3">
      <c r="A120" s="9">
        <v>2</v>
      </c>
      <c r="B120" s="175" t="s">
        <v>95</v>
      </c>
      <c r="C120" s="9">
        <v>20.85</v>
      </c>
      <c r="D120" s="177">
        <v>196</v>
      </c>
      <c r="E120" s="177">
        <v>196</v>
      </c>
      <c r="F120" s="178">
        <f>E120/C120</f>
        <v>9.4004796163069546</v>
      </c>
      <c r="G120" s="177">
        <v>48</v>
      </c>
      <c r="H120" s="180">
        <f>(G120/D120)</f>
        <v>0.24489795918367346</v>
      </c>
      <c r="I120" s="177">
        <v>0</v>
      </c>
      <c r="J120" s="177">
        <v>20</v>
      </c>
      <c r="K120" s="180">
        <f>J120/G120</f>
        <v>0.41666666666666669</v>
      </c>
      <c r="L120" s="177">
        <f>ROUNDDOWN(E120*35%,0)</f>
        <v>68</v>
      </c>
      <c r="M120" s="179">
        <f>L120/E120</f>
        <v>0.34693877551020408</v>
      </c>
      <c r="N120" s="177">
        <v>48</v>
      </c>
      <c r="O120" s="180">
        <f>N120/E120</f>
        <v>0.24489795918367346</v>
      </c>
      <c r="P120" s="177"/>
      <c r="R120" s="189"/>
    </row>
    <row r="121" spans="1:18" s="20" customFormat="1" ht="9.9499999999999993" customHeight="1" x14ac:dyDescent="0.3">
      <c r="A121" s="241">
        <v>3</v>
      </c>
      <c r="B121" s="175" t="s">
        <v>96</v>
      </c>
      <c r="C121" s="9"/>
      <c r="D121" s="177"/>
      <c r="E121" s="177"/>
      <c r="F121" s="178"/>
      <c r="G121" s="177"/>
      <c r="H121" s="180"/>
      <c r="I121" s="177"/>
      <c r="J121" s="177"/>
      <c r="K121" s="180"/>
      <c r="L121" s="177"/>
      <c r="M121" s="179"/>
      <c r="N121" s="177"/>
      <c r="O121" s="180"/>
      <c r="P121" s="177"/>
      <c r="R121" s="189"/>
    </row>
    <row r="122" spans="1:18" s="20" customFormat="1" ht="9.9499999999999993" customHeight="1" x14ac:dyDescent="0.3">
      <c r="A122" s="242"/>
      <c r="B122" s="175" t="s">
        <v>97</v>
      </c>
      <c r="C122" s="9">
        <v>175.25</v>
      </c>
      <c r="D122" s="177">
        <v>270</v>
      </c>
      <c r="E122" s="177">
        <v>270</v>
      </c>
      <c r="F122" s="178">
        <f>E122/C122</f>
        <v>1.5406562054208275</v>
      </c>
      <c r="G122" s="177">
        <v>55</v>
      </c>
      <c r="H122" s="180">
        <f>(G122/D122)</f>
        <v>0.20370370370370369</v>
      </c>
      <c r="I122" s="177">
        <v>0</v>
      </c>
      <c r="J122" s="177">
        <v>30</v>
      </c>
      <c r="K122" s="180">
        <f t="shared" ref="K122:K123" si="33">J122/G122</f>
        <v>0.54545454545454541</v>
      </c>
      <c r="L122" s="177">
        <f>ROUNDDOWN(E122*35%,0)</f>
        <v>94</v>
      </c>
      <c r="M122" s="179">
        <f>L122/E122</f>
        <v>0.34814814814814815</v>
      </c>
      <c r="N122" s="177">
        <v>55</v>
      </c>
      <c r="O122" s="180">
        <f>N122/E122</f>
        <v>0.20370370370370369</v>
      </c>
      <c r="P122" s="177"/>
      <c r="R122" s="189"/>
    </row>
    <row r="123" spans="1:18" s="20" customFormat="1" ht="9.9499999999999993" customHeight="1" x14ac:dyDescent="0.3">
      <c r="A123" s="243"/>
      <c r="B123" s="175" t="s">
        <v>98</v>
      </c>
      <c r="C123" s="9">
        <v>121.07</v>
      </c>
      <c r="D123" s="177">
        <v>77</v>
      </c>
      <c r="E123" s="177">
        <v>77</v>
      </c>
      <c r="F123" s="178">
        <f>E123/C123</f>
        <v>0.63599570496407043</v>
      </c>
      <c r="G123" s="177">
        <v>25</v>
      </c>
      <c r="H123" s="180">
        <f>(G123/D123)</f>
        <v>0.32467532467532467</v>
      </c>
      <c r="I123" s="177">
        <v>0</v>
      </c>
      <c r="J123" s="177">
        <v>15</v>
      </c>
      <c r="K123" s="180">
        <f t="shared" si="33"/>
        <v>0.6</v>
      </c>
      <c r="L123" s="177">
        <f>ROUNDDOWN(E123*35%,0)</f>
        <v>26</v>
      </c>
      <c r="M123" s="179">
        <v>0.35</v>
      </c>
      <c r="N123" s="177">
        <v>25</v>
      </c>
      <c r="O123" s="180">
        <f>N123/E123</f>
        <v>0.32467532467532467</v>
      </c>
      <c r="P123" s="177"/>
      <c r="R123" s="189"/>
    </row>
    <row r="124" spans="1:18" s="20" customFormat="1" ht="49.5" customHeight="1" x14ac:dyDescent="0.3">
      <c r="A124" s="9">
        <v>4</v>
      </c>
      <c r="B124" s="175" t="s">
        <v>30</v>
      </c>
      <c r="C124" s="9"/>
      <c r="D124" s="177"/>
      <c r="E124" s="177"/>
      <c r="F124" s="178"/>
      <c r="G124" s="177"/>
      <c r="H124" s="180"/>
      <c r="I124" s="177"/>
      <c r="J124" s="177"/>
      <c r="K124" s="180"/>
      <c r="L124" s="177"/>
      <c r="M124" s="179"/>
      <c r="N124" s="177"/>
      <c r="O124" s="180"/>
      <c r="P124" s="177"/>
      <c r="R124" s="189"/>
    </row>
    <row r="125" spans="1:18" s="78" customFormat="1" ht="9.9499999999999993" customHeight="1" x14ac:dyDescent="0.3">
      <c r="A125" s="324" t="s">
        <v>99</v>
      </c>
      <c r="B125" s="324"/>
      <c r="C125" s="190">
        <f>SUM(C118:C124)</f>
        <v>2406.89</v>
      </c>
      <c r="D125" s="184">
        <f>SUM(D118:D124)</f>
        <v>7551</v>
      </c>
      <c r="E125" s="184">
        <f>SUM(E118:E124)</f>
        <v>7551</v>
      </c>
      <c r="F125" s="185">
        <f>E125/C125</f>
        <v>3.137243496794619</v>
      </c>
      <c r="G125" s="184">
        <f>SUM(G118:G124)</f>
        <v>1678</v>
      </c>
      <c r="H125" s="186">
        <f>(G125/D125)</f>
        <v>0.22222222222222221</v>
      </c>
      <c r="I125" s="184">
        <v>0</v>
      </c>
      <c r="J125" s="184">
        <f>SUM(J118:J124)</f>
        <v>890</v>
      </c>
      <c r="K125" s="186">
        <f>J125/G125</f>
        <v>0.53039332538736594</v>
      </c>
      <c r="L125" s="184">
        <f>SUM(L118:L124)</f>
        <v>2640</v>
      </c>
      <c r="M125" s="187"/>
      <c r="N125" s="184">
        <f>SUM(N118:N124)</f>
        <v>1678</v>
      </c>
      <c r="O125" s="186">
        <f>N125/E125</f>
        <v>0.22222222222222221</v>
      </c>
      <c r="P125" s="184">
        <f>SUM(P118:P124)</f>
        <v>0</v>
      </c>
      <c r="R125" s="188"/>
    </row>
    <row r="126" spans="1:18" ht="9.9499999999999993" customHeight="1" x14ac:dyDescent="0.3">
      <c r="A126" s="325" t="s">
        <v>100</v>
      </c>
      <c r="B126" s="325"/>
      <c r="C126" s="9"/>
      <c r="D126" s="176"/>
      <c r="E126" s="177"/>
      <c r="F126" s="178"/>
      <c r="G126" s="177"/>
      <c r="H126" s="180"/>
      <c r="I126" s="177"/>
      <c r="J126" s="177"/>
      <c r="K126" s="180"/>
      <c r="L126" s="177"/>
      <c r="M126" s="179"/>
      <c r="N126" s="177"/>
      <c r="O126" s="180"/>
      <c r="P126" s="177"/>
      <c r="R126" s="181"/>
    </row>
    <row r="127" spans="1:18" ht="9.9499999999999993" customHeight="1" x14ac:dyDescent="0.3">
      <c r="A127" s="241">
        <v>1</v>
      </c>
      <c r="B127" s="175" t="s">
        <v>101</v>
      </c>
      <c r="C127" s="9"/>
      <c r="D127" s="176"/>
      <c r="E127" s="177"/>
      <c r="F127" s="178"/>
      <c r="G127" s="177"/>
      <c r="H127" s="180"/>
      <c r="I127" s="177"/>
      <c r="J127" s="177"/>
      <c r="K127" s="180"/>
      <c r="L127" s="177"/>
      <c r="M127" s="179"/>
      <c r="N127" s="177"/>
      <c r="O127" s="180"/>
      <c r="P127" s="177"/>
      <c r="R127" s="181"/>
    </row>
    <row r="128" spans="1:18" ht="9.9499999999999993" customHeight="1" x14ac:dyDescent="0.3">
      <c r="A128" s="243"/>
      <c r="B128" s="175" t="s">
        <v>102</v>
      </c>
      <c r="C128" s="9">
        <v>22.32</v>
      </c>
      <c r="D128" s="177">
        <v>92</v>
      </c>
      <c r="E128" s="177">
        <v>92</v>
      </c>
      <c r="F128" s="178">
        <f>E128/C128</f>
        <v>4.1218637992831537</v>
      </c>
      <c r="G128" s="177">
        <v>25</v>
      </c>
      <c r="H128" s="180">
        <f>(G128/D128)</f>
        <v>0.27173913043478259</v>
      </c>
      <c r="I128" s="177">
        <v>0</v>
      </c>
      <c r="J128" s="177">
        <v>15</v>
      </c>
      <c r="K128" s="180">
        <f>J128/G128</f>
        <v>0.6</v>
      </c>
      <c r="L128" s="177">
        <f>ROUNDDOWN(E128*35%,0)</f>
        <v>32</v>
      </c>
      <c r="M128" s="179">
        <f>L128/E128</f>
        <v>0.34782608695652173</v>
      </c>
      <c r="N128" s="177">
        <v>25</v>
      </c>
      <c r="O128" s="180">
        <f>N128/E128</f>
        <v>0.27173913043478259</v>
      </c>
      <c r="P128" s="177"/>
      <c r="R128" s="181"/>
    </row>
    <row r="129" spans="1:18" ht="9.9499999999999993" customHeight="1" x14ac:dyDescent="0.3">
      <c r="A129" s="241">
        <v>2</v>
      </c>
      <c r="B129" s="175" t="s">
        <v>103</v>
      </c>
      <c r="C129" s="9"/>
      <c r="D129" s="177"/>
      <c r="E129" s="177"/>
      <c r="F129" s="178"/>
      <c r="G129" s="177"/>
      <c r="H129" s="180"/>
      <c r="I129" s="177"/>
      <c r="J129" s="177"/>
      <c r="K129" s="180"/>
      <c r="L129" s="177"/>
      <c r="M129" s="179"/>
      <c r="N129" s="177"/>
      <c r="O129" s="180"/>
      <c r="P129" s="177"/>
      <c r="R129" s="181"/>
    </row>
    <row r="130" spans="1:18" ht="9.9499999999999993" customHeight="1" x14ac:dyDescent="0.3">
      <c r="A130" s="243"/>
      <c r="B130" s="175" t="s">
        <v>104</v>
      </c>
      <c r="C130" s="9">
        <v>145.66999999999999</v>
      </c>
      <c r="D130" s="177">
        <v>1347</v>
      </c>
      <c r="E130" s="177">
        <v>1347</v>
      </c>
      <c r="F130" s="178">
        <f>E130/C130</f>
        <v>9.2469279879178981</v>
      </c>
      <c r="G130" s="177">
        <v>471</v>
      </c>
      <c r="H130" s="180">
        <f>(G130/D130)</f>
        <v>0.34966592427616927</v>
      </c>
      <c r="I130" s="177">
        <v>0</v>
      </c>
      <c r="J130" s="177">
        <v>300</v>
      </c>
      <c r="K130" s="180">
        <f>J130/G130</f>
        <v>0.63694267515923564</v>
      </c>
      <c r="L130" s="177">
        <f>ROUNDDOWN(E130*35%,0)</f>
        <v>471</v>
      </c>
      <c r="M130" s="179">
        <f>L130/E130</f>
        <v>0.34966592427616927</v>
      </c>
      <c r="N130" s="177">
        <v>471</v>
      </c>
      <c r="O130" s="180">
        <f>N130/E130</f>
        <v>0.34966592427616927</v>
      </c>
      <c r="P130" s="177"/>
      <c r="R130" s="181"/>
    </row>
    <row r="131" spans="1:18" ht="9.9499999999999993" customHeight="1" x14ac:dyDescent="0.3">
      <c r="A131" s="241">
        <v>3</v>
      </c>
      <c r="B131" s="175" t="s">
        <v>105</v>
      </c>
      <c r="C131" s="9"/>
      <c r="D131" s="177"/>
      <c r="E131" s="177"/>
      <c r="F131" s="178"/>
      <c r="G131" s="177"/>
      <c r="H131" s="180"/>
      <c r="I131" s="177"/>
      <c r="J131" s="177"/>
      <c r="K131" s="180"/>
      <c r="L131" s="177"/>
      <c r="M131" s="179"/>
      <c r="N131" s="177"/>
      <c r="O131" s="180"/>
      <c r="P131" s="177"/>
      <c r="R131" s="181"/>
    </row>
    <row r="132" spans="1:18" ht="9.9499999999999993" customHeight="1" x14ac:dyDescent="0.3">
      <c r="A132" s="243"/>
      <c r="B132" s="175" t="s">
        <v>106</v>
      </c>
      <c r="C132" s="9">
        <v>200.1</v>
      </c>
      <c r="D132" s="177">
        <v>1719</v>
      </c>
      <c r="E132" s="177">
        <v>1719</v>
      </c>
      <c r="F132" s="178">
        <f>E132/C132</f>
        <v>8.5907046476761622</v>
      </c>
      <c r="G132" s="177">
        <v>600</v>
      </c>
      <c r="H132" s="180">
        <f>(G132/D132)</f>
        <v>0.34904013961605584</v>
      </c>
      <c r="I132" s="177">
        <v>0</v>
      </c>
      <c r="J132" s="177">
        <v>400</v>
      </c>
      <c r="K132" s="180">
        <f>J132/G132</f>
        <v>0.66666666666666663</v>
      </c>
      <c r="L132" s="177">
        <f>ROUNDDOWN(E132*35%,0)</f>
        <v>601</v>
      </c>
      <c r="M132" s="179">
        <f>L132/E132</f>
        <v>0.3496218731820826</v>
      </c>
      <c r="N132" s="177">
        <v>600</v>
      </c>
      <c r="O132" s="180">
        <f>N132/E132</f>
        <v>0.34904013961605584</v>
      </c>
      <c r="P132" s="177"/>
      <c r="R132" s="181"/>
    </row>
    <row r="133" spans="1:18" ht="9.9499999999999993" customHeight="1" x14ac:dyDescent="0.3">
      <c r="A133" s="241">
        <v>4</v>
      </c>
      <c r="B133" s="175" t="s">
        <v>107</v>
      </c>
      <c r="C133" s="9"/>
      <c r="D133" s="177"/>
      <c r="E133" s="177"/>
      <c r="F133" s="178"/>
      <c r="G133" s="177"/>
      <c r="H133" s="180"/>
      <c r="I133" s="177"/>
      <c r="J133" s="177"/>
      <c r="K133" s="180"/>
      <c r="L133" s="177"/>
      <c r="M133" s="179"/>
      <c r="N133" s="177"/>
      <c r="O133" s="180"/>
      <c r="P133" s="177"/>
      <c r="R133" s="181"/>
    </row>
    <row r="134" spans="1:18" ht="9.9499999999999993" customHeight="1" x14ac:dyDescent="0.3">
      <c r="A134" s="243"/>
      <c r="B134" s="175" t="s">
        <v>108</v>
      </c>
      <c r="C134" s="9">
        <v>64.16</v>
      </c>
      <c r="D134" s="177">
        <v>653</v>
      </c>
      <c r="E134" s="177">
        <v>653</v>
      </c>
      <c r="F134" s="178">
        <f>E134/C134</f>
        <v>10.177680798004989</v>
      </c>
      <c r="G134" s="177">
        <v>228</v>
      </c>
      <c r="H134" s="180">
        <f>(G134/D134)</f>
        <v>0.34915773353751917</v>
      </c>
      <c r="I134" s="177">
        <v>0</v>
      </c>
      <c r="J134" s="177">
        <v>150</v>
      </c>
      <c r="K134" s="180">
        <f>J134/G134</f>
        <v>0.65789473684210531</v>
      </c>
      <c r="L134" s="177">
        <f>ROUNDDOWN(E134*35%,0)</f>
        <v>228</v>
      </c>
      <c r="M134" s="179">
        <f>L134/E134</f>
        <v>0.34915773353751917</v>
      </c>
      <c r="N134" s="177">
        <v>228</v>
      </c>
      <c r="O134" s="180">
        <f>N134/E134</f>
        <v>0.34915773353751917</v>
      </c>
      <c r="P134" s="177"/>
      <c r="R134" s="181"/>
    </row>
    <row r="135" spans="1:18" s="20" customFormat="1" ht="9.9499999999999993" customHeight="1" x14ac:dyDescent="0.3">
      <c r="A135" s="9">
        <v>5</v>
      </c>
      <c r="B135" s="175" t="s">
        <v>109</v>
      </c>
      <c r="C135" s="9">
        <v>359.59</v>
      </c>
      <c r="D135" s="177">
        <v>305</v>
      </c>
      <c r="E135" s="177">
        <v>305</v>
      </c>
      <c r="F135" s="178">
        <f>E135/C135</f>
        <v>0.84818821435523795</v>
      </c>
      <c r="G135" s="177">
        <v>106</v>
      </c>
      <c r="H135" s="180">
        <f>(G135/D135)</f>
        <v>0.34754098360655739</v>
      </c>
      <c r="I135" s="177">
        <v>0</v>
      </c>
      <c r="J135" s="177">
        <v>50</v>
      </c>
      <c r="K135" s="180">
        <f>J135/G135</f>
        <v>0.47169811320754718</v>
      </c>
      <c r="L135" s="177">
        <f>ROUNDDOWN(E135*35%,0)</f>
        <v>106</v>
      </c>
      <c r="M135" s="179">
        <f>L135/E135</f>
        <v>0.34754098360655739</v>
      </c>
      <c r="N135" s="177">
        <v>106</v>
      </c>
      <c r="O135" s="180">
        <f>N135/E135</f>
        <v>0.34754098360655739</v>
      </c>
      <c r="P135" s="177"/>
      <c r="R135" s="189"/>
    </row>
    <row r="136" spans="1:18" ht="9.9499999999999993" customHeight="1" x14ac:dyDescent="0.3">
      <c r="A136" s="241">
        <v>6</v>
      </c>
      <c r="B136" s="175" t="s">
        <v>110</v>
      </c>
      <c r="C136" s="9"/>
      <c r="D136" s="177"/>
      <c r="E136" s="177"/>
      <c r="F136" s="178"/>
      <c r="G136" s="177"/>
      <c r="H136" s="180"/>
      <c r="I136" s="177"/>
      <c r="J136" s="177"/>
      <c r="K136" s="180"/>
      <c r="L136" s="177"/>
      <c r="M136" s="179"/>
      <c r="N136" s="177"/>
      <c r="O136" s="180"/>
      <c r="P136" s="177"/>
      <c r="R136" s="181"/>
    </row>
    <row r="137" spans="1:18" ht="9.9499999999999993" customHeight="1" x14ac:dyDescent="0.3">
      <c r="A137" s="242"/>
      <c r="B137" s="175" t="s">
        <v>97</v>
      </c>
      <c r="C137" s="9">
        <v>376.48</v>
      </c>
      <c r="D137" s="177">
        <v>2424</v>
      </c>
      <c r="E137" s="177">
        <v>2424</v>
      </c>
      <c r="F137" s="178">
        <f>E137/C137</f>
        <v>6.4385890352741182</v>
      </c>
      <c r="G137" s="177">
        <v>848</v>
      </c>
      <c r="H137" s="180">
        <f>(G137/D137)</f>
        <v>0.34983498349834985</v>
      </c>
      <c r="I137" s="177">
        <v>0</v>
      </c>
      <c r="J137" s="177">
        <v>300</v>
      </c>
      <c r="K137" s="180">
        <f t="shared" ref="K137:K138" si="34">J137/G137</f>
        <v>0.35377358490566035</v>
      </c>
      <c r="L137" s="177">
        <f>ROUNDDOWN(E137*35%,0)</f>
        <v>848</v>
      </c>
      <c r="M137" s="179">
        <f>L137/E137</f>
        <v>0.34983498349834985</v>
      </c>
      <c r="N137" s="177">
        <v>848</v>
      </c>
      <c r="O137" s="180">
        <f>N137/E137</f>
        <v>0.34983498349834985</v>
      </c>
      <c r="P137" s="177"/>
      <c r="R137" s="181"/>
    </row>
    <row r="138" spans="1:18" ht="9.9499999999999993" customHeight="1" x14ac:dyDescent="0.3">
      <c r="A138" s="243"/>
      <c r="B138" s="175" t="s">
        <v>98</v>
      </c>
      <c r="C138" s="9">
        <v>23.6</v>
      </c>
      <c r="D138" s="177">
        <v>78</v>
      </c>
      <c r="E138" s="177">
        <v>78</v>
      </c>
      <c r="F138" s="178">
        <f>E138/C138</f>
        <v>3.3050847457627115</v>
      </c>
      <c r="G138" s="177">
        <v>27</v>
      </c>
      <c r="H138" s="180">
        <f>(G138/D138)</f>
        <v>0.34615384615384615</v>
      </c>
      <c r="I138" s="177">
        <v>0</v>
      </c>
      <c r="J138" s="177">
        <v>10</v>
      </c>
      <c r="K138" s="180">
        <f t="shared" si="34"/>
        <v>0.37037037037037035</v>
      </c>
      <c r="L138" s="177">
        <f>ROUNDDOWN(E138*35%,0)</f>
        <v>27</v>
      </c>
      <c r="M138" s="179">
        <f>L138/E138</f>
        <v>0.34615384615384615</v>
      </c>
      <c r="N138" s="177">
        <v>27</v>
      </c>
      <c r="O138" s="180">
        <f>N138/E138</f>
        <v>0.34615384615384615</v>
      </c>
      <c r="P138" s="177"/>
      <c r="R138" s="181"/>
    </row>
    <row r="139" spans="1:18" ht="9.9499999999999993" customHeight="1" x14ac:dyDescent="0.3">
      <c r="A139" s="241">
        <v>7</v>
      </c>
      <c r="B139" s="175" t="s">
        <v>111</v>
      </c>
      <c r="C139" s="9"/>
      <c r="D139" s="177"/>
      <c r="E139" s="177"/>
      <c r="F139" s="178"/>
      <c r="G139" s="177"/>
      <c r="H139" s="180"/>
      <c r="I139" s="177"/>
      <c r="J139" s="177"/>
      <c r="K139" s="180"/>
      <c r="L139" s="177"/>
      <c r="M139" s="179"/>
      <c r="N139" s="177"/>
      <c r="O139" s="180"/>
      <c r="P139" s="177"/>
      <c r="R139" s="181"/>
    </row>
    <row r="140" spans="1:18" ht="9.9499999999999993" customHeight="1" x14ac:dyDescent="0.3">
      <c r="A140" s="243"/>
      <c r="B140" s="175" t="s">
        <v>35</v>
      </c>
      <c r="C140" s="9">
        <v>141.91</v>
      </c>
      <c r="D140" s="177">
        <v>835</v>
      </c>
      <c r="E140" s="177">
        <v>835</v>
      </c>
      <c r="F140" s="178">
        <f>E140/C140</f>
        <v>5.8840109928828133</v>
      </c>
      <c r="G140" s="177">
        <v>292</v>
      </c>
      <c r="H140" s="180">
        <f>(G140/D140)</f>
        <v>0.34970059880239523</v>
      </c>
      <c r="I140" s="177">
        <v>0</v>
      </c>
      <c r="J140" s="177">
        <v>150</v>
      </c>
      <c r="K140" s="180">
        <f>J140/G140</f>
        <v>0.51369863013698636</v>
      </c>
      <c r="L140" s="177">
        <f>ROUNDDOWN(E140*35%,0)</f>
        <v>292</v>
      </c>
      <c r="M140" s="179">
        <f>L140/E140</f>
        <v>0.34970059880239523</v>
      </c>
      <c r="N140" s="177">
        <v>292</v>
      </c>
      <c r="O140" s="180">
        <f>N140/E140</f>
        <v>0.34970059880239523</v>
      </c>
      <c r="P140" s="177"/>
      <c r="R140" s="181"/>
    </row>
    <row r="141" spans="1:18" s="20" customFormat="1" ht="9.9499999999999993" customHeight="1" x14ac:dyDescent="0.3">
      <c r="A141" s="9">
        <v>8</v>
      </c>
      <c r="B141" s="175" t="s">
        <v>112</v>
      </c>
      <c r="C141" s="9">
        <v>16.45</v>
      </c>
      <c r="D141" s="177">
        <v>35</v>
      </c>
      <c r="E141" s="177">
        <v>35</v>
      </c>
      <c r="F141" s="178">
        <f>E141/C141</f>
        <v>2.1276595744680851</v>
      </c>
      <c r="G141" s="177">
        <v>12</v>
      </c>
      <c r="H141" s="180">
        <f>(G141/D141)</f>
        <v>0.34285714285714286</v>
      </c>
      <c r="I141" s="177">
        <v>0</v>
      </c>
      <c r="J141" s="177">
        <v>5</v>
      </c>
      <c r="K141" s="180">
        <f>J141/G141</f>
        <v>0.41666666666666669</v>
      </c>
      <c r="L141" s="177">
        <f>ROUNDDOWN(E141*35%,0)</f>
        <v>12</v>
      </c>
      <c r="M141" s="179">
        <v>0.35</v>
      </c>
      <c r="N141" s="177">
        <v>12</v>
      </c>
      <c r="O141" s="180">
        <f>N141/E141</f>
        <v>0.34285714285714286</v>
      </c>
      <c r="P141" s="177"/>
      <c r="R141" s="189"/>
    </row>
    <row r="142" spans="1:18" ht="9.9499999999999993" customHeight="1" x14ac:dyDescent="0.3">
      <c r="A142" s="9">
        <v>9</v>
      </c>
      <c r="B142" s="175" t="s">
        <v>113</v>
      </c>
      <c r="C142" s="9">
        <v>19.21</v>
      </c>
      <c r="D142" s="177">
        <v>73</v>
      </c>
      <c r="E142" s="177">
        <v>73</v>
      </c>
      <c r="F142" s="178">
        <f>E142/C142</f>
        <v>3.8001041124414368</v>
      </c>
      <c r="G142" s="177">
        <v>25</v>
      </c>
      <c r="H142" s="180">
        <f>(G142/D142)</f>
        <v>0.34246575342465752</v>
      </c>
      <c r="I142" s="177">
        <v>0</v>
      </c>
      <c r="J142" s="177">
        <v>5</v>
      </c>
      <c r="K142" s="180">
        <f>J142/G142</f>
        <v>0.2</v>
      </c>
      <c r="L142" s="177">
        <f>ROUNDDOWN(E142*35%,0)</f>
        <v>25</v>
      </c>
      <c r="M142" s="179">
        <v>0.35</v>
      </c>
      <c r="N142" s="177">
        <v>25</v>
      </c>
      <c r="O142" s="180">
        <f>N142/E142</f>
        <v>0.34246575342465752</v>
      </c>
      <c r="P142" s="177"/>
      <c r="R142" s="181"/>
    </row>
    <row r="143" spans="1:18" ht="9.9499999999999993" customHeight="1" x14ac:dyDescent="0.3">
      <c r="A143" s="9">
        <v>10</v>
      </c>
      <c r="B143" s="175" t="s">
        <v>114</v>
      </c>
      <c r="C143" s="9">
        <v>66.27</v>
      </c>
      <c r="D143" s="177">
        <v>139</v>
      </c>
      <c r="E143" s="177">
        <v>139</v>
      </c>
      <c r="F143" s="178">
        <f>E143/C143</f>
        <v>2.097480006035914</v>
      </c>
      <c r="G143" s="177">
        <v>46</v>
      </c>
      <c r="H143" s="180">
        <f>(G143/D143)</f>
        <v>0.33093525179856115</v>
      </c>
      <c r="I143" s="177">
        <v>0</v>
      </c>
      <c r="J143" s="177">
        <v>10</v>
      </c>
      <c r="K143" s="180">
        <f>J143/G143</f>
        <v>0.21739130434782608</v>
      </c>
      <c r="L143" s="177">
        <f>ROUNDDOWN(E143*35%,0)</f>
        <v>48</v>
      </c>
      <c r="M143" s="179">
        <f>L143/E143</f>
        <v>0.34532374100719426</v>
      </c>
      <c r="N143" s="177">
        <v>46</v>
      </c>
      <c r="O143" s="180">
        <f>N143/E143</f>
        <v>0.33093525179856115</v>
      </c>
      <c r="P143" s="177"/>
      <c r="R143" s="181"/>
    </row>
    <row r="144" spans="1:18" s="20" customFormat="1" ht="9.9499999999999993" customHeight="1" x14ac:dyDescent="0.3">
      <c r="A144" s="241">
        <v>11</v>
      </c>
      <c r="B144" s="175" t="s">
        <v>115</v>
      </c>
      <c r="C144" s="9"/>
      <c r="D144" s="177"/>
      <c r="E144" s="177"/>
      <c r="F144" s="178"/>
      <c r="G144" s="177"/>
      <c r="H144" s="180"/>
      <c r="I144" s="177"/>
      <c r="J144" s="177"/>
      <c r="K144" s="180"/>
      <c r="L144" s="177"/>
      <c r="M144" s="179"/>
      <c r="N144" s="177"/>
      <c r="O144" s="180"/>
      <c r="P144" s="177"/>
      <c r="R144" s="189"/>
    </row>
    <row r="145" spans="1:18" s="20" customFormat="1" ht="9.9499999999999993" customHeight="1" x14ac:dyDescent="0.3">
      <c r="A145" s="242"/>
      <c r="B145" s="175" t="s">
        <v>116</v>
      </c>
      <c r="C145" s="9">
        <v>193.94</v>
      </c>
      <c r="D145" s="177">
        <v>663</v>
      </c>
      <c r="E145" s="177">
        <v>663</v>
      </c>
      <c r="F145" s="178">
        <f>E145/C145</f>
        <v>3.418583066927916</v>
      </c>
      <c r="G145" s="177">
        <v>232</v>
      </c>
      <c r="H145" s="180">
        <f>(G145/D145)</f>
        <v>0.34992458521870284</v>
      </c>
      <c r="I145" s="177">
        <v>0</v>
      </c>
      <c r="J145" s="177">
        <v>150</v>
      </c>
      <c r="K145" s="180">
        <f t="shared" ref="K145:K146" si="35">J145/G145</f>
        <v>0.64655172413793105</v>
      </c>
      <c r="L145" s="177">
        <f>ROUNDDOWN(E145*35%,0)</f>
        <v>232</v>
      </c>
      <c r="M145" s="179">
        <f>L145/E145</f>
        <v>0.34992458521870284</v>
      </c>
      <c r="N145" s="177">
        <v>232</v>
      </c>
      <c r="O145" s="180">
        <f>N145/E145</f>
        <v>0.34992458521870284</v>
      </c>
      <c r="P145" s="177"/>
      <c r="R145" s="189"/>
    </row>
    <row r="146" spans="1:18" ht="9.9499999999999993" customHeight="1" x14ac:dyDescent="0.3">
      <c r="A146" s="243"/>
      <c r="B146" s="175" t="s">
        <v>117</v>
      </c>
      <c r="C146" s="9">
        <v>283.94</v>
      </c>
      <c r="D146" s="177">
        <v>912</v>
      </c>
      <c r="E146" s="177">
        <v>912</v>
      </c>
      <c r="F146" s="178">
        <f>E146/C146</f>
        <v>3.2119461858139045</v>
      </c>
      <c r="G146" s="177">
        <v>228</v>
      </c>
      <c r="H146" s="180">
        <f>(G146/D146)</f>
        <v>0.25</v>
      </c>
      <c r="I146" s="177">
        <v>0</v>
      </c>
      <c r="J146" s="177">
        <v>120</v>
      </c>
      <c r="K146" s="180">
        <f t="shared" si="35"/>
        <v>0.52631578947368418</v>
      </c>
      <c r="L146" s="177">
        <f>ROUNDDOWN(E146*35%,0)</f>
        <v>319</v>
      </c>
      <c r="M146" s="179">
        <f>L146/E146</f>
        <v>0.34978070175438597</v>
      </c>
      <c r="N146" s="177">
        <v>228</v>
      </c>
      <c r="O146" s="180">
        <f>N146/E146</f>
        <v>0.25</v>
      </c>
      <c r="P146" s="177"/>
      <c r="R146" s="181"/>
    </row>
    <row r="147" spans="1:18" ht="9.9499999999999993" customHeight="1" x14ac:dyDescent="0.3">
      <c r="A147" s="241">
        <v>12</v>
      </c>
      <c r="B147" s="175" t="s">
        <v>118</v>
      </c>
      <c r="C147" s="9"/>
      <c r="D147" s="177"/>
      <c r="E147" s="177"/>
      <c r="F147" s="178"/>
      <c r="G147" s="177"/>
      <c r="H147" s="180"/>
      <c r="I147" s="177"/>
      <c r="J147" s="177"/>
      <c r="K147" s="180"/>
      <c r="L147" s="177"/>
      <c r="M147" s="179"/>
      <c r="N147" s="177"/>
      <c r="O147" s="180"/>
      <c r="P147" s="177"/>
      <c r="R147" s="181"/>
    </row>
    <row r="148" spans="1:18" ht="9.9499999999999993" customHeight="1" x14ac:dyDescent="0.3">
      <c r="A148" s="243"/>
      <c r="B148" s="175" t="s">
        <v>35</v>
      </c>
      <c r="C148" s="9">
        <v>63.69</v>
      </c>
      <c r="D148" s="177">
        <v>284</v>
      </c>
      <c r="E148" s="177">
        <v>284</v>
      </c>
      <c r="F148" s="178">
        <f>E148/C148</f>
        <v>4.4590987596168947</v>
      </c>
      <c r="G148" s="177">
        <v>99</v>
      </c>
      <c r="H148" s="180">
        <f>(G148/D148)</f>
        <v>0.34859154929577463</v>
      </c>
      <c r="I148" s="177">
        <v>0</v>
      </c>
      <c r="J148" s="177">
        <v>40</v>
      </c>
      <c r="K148" s="180">
        <f>J148/G148</f>
        <v>0.40404040404040403</v>
      </c>
      <c r="L148" s="177">
        <f>ROUNDDOWN(E148*35%,0)</f>
        <v>99</v>
      </c>
      <c r="M148" s="179">
        <f>L148/E148</f>
        <v>0.34859154929577463</v>
      </c>
      <c r="N148" s="177">
        <v>99</v>
      </c>
      <c r="O148" s="180">
        <f>N148/E148</f>
        <v>0.34859154929577463</v>
      </c>
      <c r="P148" s="177"/>
      <c r="R148" s="181"/>
    </row>
    <row r="149" spans="1:18" ht="9.9499999999999993" customHeight="1" x14ac:dyDescent="0.3">
      <c r="A149" s="241">
        <v>13</v>
      </c>
      <c r="B149" s="175" t="s">
        <v>119</v>
      </c>
      <c r="C149" s="9"/>
      <c r="D149" s="177"/>
      <c r="E149" s="177"/>
      <c r="F149" s="178"/>
      <c r="G149" s="177"/>
      <c r="H149" s="180"/>
      <c r="I149" s="177"/>
      <c r="J149" s="177"/>
      <c r="K149" s="180"/>
      <c r="L149" s="177">
        <f>ROUNDDOWN(E149*35%,0)</f>
        <v>0</v>
      </c>
      <c r="M149" s="179"/>
      <c r="N149" s="177"/>
      <c r="O149" s="180"/>
      <c r="P149" s="177"/>
      <c r="R149" s="181"/>
    </row>
    <row r="150" spans="1:18" ht="9.9499999999999993" customHeight="1" x14ac:dyDescent="0.3">
      <c r="A150" s="242"/>
      <c r="B150" s="175" t="s">
        <v>120</v>
      </c>
      <c r="C150" s="9">
        <v>194.53</v>
      </c>
      <c r="D150" s="177">
        <v>1768</v>
      </c>
      <c r="E150" s="177">
        <v>1768</v>
      </c>
      <c r="F150" s="178">
        <f>E150/C150</f>
        <v>9.0885724566904855</v>
      </c>
      <c r="G150" s="177">
        <v>618</v>
      </c>
      <c r="H150" s="180">
        <f>(G150/D150)</f>
        <v>0.34954751131221717</v>
      </c>
      <c r="I150" s="177">
        <v>0</v>
      </c>
      <c r="J150" s="177">
        <v>300</v>
      </c>
      <c r="K150" s="180">
        <f>J150/G150</f>
        <v>0.4854368932038835</v>
      </c>
      <c r="L150" s="177">
        <f>ROUNDDOWN(E150*35%,0)</f>
        <v>618</v>
      </c>
      <c r="M150" s="179">
        <f>L150/E150</f>
        <v>0.34954751131221717</v>
      </c>
      <c r="N150" s="177">
        <v>618</v>
      </c>
      <c r="O150" s="180">
        <f>N150/E150</f>
        <v>0.34954751131221717</v>
      </c>
      <c r="P150" s="177"/>
      <c r="R150" s="181"/>
    </row>
    <row r="151" spans="1:18" ht="9.9499999999999993" customHeight="1" x14ac:dyDescent="0.3">
      <c r="A151" s="243"/>
      <c r="B151" s="175" t="s">
        <v>121</v>
      </c>
      <c r="C151" s="9">
        <v>143.76</v>
      </c>
      <c r="D151" s="177">
        <v>993</v>
      </c>
      <c r="E151" s="177">
        <v>993</v>
      </c>
      <c r="F151" s="178">
        <f>E151/C151</f>
        <v>6.9073455759599334</v>
      </c>
      <c r="G151" s="177">
        <v>347</v>
      </c>
      <c r="H151" s="180">
        <f>(G151/D151)</f>
        <v>0.34944612286002014</v>
      </c>
      <c r="I151" s="177">
        <v>0</v>
      </c>
      <c r="J151" s="177">
        <v>150</v>
      </c>
      <c r="K151" s="180">
        <f>J151/G151</f>
        <v>0.43227665706051871</v>
      </c>
      <c r="L151" s="177">
        <f>ROUNDDOWN(E151*35%,0)</f>
        <v>347</v>
      </c>
      <c r="M151" s="179">
        <f>L151/E151</f>
        <v>0.34944612286002014</v>
      </c>
      <c r="N151" s="177">
        <v>347</v>
      </c>
      <c r="O151" s="180">
        <f>N151/E151</f>
        <v>0.34944612286002014</v>
      </c>
      <c r="P151" s="177"/>
      <c r="Q151" s="20"/>
      <c r="R151" s="181"/>
    </row>
    <row r="152" spans="1:18" ht="9.9499999999999993" customHeight="1" x14ac:dyDescent="0.3">
      <c r="A152" s="9">
        <v>14</v>
      </c>
      <c r="B152" s="175" t="s">
        <v>470</v>
      </c>
      <c r="C152" s="9">
        <v>45.65</v>
      </c>
      <c r="D152" s="177">
        <v>214</v>
      </c>
      <c r="E152" s="177">
        <v>214</v>
      </c>
      <c r="F152" s="178">
        <f>E152/C152</f>
        <v>4.6878422782037239</v>
      </c>
      <c r="G152" s="177">
        <v>0</v>
      </c>
      <c r="H152" s="180">
        <v>0</v>
      </c>
      <c r="I152" s="177">
        <v>0</v>
      </c>
      <c r="J152" s="177">
        <v>0</v>
      </c>
      <c r="K152" s="180">
        <v>0</v>
      </c>
      <c r="L152" s="177">
        <f>ROUNDDOWN(E152*35%,0)</f>
        <v>74</v>
      </c>
      <c r="M152" s="179">
        <f>L152/E152</f>
        <v>0.34579439252336447</v>
      </c>
      <c r="N152" s="177">
        <v>0</v>
      </c>
      <c r="O152" s="180">
        <f>N152/E152</f>
        <v>0</v>
      </c>
      <c r="P152" s="177"/>
      <c r="Q152" s="20"/>
      <c r="R152" s="181"/>
    </row>
    <row r="153" spans="1:18" s="20" customFormat="1" ht="9.9499999999999993" customHeight="1" x14ac:dyDescent="0.3">
      <c r="A153" s="241">
        <v>15</v>
      </c>
      <c r="B153" s="175" t="s">
        <v>309</v>
      </c>
      <c r="C153" s="9"/>
      <c r="D153" s="177"/>
      <c r="E153" s="177"/>
      <c r="F153" s="178"/>
      <c r="G153" s="177"/>
      <c r="H153" s="180"/>
      <c r="I153" s="177"/>
      <c r="J153" s="177"/>
      <c r="K153" s="180"/>
      <c r="L153" s="177"/>
      <c r="M153" s="179"/>
      <c r="N153" s="177"/>
      <c r="O153" s="180"/>
      <c r="P153" s="177"/>
      <c r="R153" s="189"/>
    </row>
    <row r="154" spans="1:18" s="20" customFormat="1" ht="9.9499999999999993" customHeight="1" x14ac:dyDescent="0.3">
      <c r="A154" s="242"/>
      <c r="B154" s="175" t="s">
        <v>310</v>
      </c>
      <c r="C154" s="9">
        <v>63.25</v>
      </c>
      <c r="D154" s="177">
        <v>332</v>
      </c>
      <c r="E154" s="177">
        <v>332</v>
      </c>
      <c r="F154" s="178">
        <f>E154/C154</f>
        <v>5.2490118577075098</v>
      </c>
      <c r="G154" s="177">
        <v>116</v>
      </c>
      <c r="H154" s="180">
        <f>(G154/D154)</f>
        <v>0.3493975903614458</v>
      </c>
      <c r="I154" s="177">
        <v>0</v>
      </c>
      <c r="J154" s="177">
        <v>60</v>
      </c>
      <c r="K154" s="180">
        <f>J154/G154</f>
        <v>0.51724137931034486</v>
      </c>
      <c r="L154" s="177">
        <f>ROUNDDOWN(E154*35%,0)</f>
        <v>116</v>
      </c>
      <c r="M154" s="179">
        <f>L154/E154</f>
        <v>0.3493975903614458</v>
      </c>
      <c r="N154" s="177">
        <v>116</v>
      </c>
      <c r="O154" s="180">
        <f>N154/E154</f>
        <v>0.3493975903614458</v>
      </c>
      <c r="P154" s="177"/>
      <c r="R154" s="189"/>
    </row>
    <row r="155" spans="1:18" s="20" customFormat="1" ht="9.9499999999999993" customHeight="1" x14ac:dyDescent="0.3">
      <c r="A155" s="243"/>
      <c r="B155" s="175" t="s">
        <v>311</v>
      </c>
      <c r="C155" s="9">
        <v>178.68</v>
      </c>
      <c r="D155" s="177">
        <v>1376</v>
      </c>
      <c r="E155" s="177">
        <v>1376</v>
      </c>
      <c r="F155" s="178">
        <f>E155/C155</f>
        <v>7.7009178419520925</v>
      </c>
      <c r="G155" s="177">
        <v>481</v>
      </c>
      <c r="H155" s="180">
        <f>(G155/D155)</f>
        <v>0.3495639534883721</v>
      </c>
      <c r="I155" s="177">
        <v>0</v>
      </c>
      <c r="J155" s="177">
        <v>150</v>
      </c>
      <c r="K155" s="180">
        <f>J155/G155</f>
        <v>0.31185031185031187</v>
      </c>
      <c r="L155" s="177">
        <f>ROUNDDOWN(E155*35%,0)</f>
        <v>481</v>
      </c>
      <c r="M155" s="179">
        <f>L155/E155</f>
        <v>0.3495639534883721</v>
      </c>
      <c r="N155" s="177">
        <v>481</v>
      </c>
      <c r="O155" s="180">
        <f>N155/E155</f>
        <v>0.3495639534883721</v>
      </c>
      <c r="P155" s="177"/>
      <c r="R155" s="189"/>
    </row>
    <row r="156" spans="1:18" ht="9.9499999999999993" customHeight="1" x14ac:dyDescent="0.3">
      <c r="A156" s="137">
        <v>16</v>
      </c>
      <c r="B156" s="175" t="s">
        <v>126</v>
      </c>
      <c r="C156" s="9"/>
      <c r="D156" s="177"/>
      <c r="E156" s="177"/>
      <c r="F156" s="178"/>
      <c r="G156" s="177"/>
      <c r="H156" s="180"/>
      <c r="I156" s="177"/>
      <c r="J156" s="177"/>
      <c r="K156" s="180"/>
      <c r="L156" s="177"/>
      <c r="M156" s="179"/>
      <c r="N156" s="177"/>
      <c r="O156" s="180"/>
      <c r="P156" s="177"/>
      <c r="R156" s="181"/>
    </row>
    <row r="157" spans="1:18" ht="9.9499999999999993" customHeight="1" x14ac:dyDescent="0.3">
      <c r="A157" s="173"/>
      <c r="B157" s="175" t="s">
        <v>127</v>
      </c>
      <c r="C157" s="9">
        <v>59.66</v>
      </c>
      <c r="D157" s="177">
        <v>160</v>
      </c>
      <c r="E157" s="177">
        <v>160</v>
      </c>
      <c r="F157" s="178">
        <f>E157/C157</f>
        <v>2.6818638954073082</v>
      </c>
      <c r="G157" s="177">
        <v>35</v>
      </c>
      <c r="H157" s="180">
        <f>(G157/D157)</f>
        <v>0.21875</v>
      </c>
      <c r="I157" s="177">
        <v>0</v>
      </c>
      <c r="J157" s="177">
        <v>5</v>
      </c>
      <c r="K157" s="180">
        <f t="shared" ref="K157" si="36">J157/G157</f>
        <v>0.14285714285714285</v>
      </c>
      <c r="L157" s="177">
        <f>ROUNDDOWN(E157*35%,0)</f>
        <v>56</v>
      </c>
      <c r="M157" s="179">
        <f>L157/E157</f>
        <v>0.35</v>
      </c>
      <c r="N157" s="177">
        <v>35</v>
      </c>
      <c r="O157" s="180">
        <f>N157/E157</f>
        <v>0.21875</v>
      </c>
      <c r="P157" s="177"/>
      <c r="R157" s="181"/>
    </row>
    <row r="158" spans="1:18" ht="9.9499999999999993" customHeight="1" x14ac:dyDescent="0.3">
      <c r="A158" s="192"/>
      <c r="B158" s="193" t="s">
        <v>238</v>
      </c>
      <c r="C158" s="9"/>
      <c r="D158" s="177"/>
      <c r="E158" s="177"/>
      <c r="F158" s="178"/>
      <c r="G158" s="177"/>
      <c r="H158" s="180"/>
      <c r="I158" s="177"/>
      <c r="J158" s="177"/>
      <c r="K158" s="180"/>
      <c r="L158" s="177"/>
      <c r="M158" s="179"/>
      <c r="N158" s="177"/>
      <c r="O158" s="180"/>
      <c r="P158" s="177"/>
      <c r="R158" s="181"/>
    </row>
    <row r="159" spans="1:18" ht="9.9499999999999993" customHeight="1" x14ac:dyDescent="0.3">
      <c r="A159" s="9">
        <v>17</v>
      </c>
      <c r="B159" s="175" t="s">
        <v>128</v>
      </c>
      <c r="C159" s="9">
        <v>14.08</v>
      </c>
      <c r="D159" s="177">
        <v>0</v>
      </c>
      <c r="E159" s="177">
        <v>0</v>
      </c>
      <c r="F159" s="178">
        <f>E159/C159</f>
        <v>0</v>
      </c>
      <c r="G159" s="177">
        <v>0</v>
      </c>
      <c r="H159" s="180">
        <v>0</v>
      </c>
      <c r="I159" s="177">
        <v>0</v>
      </c>
      <c r="J159" s="177">
        <v>0</v>
      </c>
      <c r="K159" s="180">
        <v>0</v>
      </c>
      <c r="L159" s="177">
        <f>ROUNDDOWN(E159*35%,0)</f>
        <v>0</v>
      </c>
      <c r="M159" s="179">
        <v>0</v>
      </c>
      <c r="N159" s="177">
        <v>0</v>
      </c>
      <c r="O159" s="180">
        <v>0</v>
      </c>
      <c r="P159" s="177"/>
      <c r="R159" s="181"/>
    </row>
    <row r="160" spans="1:18" ht="9.9499999999999993" customHeight="1" x14ac:dyDescent="0.3">
      <c r="A160" s="9">
        <v>18</v>
      </c>
      <c r="B160" s="175" t="s">
        <v>129</v>
      </c>
      <c r="C160" s="9">
        <v>68.180000000000007</v>
      </c>
      <c r="D160" s="177">
        <v>128</v>
      </c>
      <c r="E160" s="177">
        <v>128</v>
      </c>
      <c r="F160" s="178">
        <f>E160/C160</f>
        <v>1.8773833968905835</v>
      </c>
      <c r="G160" s="177">
        <v>44</v>
      </c>
      <c r="H160" s="180">
        <f>(G160/D160)</f>
        <v>0.34375</v>
      </c>
      <c r="I160" s="177">
        <v>0</v>
      </c>
      <c r="J160" s="177">
        <v>5</v>
      </c>
      <c r="K160" s="180">
        <f t="shared" ref="K160" si="37">J160/G160</f>
        <v>0.11363636363636363</v>
      </c>
      <c r="L160" s="177">
        <f>ROUNDDOWN(E160*35%,0)</f>
        <v>44</v>
      </c>
      <c r="M160" s="179">
        <v>0.35</v>
      </c>
      <c r="N160" s="177">
        <v>44</v>
      </c>
      <c r="O160" s="180">
        <f>N160/E160</f>
        <v>0.34375</v>
      </c>
      <c r="P160" s="177"/>
      <c r="R160" s="181"/>
    </row>
    <row r="161" spans="1:18" ht="9.9499999999999993" customHeight="1" x14ac:dyDescent="0.3">
      <c r="A161" s="9">
        <v>19</v>
      </c>
      <c r="B161" s="175" t="s">
        <v>130</v>
      </c>
      <c r="C161" s="9">
        <v>32.47</v>
      </c>
      <c r="D161" s="177">
        <v>0</v>
      </c>
      <c r="E161" s="177">
        <v>0</v>
      </c>
      <c r="F161" s="178">
        <f>E161/C161</f>
        <v>0</v>
      </c>
      <c r="G161" s="177">
        <v>0</v>
      </c>
      <c r="H161" s="180">
        <v>0</v>
      </c>
      <c r="I161" s="177">
        <v>0</v>
      </c>
      <c r="J161" s="177">
        <v>0</v>
      </c>
      <c r="K161" s="180">
        <v>0</v>
      </c>
      <c r="L161" s="177">
        <f>ROUNDDOWN(E161*35%,0)</f>
        <v>0</v>
      </c>
      <c r="M161" s="179">
        <v>0</v>
      </c>
      <c r="N161" s="177">
        <v>0</v>
      </c>
      <c r="O161" s="180">
        <v>0</v>
      </c>
      <c r="P161" s="177"/>
      <c r="R161" s="181"/>
    </row>
    <row r="162" spans="1:18" s="20" customFormat="1" ht="15" customHeight="1" x14ac:dyDescent="0.3">
      <c r="A162" s="9">
        <v>20</v>
      </c>
      <c r="B162" s="175" t="s">
        <v>373</v>
      </c>
      <c r="C162" s="9">
        <v>111.66</v>
      </c>
      <c r="D162" s="177">
        <v>169</v>
      </c>
      <c r="E162" s="177">
        <v>169</v>
      </c>
      <c r="F162" s="178">
        <f>E162/C162</f>
        <v>1.5135231954146517</v>
      </c>
      <c r="G162" s="177">
        <v>59</v>
      </c>
      <c r="H162" s="180">
        <f>(G162/D162)</f>
        <v>0.34911242603550297</v>
      </c>
      <c r="I162" s="177">
        <v>0</v>
      </c>
      <c r="J162" s="177">
        <v>10</v>
      </c>
      <c r="K162" s="180">
        <f>J162/G162</f>
        <v>0.16949152542372881</v>
      </c>
      <c r="L162" s="177">
        <f>ROUNDDOWN(E162*35%,0)</f>
        <v>59</v>
      </c>
      <c r="M162" s="179">
        <f>L162/E162</f>
        <v>0.34911242603550297</v>
      </c>
      <c r="N162" s="177">
        <v>59</v>
      </c>
      <c r="O162" s="180">
        <f>N162/E162</f>
        <v>0.34911242603550297</v>
      </c>
      <c r="P162" s="177"/>
      <c r="R162" s="189"/>
    </row>
    <row r="163" spans="1:18" s="20" customFormat="1" ht="12.75" customHeight="1" x14ac:dyDescent="0.3">
      <c r="A163" s="9">
        <v>21</v>
      </c>
      <c r="B163" s="175" t="s">
        <v>374</v>
      </c>
      <c r="C163" s="9">
        <v>219.7</v>
      </c>
      <c r="D163" s="177">
        <v>402</v>
      </c>
      <c r="E163" s="177">
        <v>402</v>
      </c>
      <c r="F163" s="178">
        <f>E163/C163</f>
        <v>1.829767865270824</v>
      </c>
      <c r="G163" s="177">
        <v>140</v>
      </c>
      <c r="H163" s="180">
        <f>(G163/D163)</f>
        <v>0.34825870646766172</v>
      </c>
      <c r="I163" s="177">
        <v>140</v>
      </c>
      <c r="J163" s="177">
        <v>0</v>
      </c>
      <c r="K163" s="180">
        <f>J163/G163</f>
        <v>0</v>
      </c>
      <c r="L163" s="177">
        <f>ROUNDDOWN(E163*35%,0)</f>
        <v>140</v>
      </c>
      <c r="M163" s="179">
        <f>L163/E163</f>
        <v>0.34825870646766172</v>
      </c>
      <c r="N163" s="177">
        <v>0</v>
      </c>
      <c r="O163" s="180">
        <f>N163/E163</f>
        <v>0</v>
      </c>
      <c r="P163" s="177">
        <v>0</v>
      </c>
      <c r="R163" s="189"/>
    </row>
    <row r="164" spans="1:18" ht="48" customHeight="1" x14ac:dyDescent="0.3">
      <c r="A164" s="9">
        <v>22</v>
      </c>
      <c r="B164" s="175" t="s">
        <v>30</v>
      </c>
      <c r="C164" s="9"/>
      <c r="D164" s="177"/>
      <c r="E164" s="177"/>
      <c r="F164" s="178"/>
      <c r="G164" s="177"/>
      <c r="H164" s="180"/>
      <c r="I164" s="177"/>
      <c r="J164" s="177">
        <v>0</v>
      </c>
      <c r="K164" s="180"/>
      <c r="L164" s="177"/>
      <c r="M164" s="179"/>
      <c r="N164" s="177"/>
      <c r="O164" s="180"/>
      <c r="P164" s="177"/>
      <c r="R164" s="181"/>
    </row>
    <row r="165" spans="1:18" s="78" customFormat="1" ht="17.100000000000001" customHeight="1" x14ac:dyDescent="0.3">
      <c r="A165" s="324" t="s">
        <v>131</v>
      </c>
      <c r="B165" s="324"/>
      <c r="C165" s="190">
        <f>SUM(C128:C164)</f>
        <v>3108.9499999999989</v>
      </c>
      <c r="D165" s="184">
        <f>SUM(D128:D164)</f>
        <v>15101</v>
      </c>
      <c r="E165" s="184">
        <f>SUM(E128:E164)</f>
        <v>15101</v>
      </c>
      <c r="F165" s="185">
        <f>E165/C165</f>
        <v>4.8572669229160992</v>
      </c>
      <c r="G165" s="184">
        <f>SUM(G128:G164)</f>
        <v>5079</v>
      </c>
      <c r="H165" s="186">
        <f>(G165/D165)</f>
        <v>0.33633534203032911</v>
      </c>
      <c r="I165" s="184">
        <v>144</v>
      </c>
      <c r="J165" s="184">
        <f>SUM(J128:J164)</f>
        <v>2385</v>
      </c>
      <c r="K165" s="186">
        <f>J165/G165</f>
        <v>0.46958062610750145</v>
      </c>
      <c r="L165" s="184">
        <f>SUM(L128:L163)</f>
        <v>5275</v>
      </c>
      <c r="M165" s="187"/>
      <c r="N165" s="184">
        <f>SUM(N128:N163)</f>
        <v>4939</v>
      </c>
      <c r="O165" s="186">
        <f>N165/E165</f>
        <v>0.32706443281901859</v>
      </c>
      <c r="P165" s="184">
        <f>SUM(P128:P163)</f>
        <v>0</v>
      </c>
      <c r="R165" s="188"/>
    </row>
    <row r="166" spans="1:18" ht="9.9499999999999993" customHeight="1" x14ac:dyDescent="0.3">
      <c r="A166" s="325" t="s">
        <v>132</v>
      </c>
      <c r="B166" s="325"/>
      <c r="C166" s="9"/>
      <c r="D166" s="176"/>
      <c r="E166" s="177"/>
      <c r="F166" s="178"/>
      <c r="G166" s="177"/>
      <c r="H166" s="180"/>
      <c r="I166" s="177"/>
      <c r="J166" s="177"/>
      <c r="K166" s="180"/>
      <c r="L166" s="177"/>
      <c r="M166" s="179"/>
      <c r="N166" s="177"/>
      <c r="O166" s="180"/>
      <c r="P166" s="177"/>
      <c r="R166" s="181"/>
    </row>
    <row r="167" spans="1:18" ht="9.9499999999999993" customHeight="1" x14ac:dyDescent="0.3">
      <c r="A167" s="9">
        <v>1</v>
      </c>
      <c r="B167" s="175" t="s">
        <v>133</v>
      </c>
      <c r="C167" s="9">
        <v>78.510000000000005</v>
      </c>
      <c r="D167" s="176">
        <v>0</v>
      </c>
      <c r="E167" s="177">
        <v>0</v>
      </c>
      <c r="F167" s="178">
        <f>E167/C167</f>
        <v>0</v>
      </c>
      <c r="G167" s="177">
        <v>0</v>
      </c>
      <c r="H167" s="180">
        <v>0</v>
      </c>
      <c r="I167" s="177">
        <v>0</v>
      </c>
      <c r="J167" s="177">
        <v>0</v>
      </c>
      <c r="K167" s="180">
        <v>0</v>
      </c>
      <c r="L167" s="177">
        <f>ROUNDDOWN(E167*35%,0)</f>
        <v>0</v>
      </c>
      <c r="M167" s="179">
        <v>0</v>
      </c>
      <c r="N167" s="177">
        <v>0</v>
      </c>
      <c r="O167" s="180">
        <v>0</v>
      </c>
      <c r="P167" s="177"/>
      <c r="R167" s="181"/>
    </row>
    <row r="168" spans="1:18" ht="9.9499999999999993" customHeight="1" x14ac:dyDescent="0.3">
      <c r="A168" s="241">
        <v>2</v>
      </c>
      <c r="B168" s="175" t="s">
        <v>134</v>
      </c>
      <c r="C168" s="9"/>
      <c r="D168" s="176"/>
      <c r="E168" s="177"/>
      <c r="F168" s="178"/>
      <c r="G168" s="177"/>
      <c r="H168" s="180"/>
      <c r="I168" s="177"/>
      <c r="J168" s="177"/>
      <c r="K168" s="180"/>
      <c r="L168" s="177"/>
      <c r="M168" s="179"/>
      <c r="N168" s="177"/>
      <c r="O168" s="180"/>
      <c r="P168" s="177"/>
      <c r="R168" s="181"/>
    </row>
    <row r="169" spans="1:18" ht="9.9499999999999993" customHeight="1" x14ac:dyDescent="0.3">
      <c r="A169" s="243"/>
      <c r="B169" s="175" t="s">
        <v>135</v>
      </c>
      <c r="C169" s="9">
        <v>121.45</v>
      </c>
      <c r="D169" s="177">
        <v>1274</v>
      </c>
      <c r="E169" s="177">
        <v>1274</v>
      </c>
      <c r="F169" s="178">
        <f>E169/C169</f>
        <v>10.489913544668587</v>
      </c>
      <c r="G169" s="177">
        <v>445</v>
      </c>
      <c r="H169" s="180">
        <f>(G169/D169)</f>
        <v>0.34929356357927788</v>
      </c>
      <c r="I169" s="177">
        <v>0</v>
      </c>
      <c r="J169" s="177">
        <v>300</v>
      </c>
      <c r="K169" s="180">
        <f>J169/G169</f>
        <v>0.6741573033707865</v>
      </c>
      <c r="L169" s="177">
        <f>ROUNDDOWN(E169*35%,0)</f>
        <v>445</v>
      </c>
      <c r="M169" s="179">
        <f>L169/E169</f>
        <v>0.34929356357927788</v>
      </c>
      <c r="N169" s="177">
        <v>445</v>
      </c>
      <c r="O169" s="180">
        <f>N169/E169</f>
        <v>0.34929356357927788</v>
      </c>
      <c r="P169" s="177"/>
      <c r="R169" s="181"/>
    </row>
    <row r="170" spans="1:18" ht="9.9499999999999993" customHeight="1" x14ac:dyDescent="0.3">
      <c r="A170" s="241">
        <v>3</v>
      </c>
      <c r="B170" s="175" t="s">
        <v>136</v>
      </c>
      <c r="C170" s="9"/>
      <c r="D170" s="177"/>
      <c r="E170" s="177"/>
      <c r="F170" s="178"/>
      <c r="G170" s="177"/>
      <c r="H170" s="180"/>
      <c r="I170" s="177"/>
      <c r="J170" s="177"/>
      <c r="K170" s="180"/>
      <c r="L170" s="177"/>
      <c r="M170" s="179"/>
      <c r="N170" s="177"/>
      <c r="O170" s="180"/>
      <c r="P170" s="177"/>
      <c r="R170" s="181"/>
    </row>
    <row r="171" spans="1:18" s="20" customFormat="1" ht="9" customHeight="1" x14ac:dyDescent="0.3">
      <c r="A171" s="243"/>
      <c r="B171" s="175" t="s">
        <v>137</v>
      </c>
      <c r="C171" s="9">
        <v>27.63</v>
      </c>
      <c r="D171" s="177">
        <v>311</v>
      </c>
      <c r="E171" s="177">
        <v>311</v>
      </c>
      <c r="F171" s="178">
        <f>E171/C171</f>
        <v>11.255881288454578</v>
      </c>
      <c r="G171" s="177">
        <v>108</v>
      </c>
      <c r="H171" s="180">
        <f>(G171/D171)</f>
        <v>0.34726688102893893</v>
      </c>
      <c r="I171" s="177">
        <v>0</v>
      </c>
      <c r="J171" s="177">
        <v>60</v>
      </c>
      <c r="K171" s="180">
        <f>J171/G171</f>
        <v>0.55555555555555558</v>
      </c>
      <c r="L171" s="177">
        <f>ROUNDDOWN(E171*35%,0)</f>
        <v>108</v>
      </c>
      <c r="M171" s="179">
        <f>L171/E171</f>
        <v>0.34726688102893893</v>
      </c>
      <c r="N171" s="177">
        <v>108</v>
      </c>
      <c r="O171" s="180">
        <f>N171/E171</f>
        <v>0.34726688102893893</v>
      </c>
      <c r="P171" s="177"/>
      <c r="R171" s="189"/>
    </row>
    <row r="172" spans="1:18" ht="26.25" customHeight="1" x14ac:dyDescent="0.3">
      <c r="A172" s="9">
        <v>4</v>
      </c>
      <c r="B172" s="175" t="s">
        <v>312</v>
      </c>
      <c r="C172" s="9">
        <v>9.34</v>
      </c>
      <c r="D172" s="177">
        <v>0</v>
      </c>
      <c r="E172" s="177">
        <v>0</v>
      </c>
      <c r="F172" s="178">
        <f>E172/C172</f>
        <v>0</v>
      </c>
      <c r="G172" s="177">
        <v>0</v>
      </c>
      <c r="H172" s="180">
        <v>0</v>
      </c>
      <c r="I172" s="177">
        <v>0</v>
      </c>
      <c r="J172" s="177">
        <v>0</v>
      </c>
      <c r="K172" s="180">
        <v>0</v>
      </c>
      <c r="L172" s="177">
        <f>ROUNDDOWN(E172*35%,0)</f>
        <v>0</v>
      </c>
      <c r="M172" s="179">
        <v>0</v>
      </c>
      <c r="N172" s="177">
        <v>0</v>
      </c>
      <c r="O172" s="180">
        <v>0</v>
      </c>
      <c r="P172" s="177"/>
      <c r="R172" s="181"/>
    </row>
    <row r="173" spans="1:18" ht="9.9499999999999993" customHeight="1" x14ac:dyDescent="0.3">
      <c r="A173" s="241">
        <v>5</v>
      </c>
      <c r="B173" s="175" t="s">
        <v>140</v>
      </c>
      <c r="C173" s="9"/>
      <c r="D173" s="177"/>
      <c r="E173" s="177"/>
      <c r="F173" s="178"/>
      <c r="G173" s="177"/>
      <c r="H173" s="180"/>
      <c r="I173" s="177"/>
      <c r="J173" s="177"/>
      <c r="K173" s="180"/>
      <c r="L173" s="177"/>
      <c r="M173" s="179"/>
      <c r="N173" s="177"/>
      <c r="O173" s="180"/>
      <c r="P173" s="177"/>
      <c r="R173" s="181"/>
    </row>
    <row r="174" spans="1:18" ht="9.9499999999999993" customHeight="1" x14ac:dyDescent="0.3">
      <c r="A174" s="242"/>
      <c r="B174" s="175" t="s">
        <v>93</v>
      </c>
      <c r="C174" s="9">
        <v>1235.28</v>
      </c>
      <c r="D174" s="177">
        <v>2963</v>
      </c>
      <c r="E174" s="177">
        <v>2963</v>
      </c>
      <c r="F174" s="178">
        <f>E174/C174</f>
        <v>2.3986464607214559</v>
      </c>
      <c r="G174" s="177">
        <v>1037</v>
      </c>
      <c r="H174" s="180">
        <f>(G174/D174)</f>
        <v>0.34998312521093489</v>
      </c>
      <c r="I174" s="177">
        <v>45</v>
      </c>
      <c r="J174" s="177">
        <v>400</v>
      </c>
      <c r="K174" s="180">
        <f>J174/G174</f>
        <v>0.38572806171648988</v>
      </c>
      <c r="L174" s="177">
        <f>ROUNDDOWN(E174*35%,0)</f>
        <v>1037</v>
      </c>
      <c r="M174" s="179">
        <f>L174/E174</f>
        <v>0.34998312521093489</v>
      </c>
      <c r="N174" s="177">
        <v>1037</v>
      </c>
      <c r="O174" s="180">
        <f>N174/E174</f>
        <v>0.34998312521093489</v>
      </c>
      <c r="P174" s="177"/>
      <c r="R174" s="181"/>
    </row>
    <row r="175" spans="1:18" ht="9.9499999999999993" customHeight="1" x14ac:dyDescent="0.3">
      <c r="A175" s="242"/>
      <c r="B175" s="175" t="s">
        <v>94</v>
      </c>
      <c r="C175" s="9">
        <v>46.48</v>
      </c>
      <c r="D175" s="177">
        <v>166</v>
      </c>
      <c r="E175" s="177">
        <v>166</v>
      </c>
      <c r="F175" s="178">
        <f>E175/C175</f>
        <v>3.5714285714285716</v>
      </c>
      <c r="G175" s="177">
        <v>58</v>
      </c>
      <c r="H175" s="180">
        <f>(G175/D175)</f>
        <v>0.3493975903614458</v>
      </c>
      <c r="I175" s="177">
        <v>0</v>
      </c>
      <c r="J175" s="177">
        <v>13</v>
      </c>
      <c r="K175" s="180">
        <f>J175/G175</f>
        <v>0.22413793103448276</v>
      </c>
      <c r="L175" s="177">
        <f>ROUNDDOWN(E175*35%,0)</f>
        <v>58</v>
      </c>
      <c r="M175" s="179">
        <f>L175/E175</f>
        <v>0.3493975903614458</v>
      </c>
      <c r="N175" s="177">
        <v>58</v>
      </c>
      <c r="O175" s="180">
        <f>N175/E175</f>
        <v>0.3493975903614458</v>
      </c>
      <c r="P175" s="177"/>
      <c r="R175" s="181"/>
    </row>
    <row r="176" spans="1:18" ht="9.9499999999999993" customHeight="1" x14ac:dyDescent="0.3">
      <c r="A176" s="242"/>
      <c r="B176" s="175" t="s">
        <v>141</v>
      </c>
      <c r="C176" s="9">
        <v>135.83000000000001</v>
      </c>
      <c r="D176" s="177">
        <v>506</v>
      </c>
      <c r="E176" s="177">
        <v>506</v>
      </c>
      <c r="F176" s="178">
        <f>E176/C176</f>
        <v>3.7252447912832212</v>
      </c>
      <c r="G176" s="177">
        <v>177</v>
      </c>
      <c r="H176" s="180">
        <f>(G176/D176)</f>
        <v>0.34980237154150196</v>
      </c>
      <c r="I176" s="177">
        <v>0</v>
      </c>
      <c r="J176" s="177">
        <v>19</v>
      </c>
      <c r="K176" s="180">
        <f>J176/G176</f>
        <v>0.10734463276836158</v>
      </c>
      <c r="L176" s="177">
        <f>ROUNDDOWN(E176*35%,0)</f>
        <v>177</v>
      </c>
      <c r="M176" s="179">
        <f>L176/E176</f>
        <v>0.34980237154150196</v>
      </c>
      <c r="N176" s="177">
        <v>177</v>
      </c>
      <c r="O176" s="180">
        <f>N176/E176</f>
        <v>0.34980237154150196</v>
      </c>
      <c r="P176" s="177"/>
      <c r="R176" s="181"/>
    </row>
    <row r="177" spans="1:18" ht="9.9499999999999993" customHeight="1" x14ac:dyDescent="0.3">
      <c r="A177" s="243"/>
      <c r="B177" s="175" t="s">
        <v>142</v>
      </c>
      <c r="C177" s="9">
        <v>39.729999999999997</v>
      </c>
      <c r="D177" s="177">
        <v>122</v>
      </c>
      <c r="E177" s="177">
        <v>122</v>
      </c>
      <c r="F177" s="178">
        <f>E177/C177</f>
        <v>3.0707274100176192</v>
      </c>
      <c r="G177" s="177">
        <v>42</v>
      </c>
      <c r="H177" s="180">
        <f>(G177/D177)</f>
        <v>0.34426229508196721</v>
      </c>
      <c r="I177" s="177">
        <v>0</v>
      </c>
      <c r="J177" s="177">
        <v>20</v>
      </c>
      <c r="K177" s="180">
        <f>J177/G177</f>
        <v>0.47619047619047616</v>
      </c>
      <c r="L177" s="177">
        <f>ROUNDDOWN(E177*35%,0)</f>
        <v>42</v>
      </c>
      <c r="M177" s="179">
        <v>0.35</v>
      </c>
      <c r="N177" s="177">
        <v>42</v>
      </c>
      <c r="O177" s="180">
        <f>N177/E177</f>
        <v>0.34426229508196721</v>
      </c>
      <c r="P177" s="177"/>
      <c r="R177" s="181"/>
    </row>
    <row r="178" spans="1:18" ht="9.9499999999999993" customHeight="1" x14ac:dyDescent="0.3">
      <c r="A178" s="9">
        <v>6</v>
      </c>
      <c r="B178" s="175" t="s">
        <v>143</v>
      </c>
      <c r="C178" s="9">
        <v>229.9</v>
      </c>
      <c r="D178" s="177">
        <v>1159</v>
      </c>
      <c r="E178" s="177">
        <v>1159</v>
      </c>
      <c r="F178" s="178">
        <f>E178/C178</f>
        <v>5.0413223140495864</v>
      </c>
      <c r="G178" s="177">
        <v>400</v>
      </c>
      <c r="H178" s="180">
        <f>(G178/D178)</f>
        <v>0.34512510785159622</v>
      </c>
      <c r="I178" s="177">
        <v>5</v>
      </c>
      <c r="J178" s="177">
        <v>200</v>
      </c>
      <c r="K178" s="180">
        <f>J178/G178</f>
        <v>0.5</v>
      </c>
      <c r="L178" s="177">
        <f>ROUNDDOWN(E178*35%,0)</f>
        <v>405</v>
      </c>
      <c r="M178" s="179">
        <f>L178/E178</f>
        <v>0.34943917169974115</v>
      </c>
      <c r="N178" s="177">
        <v>400</v>
      </c>
      <c r="O178" s="180">
        <f>N178/E178</f>
        <v>0.34512510785159622</v>
      </c>
      <c r="P178" s="177"/>
      <c r="R178" s="181"/>
    </row>
    <row r="179" spans="1:18" ht="9.9499999999999993" customHeight="1" x14ac:dyDescent="0.3">
      <c r="A179" s="241">
        <v>7</v>
      </c>
      <c r="B179" s="175" t="s">
        <v>145</v>
      </c>
      <c r="C179" s="9"/>
      <c r="D179" s="177"/>
      <c r="E179" s="177"/>
      <c r="F179" s="178"/>
      <c r="G179" s="177"/>
      <c r="H179" s="180"/>
      <c r="I179" s="177"/>
      <c r="J179" s="177"/>
      <c r="K179" s="180"/>
      <c r="L179" s="177"/>
      <c r="M179" s="179"/>
      <c r="N179" s="177"/>
      <c r="O179" s="180"/>
      <c r="P179" s="177"/>
      <c r="R179" s="181"/>
    </row>
    <row r="180" spans="1:18" ht="9.9499999999999993" customHeight="1" x14ac:dyDescent="0.3">
      <c r="A180" s="242"/>
      <c r="B180" s="175" t="s">
        <v>146</v>
      </c>
      <c r="C180" s="9">
        <v>72.7</v>
      </c>
      <c r="D180" s="177">
        <v>299</v>
      </c>
      <c r="E180" s="177">
        <v>299</v>
      </c>
      <c r="F180" s="178">
        <f>E180/C180</f>
        <v>4.112792297111417</v>
      </c>
      <c r="G180" s="177">
        <v>99</v>
      </c>
      <c r="H180" s="180">
        <f>(G180/D180)</f>
        <v>0.33110367892976589</v>
      </c>
      <c r="I180" s="177">
        <v>0</v>
      </c>
      <c r="J180" s="177">
        <v>36</v>
      </c>
      <c r="K180" s="180">
        <f>J180/G180</f>
        <v>0.36363636363636365</v>
      </c>
      <c r="L180" s="177">
        <f>ROUNDDOWN(E180*35%,0)</f>
        <v>104</v>
      </c>
      <c r="M180" s="179">
        <f>L180/E180</f>
        <v>0.34782608695652173</v>
      </c>
      <c r="N180" s="177">
        <v>99</v>
      </c>
      <c r="O180" s="180">
        <f>N180/E180</f>
        <v>0.33110367892976589</v>
      </c>
      <c r="P180" s="177"/>
      <c r="R180" s="181"/>
    </row>
    <row r="181" spans="1:18" ht="9.9499999999999993" customHeight="1" x14ac:dyDescent="0.3">
      <c r="A181" s="243"/>
      <c r="B181" s="175" t="s">
        <v>147</v>
      </c>
      <c r="C181" s="9">
        <v>36.79</v>
      </c>
      <c r="D181" s="177">
        <v>0</v>
      </c>
      <c r="E181" s="177">
        <v>0</v>
      </c>
      <c r="F181" s="178">
        <f>E181/C181</f>
        <v>0</v>
      </c>
      <c r="G181" s="177">
        <v>0</v>
      </c>
      <c r="H181" s="180">
        <v>0</v>
      </c>
      <c r="I181" s="177">
        <v>0</v>
      </c>
      <c r="J181" s="177">
        <v>0</v>
      </c>
      <c r="K181" s="180">
        <v>0</v>
      </c>
      <c r="L181" s="177">
        <f>ROUNDDOWN(E181*35%,0)</f>
        <v>0</v>
      </c>
      <c r="M181" s="179">
        <v>0</v>
      </c>
      <c r="N181" s="177">
        <v>0</v>
      </c>
      <c r="O181" s="180">
        <v>0</v>
      </c>
      <c r="P181" s="177"/>
      <c r="R181" s="181"/>
    </row>
    <row r="182" spans="1:18" ht="9.9499999999999993" customHeight="1" x14ac:dyDescent="0.3">
      <c r="A182" s="241">
        <v>8</v>
      </c>
      <c r="B182" s="175" t="s">
        <v>148</v>
      </c>
      <c r="C182" s="9"/>
      <c r="D182" s="177"/>
      <c r="E182" s="177"/>
      <c r="F182" s="178"/>
      <c r="G182" s="177"/>
      <c r="H182" s="180"/>
      <c r="I182" s="177"/>
      <c r="J182" s="177"/>
      <c r="K182" s="180"/>
      <c r="L182" s="177"/>
      <c r="M182" s="179"/>
      <c r="N182" s="177"/>
      <c r="O182" s="180"/>
      <c r="P182" s="177"/>
      <c r="R182" s="181"/>
    </row>
    <row r="183" spans="1:18" ht="9.9499999999999993" customHeight="1" x14ac:dyDescent="0.3">
      <c r="A183" s="243"/>
      <c r="B183" s="175" t="s">
        <v>149</v>
      </c>
      <c r="C183" s="9">
        <v>12.66</v>
      </c>
      <c r="D183" s="177">
        <v>59</v>
      </c>
      <c r="E183" s="177">
        <v>59</v>
      </c>
      <c r="F183" s="178">
        <f>E183/C183</f>
        <v>4.6603475513428121</v>
      </c>
      <c r="G183" s="177">
        <v>20</v>
      </c>
      <c r="H183" s="180">
        <f>(G183/D183)</f>
        <v>0.33898305084745761</v>
      </c>
      <c r="I183" s="177">
        <v>0</v>
      </c>
      <c r="J183" s="177">
        <v>0</v>
      </c>
      <c r="K183" s="180">
        <f>J183/G183</f>
        <v>0</v>
      </c>
      <c r="L183" s="177">
        <f>ROUNDDOWN(E183*35%,0)</f>
        <v>20</v>
      </c>
      <c r="M183" s="179">
        <v>0.35</v>
      </c>
      <c r="N183" s="177">
        <v>20</v>
      </c>
      <c r="O183" s="180">
        <f>N183/E183</f>
        <v>0.33898305084745761</v>
      </c>
      <c r="P183" s="177"/>
      <c r="R183" s="181"/>
    </row>
    <row r="184" spans="1:18" ht="9.9499999999999993" customHeight="1" x14ac:dyDescent="0.3">
      <c r="A184" s="137">
        <v>9</v>
      </c>
      <c r="B184" s="175" t="s">
        <v>314</v>
      </c>
      <c r="C184" s="9">
        <v>37.19</v>
      </c>
      <c r="D184" s="177">
        <v>230</v>
      </c>
      <c r="E184" s="177">
        <v>230</v>
      </c>
      <c r="F184" s="178">
        <f>E184/C184</f>
        <v>6.1844581876848617</v>
      </c>
      <c r="G184" s="177">
        <v>0</v>
      </c>
      <c r="H184" s="180">
        <f>(G184/D184)</f>
        <v>0</v>
      </c>
      <c r="I184" s="177">
        <v>0</v>
      </c>
      <c r="J184" s="177">
        <v>0</v>
      </c>
      <c r="K184" s="180" t="e">
        <f>J184/G184</f>
        <v>#DIV/0!</v>
      </c>
      <c r="L184" s="177">
        <f>ROUNDDOWN(E184*35%,0)</f>
        <v>80</v>
      </c>
      <c r="M184" s="179">
        <f>L184/E184</f>
        <v>0.34782608695652173</v>
      </c>
      <c r="N184" s="177">
        <v>0</v>
      </c>
      <c r="O184" s="180">
        <f>N184/E184</f>
        <v>0</v>
      </c>
      <c r="P184" s="177"/>
      <c r="R184" s="181"/>
    </row>
    <row r="185" spans="1:18" ht="9.9499999999999993" customHeight="1" x14ac:dyDescent="0.3">
      <c r="A185" s="9">
        <v>10</v>
      </c>
      <c r="B185" s="175" t="s">
        <v>151</v>
      </c>
      <c r="C185" s="9">
        <v>72.05</v>
      </c>
      <c r="D185" s="177">
        <v>0</v>
      </c>
      <c r="E185" s="177">
        <v>0</v>
      </c>
      <c r="F185" s="178">
        <f>E185/C185</f>
        <v>0</v>
      </c>
      <c r="G185" s="177">
        <v>0</v>
      </c>
      <c r="H185" s="180">
        <v>0</v>
      </c>
      <c r="I185" s="177">
        <v>0</v>
      </c>
      <c r="J185" s="177">
        <v>0</v>
      </c>
      <c r="K185" s="180">
        <v>0</v>
      </c>
      <c r="L185" s="177">
        <f>ROUNDDOWN(E185*35%,0)</f>
        <v>0</v>
      </c>
      <c r="M185" s="179">
        <v>0</v>
      </c>
      <c r="N185" s="177">
        <v>0</v>
      </c>
      <c r="O185" s="180">
        <v>0</v>
      </c>
      <c r="P185" s="177"/>
      <c r="R185" s="181"/>
    </row>
    <row r="186" spans="1:18" ht="9.9499999999999993" customHeight="1" x14ac:dyDescent="0.3">
      <c r="A186" s="9">
        <v>11</v>
      </c>
      <c r="B186" s="175" t="s">
        <v>152</v>
      </c>
      <c r="C186" s="9">
        <v>111.64</v>
      </c>
      <c r="D186" s="177">
        <v>228</v>
      </c>
      <c r="E186" s="177">
        <v>228</v>
      </c>
      <c r="F186" s="178">
        <f>E186/C186</f>
        <v>2.042278753135077</v>
      </c>
      <c r="G186" s="177">
        <v>79</v>
      </c>
      <c r="H186" s="180">
        <f>(G186/D186)</f>
        <v>0.34649122807017546</v>
      </c>
      <c r="I186" s="177">
        <v>0</v>
      </c>
      <c r="J186" s="177">
        <v>10</v>
      </c>
      <c r="K186" s="180">
        <f t="shared" ref="K186" si="38">J186/G186</f>
        <v>0.12658227848101267</v>
      </c>
      <c r="L186" s="177">
        <f>ROUNDDOWN(E186*35%,0)</f>
        <v>79</v>
      </c>
      <c r="M186" s="179">
        <f>L186/E186</f>
        <v>0.34649122807017546</v>
      </c>
      <c r="N186" s="177">
        <v>79</v>
      </c>
      <c r="O186" s="180">
        <f>N186/E186</f>
        <v>0.34649122807017546</v>
      </c>
      <c r="P186" s="177"/>
      <c r="R186" s="181"/>
    </row>
    <row r="187" spans="1:18" ht="49.5" customHeight="1" x14ac:dyDescent="0.3">
      <c r="A187" s="9">
        <v>12</v>
      </c>
      <c r="B187" s="175" t="s">
        <v>30</v>
      </c>
      <c r="C187" s="9"/>
      <c r="D187" s="177"/>
      <c r="E187" s="177"/>
      <c r="F187" s="178"/>
      <c r="G187" s="177"/>
      <c r="H187" s="180"/>
      <c r="I187" s="177">
        <v>50</v>
      </c>
      <c r="J187" s="177">
        <v>0</v>
      </c>
      <c r="K187" s="180"/>
      <c r="L187" s="177"/>
      <c r="M187" s="179"/>
      <c r="N187" s="177"/>
      <c r="O187" s="180"/>
      <c r="P187" s="177"/>
      <c r="R187" s="181"/>
    </row>
    <row r="188" spans="1:18" s="78" customFormat="1" ht="13.15" customHeight="1" x14ac:dyDescent="0.3">
      <c r="A188" s="324" t="s">
        <v>153</v>
      </c>
      <c r="B188" s="324"/>
      <c r="C188" s="190">
        <f>SUM(C167:C187)</f>
        <v>2267.1800000000003</v>
      </c>
      <c r="D188" s="184">
        <f>SUM(D167:D187)</f>
        <v>7317</v>
      </c>
      <c r="E188" s="184">
        <f>SUM(E167:E187)</f>
        <v>7317</v>
      </c>
      <c r="F188" s="185">
        <f>E188/C188</f>
        <v>3.2273573337802905</v>
      </c>
      <c r="G188" s="184">
        <f>SUM(G167:G187)</f>
        <v>2465</v>
      </c>
      <c r="H188" s="186">
        <f>(G188/D188)</f>
        <v>0.33688670220035533</v>
      </c>
      <c r="I188" s="184">
        <v>50</v>
      </c>
      <c r="J188" s="184">
        <f>SUM(J167:J187)</f>
        <v>1058</v>
      </c>
      <c r="K188" s="186">
        <f>J188/G188</f>
        <v>0.42920892494929008</v>
      </c>
      <c r="L188" s="184">
        <f>SUM(L167:L187)</f>
        <v>2555</v>
      </c>
      <c r="M188" s="187"/>
      <c r="N188" s="184">
        <f>SUM(N167:N187)</f>
        <v>2465</v>
      </c>
      <c r="O188" s="186">
        <f>N188/E188</f>
        <v>0.33688670220035533</v>
      </c>
      <c r="P188" s="184">
        <f>SUM(P167:P186)</f>
        <v>0</v>
      </c>
      <c r="R188" s="188"/>
    </row>
    <row r="189" spans="1:18" ht="9.9499999999999993" customHeight="1" x14ac:dyDescent="0.3">
      <c r="A189" s="325" t="s">
        <v>154</v>
      </c>
      <c r="B189" s="325"/>
      <c r="C189" s="9"/>
      <c r="D189" s="176"/>
      <c r="E189" s="177"/>
      <c r="F189" s="178"/>
      <c r="G189" s="177"/>
      <c r="H189" s="180"/>
      <c r="I189" s="177"/>
      <c r="J189" s="177"/>
      <c r="K189" s="180"/>
      <c r="L189" s="177"/>
      <c r="M189" s="179"/>
      <c r="N189" s="177"/>
      <c r="O189" s="180"/>
      <c r="P189" s="177"/>
      <c r="R189" s="181"/>
    </row>
    <row r="190" spans="1:18" s="20" customFormat="1" ht="9.9499999999999993" customHeight="1" x14ac:dyDescent="0.3">
      <c r="A190" s="241">
        <v>1</v>
      </c>
      <c r="B190" s="175" t="s">
        <v>376</v>
      </c>
      <c r="C190" s="9"/>
      <c r="D190" s="176"/>
      <c r="E190" s="177"/>
      <c r="F190" s="178"/>
      <c r="G190" s="177"/>
      <c r="H190" s="180"/>
      <c r="I190" s="177"/>
      <c r="J190" s="177"/>
      <c r="K190" s="180"/>
      <c r="L190" s="177"/>
      <c r="M190" s="179"/>
      <c r="N190" s="177"/>
      <c r="O190" s="180"/>
      <c r="P190" s="177"/>
      <c r="R190" s="189"/>
    </row>
    <row r="191" spans="1:18" s="20" customFormat="1" ht="9.9499999999999993" customHeight="1" x14ac:dyDescent="0.3">
      <c r="A191" s="242"/>
      <c r="B191" s="175" t="s">
        <v>377</v>
      </c>
      <c r="C191" s="9">
        <v>34.229999999999997</v>
      </c>
      <c r="D191" s="177">
        <v>179</v>
      </c>
      <c r="E191" s="177">
        <v>179</v>
      </c>
      <c r="F191" s="178">
        <f>E191/C191</f>
        <v>5.2293309962021626</v>
      </c>
      <c r="G191" s="177">
        <v>62</v>
      </c>
      <c r="H191" s="180">
        <f>(G191/D191)</f>
        <v>0.34636871508379891</v>
      </c>
      <c r="I191" s="177">
        <v>0</v>
      </c>
      <c r="J191" s="177">
        <v>5</v>
      </c>
      <c r="K191" s="180">
        <f t="shared" ref="K191:K194" si="39">J191/G191</f>
        <v>8.0645161290322578E-2</v>
      </c>
      <c r="L191" s="177">
        <f>ROUNDDOWN(E191*35%,0)</f>
        <v>62</v>
      </c>
      <c r="M191" s="179">
        <f>L191/E191</f>
        <v>0.34636871508379891</v>
      </c>
      <c r="N191" s="177">
        <v>62</v>
      </c>
      <c r="O191" s="180">
        <f>N191/E191</f>
        <v>0.34636871508379891</v>
      </c>
      <c r="P191" s="177"/>
      <c r="R191" s="189"/>
    </row>
    <row r="192" spans="1:18" s="20" customFormat="1" ht="9.9499999999999993" customHeight="1" x14ac:dyDescent="0.3">
      <c r="A192" s="242"/>
      <c r="B192" s="175" t="s">
        <v>378</v>
      </c>
      <c r="C192" s="9">
        <v>15.78</v>
      </c>
      <c r="D192" s="177">
        <v>89</v>
      </c>
      <c r="E192" s="177">
        <v>89</v>
      </c>
      <c r="F192" s="178">
        <f>E192/C192</f>
        <v>5.6400506970849182</v>
      </c>
      <c r="G192" s="177">
        <v>31</v>
      </c>
      <c r="H192" s="180">
        <f>(G192/D192)</f>
        <v>0.34831460674157305</v>
      </c>
      <c r="I192" s="177">
        <v>0</v>
      </c>
      <c r="J192" s="177">
        <v>5</v>
      </c>
      <c r="K192" s="180">
        <f t="shared" si="39"/>
        <v>0.16129032258064516</v>
      </c>
      <c r="L192" s="177">
        <f>ROUNDDOWN(E192*35%,0)</f>
        <v>31</v>
      </c>
      <c r="M192" s="179">
        <f>L192/E192</f>
        <v>0.34831460674157305</v>
      </c>
      <c r="N192" s="177">
        <v>31</v>
      </c>
      <c r="O192" s="180">
        <f>N192/E192</f>
        <v>0.34831460674157305</v>
      </c>
      <c r="P192" s="177"/>
      <c r="R192" s="189"/>
    </row>
    <row r="193" spans="1:18" s="20" customFormat="1" ht="9.9499999999999993" customHeight="1" x14ac:dyDescent="0.3">
      <c r="A193" s="242"/>
      <c r="B193" s="175" t="s">
        <v>379</v>
      </c>
      <c r="C193" s="9">
        <v>8.08</v>
      </c>
      <c r="D193" s="177">
        <v>0</v>
      </c>
      <c r="E193" s="177">
        <v>0</v>
      </c>
      <c r="F193" s="178">
        <f>E193/C193</f>
        <v>0</v>
      </c>
      <c r="G193" s="177">
        <v>0</v>
      </c>
      <c r="H193" s="180">
        <v>0</v>
      </c>
      <c r="I193" s="177">
        <v>0</v>
      </c>
      <c r="J193" s="177">
        <v>0</v>
      </c>
      <c r="K193" s="180">
        <v>0</v>
      </c>
      <c r="L193" s="177">
        <f>ROUNDDOWN(E193*35%,0)</f>
        <v>0</v>
      </c>
      <c r="M193" s="179">
        <v>0</v>
      </c>
      <c r="N193" s="177">
        <v>0</v>
      </c>
      <c r="O193" s="180">
        <v>0</v>
      </c>
      <c r="P193" s="177"/>
      <c r="R193" s="189"/>
    </row>
    <row r="194" spans="1:18" s="20" customFormat="1" ht="9.9499999999999993" customHeight="1" x14ac:dyDescent="0.3">
      <c r="A194" s="242"/>
      <c r="B194" s="175" t="s">
        <v>380</v>
      </c>
      <c r="C194" s="9">
        <v>48.52</v>
      </c>
      <c r="D194" s="177">
        <v>240</v>
      </c>
      <c r="E194" s="177">
        <v>240</v>
      </c>
      <c r="F194" s="178">
        <f>E194/C194</f>
        <v>4.9464138499587795</v>
      </c>
      <c r="G194" s="177">
        <v>84</v>
      </c>
      <c r="H194" s="180">
        <f>(G194/D194)</f>
        <v>0.35</v>
      </c>
      <c r="I194" s="177">
        <v>0</v>
      </c>
      <c r="J194" s="177">
        <v>25</v>
      </c>
      <c r="K194" s="180">
        <f t="shared" si="39"/>
        <v>0.29761904761904762</v>
      </c>
      <c r="L194" s="177">
        <f>ROUNDDOWN(E194*35%,0)</f>
        <v>84</v>
      </c>
      <c r="M194" s="179">
        <f>L194/E194</f>
        <v>0.35</v>
      </c>
      <c r="N194" s="177">
        <v>84</v>
      </c>
      <c r="O194" s="180">
        <f>N194/E194</f>
        <v>0.35</v>
      </c>
      <c r="P194" s="177"/>
      <c r="R194" s="189"/>
    </row>
    <row r="195" spans="1:18" s="20" customFormat="1" ht="9.9499999999999993" customHeight="1" x14ac:dyDescent="0.3">
      <c r="A195" s="243"/>
      <c r="B195" s="175" t="s">
        <v>381</v>
      </c>
      <c r="C195" s="9">
        <v>22.56</v>
      </c>
      <c r="D195" s="177">
        <v>0</v>
      </c>
      <c r="E195" s="177">
        <v>0</v>
      </c>
      <c r="F195" s="178">
        <f>E195/C195</f>
        <v>0</v>
      </c>
      <c r="G195" s="177">
        <v>0</v>
      </c>
      <c r="H195" s="180">
        <v>0</v>
      </c>
      <c r="I195" s="177">
        <v>0</v>
      </c>
      <c r="J195" s="177">
        <v>0</v>
      </c>
      <c r="K195" s="180">
        <v>0</v>
      </c>
      <c r="L195" s="177">
        <f>ROUNDDOWN(E195*35%,0)</f>
        <v>0</v>
      </c>
      <c r="M195" s="179">
        <v>0</v>
      </c>
      <c r="N195" s="177">
        <v>0</v>
      </c>
      <c r="O195" s="180">
        <v>0</v>
      </c>
      <c r="P195" s="177"/>
      <c r="R195" s="189"/>
    </row>
    <row r="196" spans="1:18" ht="9.9499999999999993" customHeight="1" x14ac:dyDescent="0.3">
      <c r="A196" s="241">
        <v>2</v>
      </c>
      <c r="B196" s="175" t="s">
        <v>155</v>
      </c>
      <c r="C196" s="9"/>
      <c r="D196" s="177"/>
      <c r="E196" s="177"/>
      <c r="F196" s="178"/>
      <c r="G196" s="177"/>
      <c r="H196" s="180"/>
      <c r="I196" s="177"/>
      <c r="J196" s="177"/>
      <c r="K196" s="180"/>
      <c r="L196" s="177"/>
      <c r="M196" s="179"/>
      <c r="N196" s="177"/>
      <c r="O196" s="180"/>
      <c r="P196" s="177"/>
      <c r="R196" s="181"/>
    </row>
    <row r="197" spans="1:18" ht="9.9499999999999993" customHeight="1" x14ac:dyDescent="0.3">
      <c r="A197" s="242"/>
      <c r="B197" s="175" t="s">
        <v>382</v>
      </c>
      <c r="C197" s="9">
        <v>20.84</v>
      </c>
      <c r="D197" s="177">
        <v>67</v>
      </c>
      <c r="E197" s="177">
        <v>67</v>
      </c>
      <c r="F197" s="178">
        <f t="shared" ref="F197:F202" si="40">E197/C197</f>
        <v>3.214971209213052</v>
      </c>
      <c r="G197" s="177">
        <v>0</v>
      </c>
      <c r="H197" s="180">
        <v>0</v>
      </c>
      <c r="I197" s="177">
        <v>0</v>
      </c>
      <c r="J197" s="177">
        <v>0</v>
      </c>
      <c r="K197" s="180">
        <v>0</v>
      </c>
      <c r="L197" s="177">
        <f t="shared" ref="L197:L202" si="41">ROUNDDOWN(E197*35%,0)</f>
        <v>23</v>
      </c>
      <c r="M197" s="179">
        <v>0.35</v>
      </c>
      <c r="N197" s="177">
        <v>0</v>
      </c>
      <c r="O197" s="180">
        <f t="shared" ref="O197:O202" si="42">N197/E197</f>
        <v>0</v>
      </c>
      <c r="P197" s="177"/>
      <c r="R197" s="181"/>
    </row>
    <row r="198" spans="1:18" ht="9.9499999999999993" customHeight="1" x14ac:dyDescent="0.3">
      <c r="A198" s="242"/>
      <c r="B198" s="175" t="s">
        <v>383</v>
      </c>
      <c r="C198" s="9">
        <v>11.38</v>
      </c>
      <c r="D198" s="177">
        <v>32</v>
      </c>
      <c r="E198" s="177">
        <v>32</v>
      </c>
      <c r="F198" s="178">
        <f t="shared" si="40"/>
        <v>2.8119507908611596</v>
      </c>
      <c r="G198" s="177">
        <v>0</v>
      </c>
      <c r="H198" s="180">
        <v>0</v>
      </c>
      <c r="I198" s="177">
        <v>0</v>
      </c>
      <c r="J198" s="177">
        <v>0</v>
      </c>
      <c r="K198" s="180">
        <v>0</v>
      </c>
      <c r="L198" s="177">
        <f t="shared" si="41"/>
        <v>11</v>
      </c>
      <c r="M198" s="179">
        <v>0.35</v>
      </c>
      <c r="N198" s="177">
        <v>0</v>
      </c>
      <c r="O198" s="180">
        <f t="shared" si="42"/>
        <v>0</v>
      </c>
      <c r="P198" s="177"/>
      <c r="R198" s="181"/>
    </row>
    <row r="199" spans="1:18" ht="9.9499999999999993" customHeight="1" x14ac:dyDescent="0.3">
      <c r="A199" s="242"/>
      <c r="B199" s="175" t="s">
        <v>384</v>
      </c>
      <c r="C199" s="9">
        <v>22.61</v>
      </c>
      <c r="D199" s="177">
        <v>59</v>
      </c>
      <c r="E199" s="177">
        <v>59</v>
      </c>
      <c r="F199" s="178">
        <f t="shared" si="40"/>
        <v>2.6094648385670056</v>
      </c>
      <c r="G199" s="177">
        <v>0</v>
      </c>
      <c r="H199" s="180">
        <v>0</v>
      </c>
      <c r="I199" s="177">
        <v>0</v>
      </c>
      <c r="J199" s="177">
        <v>0</v>
      </c>
      <c r="K199" s="180">
        <v>0</v>
      </c>
      <c r="L199" s="177">
        <f t="shared" si="41"/>
        <v>20</v>
      </c>
      <c r="M199" s="179">
        <v>0.35</v>
      </c>
      <c r="N199" s="177">
        <v>0</v>
      </c>
      <c r="O199" s="180">
        <f t="shared" si="42"/>
        <v>0</v>
      </c>
      <c r="P199" s="177"/>
      <c r="R199" s="181"/>
    </row>
    <row r="200" spans="1:18" ht="9.9499999999999993" customHeight="1" x14ac:dyDescent="0.3">
      <c r="A200" s="242"/>
      <c r="B200" s="175" t="s">
        <v>385</v>
      </c>
      <c r="C200" s="9">
        <v>52.02</v>
      </c>
      <c r="D200" s="177">
        <v>169</v>
      </c>
      <c r="E200" s="177">
        <v>169</v>
      </c>
      <c r="F200" s="178">
        <f t="shared" si="40"/>
        <v>3.2487504805843903</v>
      </c>
      <c r="G200" s="177">
        <v>0</v>
      </c>
      <c r="H200" s="180">
        <v>0</v>
      </c>
      <c r="I200" s="177">
        <v>0</v>
      </c>
      <c r="J200" s="177">
        <v>0</v>
      </c>
      <c r="K200" s="180">
        <v>0</v>
      </c>
      <c r="L200" s="177">
        <f t="shared" si="41"/>
        <v>59</v>
      </c>
      <c r="M200" s="179">
        <f>L200/E200</f>
        <v>0.34911242603550297</v>
      </c>
      <c r="N200" s="177">
        <v>0</v>
      </c>
      <c r="O200" s="180">
        <f t="shared" si="42"/>
        <v>0</v>
      </c>
      <c r="P200" s="177"/>
      <c r="R200" s="181"/>
    </row>
    <row r="201" spans="1:18" ht="9.9499999999999993" customHeight="1" x14ac:dyDescent="0.3">
      <c r="A201" s="242"/>
      <c r="B201" s="175" t="s">
        <v>156</v>
      </c>
      <c r="C201" s="9">
        <v>40.58</v>
      </c>
      <c r="D201" s="177">
        <v>99</v>
      </c>
      <c r="E201" s="177">
        <v>99</v>
      </c>
      <c r="F201" s="178">
        <f t="shared" si="40"/>
        <v>2.4396254312469199</v>
      </c>
      <c r="G201" s="177">
        <v>0</v>
      </c>
      <c r="H201" s="180">
        <v>0</v>
      </c>
      <c r="I201" s="177">
        <v>0</v>
      </c>
      <c r="J201" s="177">
        <v>0</v>
      </c>
      <c r="K201" s="180">
        <v>0</v>
      </c>
      <c r="L201" s="177">
        <f t="shared" si="41"/>
        <v>34</v>
      </c>
      <c r="M201" s="179">
        <v>0.35</v>
      </c>
      <c r="N201" s="177">
        <v>0</v>
      </c>
      <c r="O201" s="180">
        <f t="shared" si="42"/>
        <v>0</v>
      </c>
      <c r="P201" s="177"/>
      <c r="R201" s="181"/>
    </row>
    <row r="202" spans="1:18" ht="9.9499999999999993" customHeight="1" x14ac:dyDescent="0.3">
      <c r="A202" s="243"/>
      <c r="B202" s="175" t="s">
        <v>386</v>
      </c>
      <c r="C202" s="9">
        <v>51.1</v>
      </c>
      <c r="D202" s="177">
        <v>135</v>
      </c>
      <c r="E202" s="177">
        <v>135</v>
      </c>
      <c r="F202" s="178">
        <f t="shared" si="40"/>
        <v>2.6418786692759295</v>
      </c>
      <c r="G202" s="177">
        <v>0</v>
      </c>
      <c r="H202" s="180">
        <v>0</v>
      </c>
      <c r="I202" s="177">
        <v>0</v>
      </c>
      <c r="J202" s="177">
        <v>0</v>
      </c>
      <c r="K202" s="180">
        <v>0</v>
      </c>
      <c r="L202" s="177">
        <f t="shared" si="41"/>
        <v>47</v>
      </c>
      <c r="M202" s="179">
        <f>L202/E202</f>
        <v>0.34814814814814815</v>
      </c>
      <c r="N202" s="177">
        <v>0</v>
      </c>
      <c r="O202" s="180">
        <f t="shared" si="42"/>
        <v>0</v>
      </c>
      <c r="P202" s="177"/>
      <c r="R202" s="181"/>
    </row>
    <row r="203" spans="1:18" ht="9.9499999999999993" customHeight="1" x14ac:dyDescent="0.3">
      <c r="A203" s="241">
        <v>3</v>
      </c>
      <c r="B203" s="175" t="s">
        <v>157</v>
      </c>
      <c r="C203" s="9"/>
      <c r="D203" s="177"/>
      <c r="E203" s="177"/>
      <c r="F203" s="178"/>
      <c r="G203" s="177"/>
      <c r="H203" s="180"/>
      <c r="I203" s="177"/>
      <c r="J203" s="177"/>
      <c r="K203" s="180"/>
      <c r="L203" s="177"/>
      <c r="M203" s="179"/>
      <c r="N203" s="177"/>
      <c r="O203" s="180"/>
      <c r="P203" s="177"/>
      <c r="R203" s="181"/>
    </row>
    <row r="204" spans="1:18" s="20" customFormat="1" ht="9.9499999999999993" customHeight="1" x14ac:dyDescent="0.3">
      <c r="A204" s="242"/>
      <c r="B204" s="175" t="s">
        <v>57</v>
      </c>
      <c r="C204" s="9">
        <v>786.59</v>
      </c>
      <c r="D204" s="177">
        <v>2461</v>
      </c>
      <c r="E204" s="177">
        <v>2461</v>
      </c>
      <c r="F204" s="178">
        <f t="shared" ref="F204:F209" si="43">E204/C204</f>
        <v>3.1286947456743666</v>
      </c>
      <c r="G204" s="177">
        <v>836</v>
      </c>
      <c r="H204" s="180">
        <f>(G204/D204)</f>
        <v>0.33969930922389274</v>
      </c>
      <c r="I204" s="177">
        <v>0</v>
      </c>
      <c r="J204" s="177">
        <v>200</v>
      </c>
      <c r="K204" s="180">
        <f>J204/G204</f>
        <v>0.23923444976076555</v>
      </c>
      <c r="L204" s="177">
        <f t="shared" ref="L204:L209" si="44">ROUNDDOWN(E204*35%,0)</f>
        <v>861</v>
      </c>
      <c r="M204" s="179">
        <f>L204/E204</f>
        <v>0.34985778138967899</v>
      </c>
      <c r="N204" s="177">
        <v>836</v>
      </c>
      <c r="O204" s="180">
        <f>N204/E204</f>
        <v>0.33969930922389274</v>
      </c>
      <c r="P204" s="177"/>
      <c r="R204" s="189"/>
    </row>
    <row r="205" spans="1:18" s="20" customFormat="1" ht="9.9499999999999993" customHeight="1" x14ac:dyDescent="0.3">
      <c r="A205" s="242"/>
      <c r="B205" s="175" t="s">
        <v>387</v>
      </c>
      <c r="C205" s="9">
        <v>295.89</v>
      </c>
      <c r="D205" s="177">
        <v>959</v>
      </c>
      <c r="E205" s="177">
        <v>959</v>
      </c>
      <c r="F205" s="178">
        <f t="shared" si="43"/>
        <v>3.2410693162999764</v>
      </c>
      <c r="G205" s="177">
        <v>326</v>
      </c>
      <c r="H205" s="180">
        <f>(G205/D205)</f>
        <v>0.33993743482794575</v>
      </c>
      <c r="I205" s="177">
        <v>0</v>
      </c>
      <c r="J205" s="177">
        <v>200</v>
      </c>
      <c r="K205" s="180">
        <f>J205/G205</f>
        <v>0.61349693251533743</v>
      </c>
      <c r="L205" s="177">
        <f t="shared" si="44"/>
        <v>335</v>
      </c>
      <c r="M205" s="179">
        <f>L205/E205</f>
        <v>0.34932221063607927</v>
      </c>
      <c r="N205" s="177">
        <v>326</v>
      </c>
      <c r="O205" s="180">
        <f>N205/E205</f>
        <v>0.33993743482794575</v>
      </c>
      <c r="P205" s="177"/>
      <c r="R205" s="189"/>
    </row>
    <row r="206" spans="1:18" s="20" customFormat="1" ht="9.9499999999999993" customHeight="1" x14ac:dyDescent="0.3">
      <c r="A206" s="242"/>
      <c r="B206" s="175" t="s">
        <v>158</v>
      </c>
      <c r="C206" s="9">
        <v>132.1</v>
      </c>
      <c r="D206" s="177">
        <v>560</v>
      </c>
      <c r="E206" s="177">
        <v>560</v>
      </c>
      <c r="F206" s="178">
        <f t="shared" si="43"/>
        <v>4.2392127176381527</v>
      </c>
      <c r="G206" s="177">
        <v>190</v>
      </c>
      <c r="H206" s="180">
        <f>(G206/D206)</f>
        <v>0.3392857142857143</v>
      </c>
      <c r="I206" s="177">
        <v>0</v>
      </c>
      <c r="J206" s="177">
        <v>100</v>
      </c>
      <c r="K206" s="180">
        <f>J206/G206</f>
        <v>0.52631578947368418</v>
      </c>
      <c r="L206" s="177">
        <f t="shared" si="44"/>
        <v>196</v>
      </c>
      <c r="M206" s="179">
        <f>L206/E206</f>
        <v>0.35</v>
      </c>
      <c r="N206" s="177">
        <v>190</v>
      </c>
      <c r="O206" s="180">
        <f>N206/E206</f>
        <v>0.3392857142857143</v>
      </c>
      <c r="P206" s="177"/>
      <c r="R206" s="189"/>
    </row>
    <row r="207" spans="1:18" ht="9.9499999999999993" customHeight="1" x14ac:dyDescent="0.3">
      <c r="A207" s="9">
        <v>4</v>
      </c>
      <c r="B207" s="175" t="s">
        <v>435</v>
      </c>
      <c r="C207" s="9">
        <v>56.82</v>
      </c>
      <c r="D207" s="177">
        <v>0</v>
      </c>
      <c r="E207" s="177">
        <v>0</v>
      </c>
      <c r="F207" s="178">
        <f t="shared" si="43"/>
        <v>0</v>
      </c>
      <c r="G207" s="177">
        <v>0</v>
      </c>
      <c r="H207" s="180">
        <v>0</v>
      </c>
      <c r="I207" s="177">
        <v>0</v>
      </c>
      <c r="J207" s="177">
        <v>0</v>
      </c>
      <c r="K207" s="180">
        <v>0</v>
      </c>
      <c r="L207" s="177">
        <f t="shared" si="44"/>
        <v>0</v>
      </c>
      <c r="M207" s="179">
        <v>0</v>
      </c>
      <c r="N207" s="177">
        <v>0</v>
      </c>
      <c r="O207" s="180">
        <v>0</v>
      </c>
      <c r="P207" s="177"/>
      <c r="R207" s="181"/>
    </row>
    <row r="208" spans="1:18" ht="9.9499999999999993" customHeight="1" x14ac:dyDescent="0.3">
      <c r="A208" s="9">
        <v>5</v>
      </c>
      <c r="B208" s="175" t="s">
        <v>389</v>
      </c>
      <c r="C208" s="9">
        <v>38.33</v>
      </c>
      <c r="D208" s="177">
        <v>20</v>
      </c>
      <c r="E208" s="177">
        <v>20</v>
      </c>
      <c r="F208" s="178">
        <f t="shared" si="43"/>
        <v>0.52178450300026091</v>
      </c>
      <c r="G208" s="177">
        <v>7</v>
      </c>
      <c r="H208" s="180">
        <v>0</v>
      </c>
      <c r="I208" s="177">
        <v>0</v>
      </c>
      <c r="J208" s="177">
        <v>0</v>
      </c>
      <c r="K208" s="180">
        <v>0</v>
      </c>
      <c r="L208" s="177">
        <f t="shared" si="44"/>
        <v>7</v>
      </c>
      <c r="M208" s="179">
        <f>L208/E208</f>
        <v>0.35</v>
      </c>
      <c r="N208" s="177">
        <v>7</v>
      </c>
      <c r="O208" s="180">
        <f>N208/E208</f>
        <v>0.35</v>
      </c>
      <c r="P208" s="177"/>
      <c r="R208" s="181"/>
    </row>
    <row r="209" spans="1:18" s="194" customFormat="1" ht="9.9499999999999993" customHeight="1" x14ac:dyDescent="0.3">
      <c r="A209" s="324" t="s">
        <v>159</v>
      </c>
      <c r="B209" s="324"/>
      <c r="C209" s="190">
        <f>SUM(C191:C208)</f>
        <v>1637.4299999999996</v>
      </c>
      <c r="D209" s="184">
        <f>SUM(D191:D208)</f>
        <v>5069</v>
      </c>
      <c r="E209" s="184">
        <f>SUM(E191:E208)</f>
        <v>5069</v>
      </c>
      <c r="F209" s="185">
        <f t="shared" si="43"/>
        <v>3.0957048545586687</v>
      </c>
      <c r="G209" s="184">
        <f>SUM(G191:G208)</f>
        <v>1536</v>
      </c>
      <c r="H209" s="186">
        <f>(G209/D209)</f>
        <v>0.30301834681396728</v>
      </c>
      <c r="I209" s="184">
        <v>0</v>
      </c>
      <c r="J209" s="184">
        <f>SUM(J190:J208)</f>
        <v>535</v>
      </c>
      <c r="K209" s="186">
        <f>J209/G209</f>
        <v>0.34830729166666669</v>
      </c>
      <c r="L209" s="184">
        <f t="shared" si="44"/>
        <v>1774</v>
      </c>
      <c r="M209" s="187">
        <f>L209/E209</f>
        <v>0.34997040836456894</v>
      </c>
      <c r="N209" s="184">
        <f>SUM(N190:N208)</f>
        <v>1536</v>
      </c>
      <c r="O209" s="186">
        <f>N209/E209</f>
        <v>0.30301834681396728</v>
      </c>
      <c r="P209" s="184">
        <f>SUM(P190:P208)</f>
        <v>0</v>
      </c>
      <c r="R209" s="195"/>
    </row>
    <row r="210" spans="1:18" ht="9.9499999999999993" customHeight="1" x14ac:dyDescent="0.3">
      <c r="A210" s="325" t="s">
        <v>390</v>
      </c>
      <c r="B210" s="325"/>
      <c r="C210" s="9"/>
      <c r="D210" s="177"/>
      <c r="E210" s="177"/>
      <c r="F210" s="178"/>
      <c r="G210" s="177"/>
      <c r="H210" s="180"/>
      <c r="I210" s="177"/>
      <c r="J210" s="177"/>
      <c r="K210" s="180"/>
      <c r="L210" s="177"/>
      <c r="M210" s="179"/>
      <c r="N210" s="177"/>
      <c r="O210" s="180"/>
      <c r="P210" s="177"/>
      <c r="R210" s="181"/>
    </row>
    <row r="211" spans="1:18" s="20" customFormat="1" ht="9.9499999999999993" customHeight="1" x14ac:dyDescent="0.3">
      <c r="A211" s="9">
        <v>1</v>
      </c>
      <c r="B211" s="175" t="s">
        <v>391</v>
      </c>
      <c r="C211" s="9">
        <v>344.7</v>
      </c>
      <c r="D211" s="177">
        <v>1293</v>
      </c>
      <c r="E211" s="177">
        <v>1293</v>
      </c>
      <c r="F211" s="178">
        <f>E211/C211</f>
        <v>3.7510879025239339</v>
      </c>
      <c r="G211" s="177">
        <v>452</v>
      </c>
      <c r="H211" s="180">
        <f>(G211/D211)</f>
        <v>0.34957463263727767</v>
      </c>
      <c r="I211" s="177">
        <v>0</v>
      </c>
      <c r="J211" s="177">
        <v>120</v>
      </c>
      <c r="K211" s="180">
        <f>J211/G211</f>
        <v>0.26548672566371684</v>
      </c>
      <c r="L211" s="177">
        <f>ROUNDDOWN(E211*35%,0)</f>
        <v>452</v>
      </c>
      <c r="M211" s="179">
        <f>L211/E211</f>
        <v>0.34957463263727767</v>
      </c>
      <c r="N211" s="177">
        <v>452</v>
      </c>
      <c r="O211" s="180">
        <f>N211/E211</f>
        <v>0.34957463263727767</v>
      </c>
      <c r="P211" s="177"/>
      <c r="R211" s="189"/>
    </row>
    <row r="212" spans="1:18" ht="9.9499999999999993" customHeight="1" x14ac:dyDescent="0.3">
      <c r="A212" s="241">
        <v>2</v>
      </c>
      <c r="B212" s="175" t="s">
        <v>392</v>
      </c>
      <c r="C212" s="9"/>
      <c r="D212" s="177"/>
      <c r="E212" s="177"/>
      <c r="F212" s="178"/>
      <c r="G212" s="177"/>
      <c r="H212" s="180"/>
      <c r="I212" s="177"/>
      <c r="J212" s="177"/>
      <c r="K212" s="180"/>
      <c r="L212" s="177"/>
      <c r="M212" s="179"/>
      <c r="N212" s="177"/>
      <c r="O212" s="180"/>
      <c r="P212" s="177"/>
      <c r="R212" s="181"/>
    </row>
    <row r="213" spans="1:18" s="20" customFormat="1" ht="9.9499999999999993" customHeight="1" x14ac:dyDescent="0.3">
      <c r="A213" s="242"/>
      <c r="B213" s="175" t="s">
        <v>393</v>
      </c>
      <c r="C213" s="9">
        <v>67.180000000000007</v>
      </c>
      <c r="D213" s="177">
        <v>250</v>
      </c>
      <c r="E213" s="177">
        <v>250</v>
      </c>
      <c r="F213" s="178">
        <f>E213/C213</f>
        <v>3.7213456385829113</v>
      </c>
      <c r="G213" s="177">
        <v>87</v>
      </c>
      <c r="H213" s="180">
        <f>(G213/D213)</f>
        <v>0.34799999999999998</v>
      </c>
      <c r="I213" s="177">
        <v>0</v>
      </c>
      <c r="J213" s="177">
        <v>40</v>
      </c>
      <c r="K213" s="180">
        <f>J213/G213</f>
        <v>0.45977011494252873</v>
      </c>
      <c r="L213" s="177">
        <f>ROUNDDOWN(E213*35%,0)</f>
        <v>87</v>
      </c>
      <c r="M213" s="179">
        <f>L213/E213</f>
        <v>0.34799999999999998</v>
      </c>
      <c r="N213" s="177">
        <v>87</v>
      </c>
      <c r="O213" s="180">
        <f>N213/E213</f>
        <v>0.34799999999999998</v>
      </c>
      <c r="P213" s="177"/>
      <c r="R213" s="189"/>
    </row>
    <row r="214" spans="1:18" s="20" customFormat="1" ht="9.9499999999999993" customHeight="1" x14ac:dyDescent="0.3">
      <c r="A214" s="242"/>
      <c r="B214" s="175" t="s">
        <v>394</v>
      </c>
      <c r="C214" s="9">
        <v>616.41</v>
      </c>
      <c r="D214" s="177">
        <v>2196</v>
      </c>
      <c r="E214" s="177">
        <v>2196</v>
      </c>
      <c r="F214" s="178">
        <f>E214/C214</f>
        <v>3.5625638779383855</v>
      </c>
      <c r="G214" s="177">
        <v>768</v>
      </c>
      <c r="H214" s="180">
        <f>(G214/D214)</f>
        <v>0.34972677595628415</v>
      </c>
      <c r="I214" s="177">
        <v>0</v>
      </c>
      <c r="J214" s="177">
        <v>100</v>
      </c>
      <c r="K214" s="180">
        <f>J214/G214</f>
        <v>0.13020833333333334</v>
      </c>
      <c r="L214" s="177">
        <f>ROUNDDOWN(E214*35%,0)</f>
        <v>768</v>
      </c>
      <c r="M214" s="179">
        <f>L214/E214</f>
        <v>0.34972677595628415</v>
      </c>
      <c r="N214" s="177">
        <v>768</v>
      </c>
      <c r="O214" s="180">
        <f>N214/E214</f>
        <v>0.34972677595628415</v>
      </c>
      <c r="P214" s="177"/>
      <c r="R214" s="189"/>
    </row>
    <row r="215" spans="1:18" s="20" customFormat="1" ht="9.9499999999999993" customHeight="1" x14ac:dyDescent="0.3">
      <c r="A215" s="243"/>
      <c r="B215" s="175" t="s">
        <v>395</v>
      </c>
      <c r="C215" s="9">
        <v>150.19</v>
      </c>
      <c r="D215" s="177">
        <v>522</v>
      </c>
      <c r="E215" s="177">
        <v>522</v>
      </c>
      <c r="F215" s="178">
        <f>E215/C215</f>
        <v>3.4755975764032225</v>
      </c>
      <c r="G215" s="177">
        <v>182</v>
      </c>
      <c r="H215" s="180">
        <f>(G215/D215)</f>
        <v>0.34865900383141762</v>
      </c>
      <c r="I215" s="177">
        <v>0</v>
      </c>
      <c r="J215" s="177">
        <v>100</v>
      </c>
      <c r="K215" s="180">
        <f>J215/G215</f>
        <v>0.5494505494505495</v>
      </c>
      <c r="L215" s="177">
        <f>ROUNDDOWN(E215*35%,0)</f>
        <v>182</v>
      </c>
      <c r="M215" s="179">
        <f>L215/E215</f>
        <v>0.34865900383141762</v>
      </c>
      <c r="N215" s="177">
        <v>182</v>
      </c>
      <c r="O215" s="180">
        <f>N215/E215</f>
        <v>0.34865900383141762</v>
      </c>
      <c r="P215" s="177"/>
      <c r="R215" s="189"/>
    </row>
    <row r="216" spans="1:18" ht="9.9499999999999993" customHeight="1" x14ac:dyDescent="0.3">
      <c r="A216" s="9">
        <v>3</v>
      </c>
      <c r="B216" s="175" t="s">
        <v>53</v>
      </c>
      <c r="C216" s="9">
        <v>13827.99</v>
      </c>
      <c r="D216" s="177">
        <v>17233</v>
      </c>
      <c r="E216" s="177">
        <v>17233</v>
      </c>
      <c r="F216" s="178">
        <f>E216/C216</f>
        <v>1.2462404152736588</v>
      </c>
      <c r="G216" s="177">
        <v>5100</v>
      </c>
      <c r="H216" s="180">
        <f>(G216/D216)</f>
        <v>0.29594382870074859</v>
      </c>
      <c r="I216" s="177">
        <v>0</v>
      </c>
      <c r="J216" s="177">
        <v>2000</v>
      </c>
      <c r="K216" s="180">
        <f>J216/G216</f>
        <v>0.39215686274509803</v>
      </c>
      <c r="L216" s="177">
        <f>ROUNDDOWN(E216*35%,0)</f>
        <v>6031</v>
      </c>
      <c r="M216" s="179">
        <f>L216/E216</f>
        <v>0.34996808448906169</v>
      </c>
      <c r="N216" s="177">
        <v>5100</v>
      </c>
      <c r="O216" s="180">
        <f>N216/E216</f>
        <v>0.29594382870074859</v>
      </c>
      <c r="P216" s="177"/>
      <c r="R216" s="181"/>
    </row>
    <row r="217" spans="1:18" ht="49.5" customHeight="1" x14ac:dyDescent="0.3">
      <c r="A217" s="9">
        <v>4</v>
      </c>
      <c r="B217" s="175" t="s">
        <v>30</v>
      </c>
      <c r="C217" s="9"/>
      <c r="D217" s="177"/>
      <c r="E217" s="177"/>
      <c r="F217" s="178"/>
      <c r="G217" s="177"/>
      <c r="H217" s="180"/>
      <c r="I217" s="177"/>
      <c r="J217" s="177"/>
      <c r="K217" s="180"/>
      <c r="L217" s="177"/>
      <c r="M217" s="179"/>
      <c r="N217" s="177"/>
      <c r="O217" s="180"/>
      <c r="P217" s="177"/>
      <c r="R217" s="181"/>
    </row>
    <row r="218" spans="1:18" s="78" customFormat="1" ht="14.25" customHeight="1" x14ac:dyDescent="0.3">
      <c r="A218" s="324" t="s">
        <v>396</v>
      </c>
      <c r="B218" s="324"/>
      <c r="C218" s="190">
        <f>SUM(C211:C217)</f>
        <v>15006.47</v>
      </c>
      <c r="D218" s="196">
        <f>SUM(D211:D217)</f>
        <v>21494</v>
      </c>
      <c r="E218" s="196">
        <f>SUM(E211:E217)</f>
        <v>21494</v>
      </c>
      <c r="F218" s="185">
        <f>E218/C218</f>
        <v>1.4323155279022981</v>
      </c>
      <c r="G218" s="196">
        <f>SUM(G211:G217)</f>
        <v>6589</v>
      </c>
      <c r="H218" s="186">
        <f>(G218/D218)</f>
        <v>0.30655066530194475</v>
      </c>
      <c r="I218" s="184">
        <v>0</v>
      </c>
      <c r="J218" s="196">
        <f>SUM(J211:J217)</f>
        <v>2360</v>
      </c>
      <c r="K218" s="186">
        <f>J218/G218</f>
        <v>0.35817271209591744</v>
      </c>
      <c r="L218" s="184">
        <f>SUM(L211:L217)</f>
        <v>7520</v>
      </c>
      <c r="M218" s="187"/>
      <c r="N218" s="184">
        <f>SUM(N211:N217)</f>
        <v>6589</v>
      </c>
      <c r="O218" s="186">
        <f>N218/E218</f>
        <v>0.30655066530194475</v>
      </c>
      <c r="P218" s="196">
        <f>SUM(P211:P217)</f>
        <v>0</v>
      </c>
      <c r="R218" s="188"/>
    </row>
    <row r="219" spans="1:18" ht="9.9499999999999993" customHeight="1" x14ac:dyDescent="0.3">
      <c r="A219" s="325" t="s">
        <v>160</v>
      </c>
      <c r="B219" s="325"/>
      <c r="C219" s="9"/>
      <c r="D219" s="176"/>
      <c r="E219" s="177"/>
      <c r="F219" s="178"/>
      <c r="G219" s="177"/>
      <c r="H219" s="180"/>
      <c r="I219" s="177"/>
      <c r="J219" s="177"/>
      <c r="K219" s="180"/>
      <c r="L219" s="177"/>
      <c r="M219" s="179"/>
      <c r="N219" s="177"/>
      <c r="O219" s="180"/>
      <c r="P219" s="177"/>
      <c r="R219" s="181"/>
    </row>
    <row r="220" spans="1:18" ht="12.75" customHeight="1" x14ac:dyDescent="0.3">
      <c r="A220" s="241">
        <v>1</v>
      </c>
      <c r="B220" s="175" t="s">
        <v>161</v>
      </c>
      <c r="C220" s="9"/>
      <c r="D220" s="176"/>
      <c r="E220" s="177"/>
      <c r="F220" s="178"/>
      <c r="G220" s="177"/>
      <c r="H220" s="180"/>
      <c r="I220" s="177"/>
      <c r="J220" s="177"/>
      <c r="K220" s="180"/>
      <c r="L220" s="177"/>
      <c r="M220" s="179"/>
      <c r="N220" s="177"/>
      <c r="O220" s="180"/>
      <c r="P220" s="177"/>
      <c r="R220" s="181"/>
    </row>
    <row r="221" spans="1:18" s="20" customFormat="1" ht="9.9499999999999993" customHeight="1" x14ac:dyDescent="0.3">
      <c r="A221" s="242"/>
      <c r="B221" s="175" t="s">
        <v>162</v>
      </c>
      <c r="C221" s="9">
        <v>816.02</v>
      </c>
      <c r="D221" s="177">
        <v>1346</v>
      </c>
      <c r="E221" s="177">
        <v>1346</v>
      </c>
      <c r="F221" s="178">
        <f>E221/C221</f>
        <v>1.6494693757505945</v>
      </c>
      <c r="G221" s="177">
        <v>471</v>
      </c>
      <c r="H221" s="180">
        <f>(G221/D221)</f>
        <v>0.34992570579494797</v>
      </c>
      <c r="I221" s="177">
        <v>0</v>
      </c>
      <c r="J221" s="177">
        <v>210</v>
      </c>
      <c r="K221" s="180">
        <f>J221/G221</f>
        <v>0.44585987261146498</v>
      </c>
      <c r="L221" s="177">
        <f>ROUNDDOWN(E221*35%,0)</f>
        <v>471</v>
      </c>
      <c r="M221" s="179">
        <f>L221/E221</f>
        <v>0.34992570579494797</v>
      </c>
      <c r="N221" s="177">
        <v>471</v>
      </c>
      <c r="O221" s="180">
        <f>N221/E221</f>
        <v>0.34992570579494797</v>
      </c>
      <c r="P221" s="177"/>
      <c r="R221" s="189"/>
    </row>
    <row r="222" spans="1:18" s="20" customFormat="1" ht="9.9499999999999993" customHeight="1" x14ac:dyDescent="0.3">
      <c r="A222" s="243"/>
      <c r="B222" s="175" t="s">
        <v>163</v>
      </c>
      <c r="C222" s="9">
        <v>99.94</v>
      </c>
      <c r="D222" s="177">
        <v>206</v>
      </c>
      <c r="E222" s="177">
        <v>206</v>
      </c>
      <c r="F222" s="178">
        <f>E222/C222</f>
        <v>2.0612367420452271</v>
      </c>
      <c r="G222" s="177">
        <v>72</v>
      </c>
      <c r="H222" s="180">
        <f>(G222/D222)</f>
        <v>0.34951456310679613</v>
      </c>
      <c r="I222" s="177">
        <v>0</v>
      </c>
      <c r="J222" s="177">
        <v>27</v>
      </c>
      <c r="K222" s="180">
        <f>J222/G222</f>
        <v>0.375</v>
      </c>
      <c r="L222" s="177">
        <f>ROUNDDOWN(E222*35%,0)</f>
        <v>72</v>
      </c>
      <c r="M222" s="179">
        <f>L222/E222</f>
        <v>0.34951456310679613</v>
      </c>
      <c r="N222" s="177">
        <v>72</v>
      </c>
      <c r="O222" s="180">
        <f>N222/E222</f>
        <v>0.34951456310679613</v>
      </c>
      <c r="P222" s="177"/>
      <c r="R222" s="189"/>
    </row>
    <row r="223" spans="1:18" ht="9.9499999999999993" customHeight="1" x14ac:dyDescent="0.3">
      <c r="A223" s="241">
        <v>2</v>
      </c>
      <c r="B223" s="175" t="s">
        <v>164</v>
      </c>
      <c r="C223" s="9"/>
      <c r="D223" s="177"/>
      <c r="E223" s="177"/>
      <c r="F223" s="178"/>
      <c r="G223" s="177"/>
      <c r="H223" s="180"/>
      <c r="I223" s="177"/>
      <c r="J223" s="177"/>
      <c r="K223" s="180"/>
      <c r="L223" s="177"/>
      <c r="M223" s="179"/>
      <c r="N223" s="177"/>
      <c r="O223" s="180"/>
      <c r="P223" s="177"/>
      <c r="R223" s="181"/>
    </row>
    <row r="224" spans="1:18" s="20" customFormat="1" ht="9.9499999999999993" customHeight="1" x14ac:dyDescent="0.3">
      <c r="A224" s="243"/>
      <c r="B224" s="175" t="s">
        <v>35</v>
      </c>
      <c r="C224" s="9">
        <v>56.6</v>
      </c>
      <c r="D224" s="177">
        <v>133</v>
      </c>
      <c r="E224" s="177">
        <v>133</v>
      </c>
      <c r="F224" s="178">
        <f>E224/C224</f>
        <v>2.3498233215547701</v>
      </c>
      <c r="G224" s="177">
        <v>46</v>
      </c>
      <c r="H224" s="180">
        <f>(G224/D224)</f>
        <v>0.34586466165413532</v>
      </c>
      <c r="I224" s="177">
        <v>0</v>
      </c>
      <c r="J224" s="177">
        <v>34</v>
      </c>
      <c r="K224" s="180">
        <f>J224/G224</f>
        <v>0.73913043478260865</v>
      </c>
      <c r="L224" s="177">
        <f>ROUNDDOWN(E224*35%,0)</f>
        <v>46</v>
      </c>
      <c r="M224" s="179">
        <f>L224/E224</f>
        <v>0.34586466165413532</v>
      </c>
      <c r="N224" s="177">
        <v>46</v>
      </c>
      <c r="O224" s="180">
        <f>N224/E224</f>
        <v>0.34586466165413532</v>
      </c>
      <c r="P224" s="177"/>
      <c r="R224" s="189"/>
    </row>
    <row r="225" spans="1:18" s="20" customFormat="1" ht="9.9499999999999993" customHeight="1" x14ac:dyDescent="0.3">
      <c r="A225" s="9">
        <v>3</v>
      </c>
      <c r="B225" s="175" t="s">
        <v>165</v>
      </c>
      <c r="C225" s="9">
        <v>96.12</v>
      </c>
      <c r="D225" s="177">
        <v>241</v>
      </c>
      <c r="E225" s="177">
        <v>241</v>
      </c>
      <c r="F225" s="178">
        <f>E225/C225</f>
        <v>2.5072825634623386</v>
      </c>
      <c r="G225" s="177">
        <v>80</v>
      </c>
      <c r="H225" s="180">
        <f>(G225/D225)</f>
        <v>0.33195020746887965</v>
      </c>
      <c r="I225" s="177">
        <v>0</v>
      </c>
      <c r="J225" s="177">
        <v>0</v>
      </c>
      <c r="K225" s="180">
        <f>J225/G225</f>
        <v>0</v>
      </c>
      <c r="L225" s="177">
        <f>ROUNDDOWN(E225*35%,0)</f>
        <v>84</v>
      </c>
      <c r="M225" s="179">
        <f>L225/E225</f>
        <v>0.34854771784232363</v>
      </c>
      <c r="N225" s="177">
        <v>80</v>
      </c>
      <c r="O225" s="180">
        <f>N225/E225</f>
        <v>0.33195020746887965</v>
      </c>
      <c r="P225" s="177"/>
      <c r="R225" s="189"/>
    </row>
    <row r="226" spans="1:18" s="20" customFormat="1" ht="9.9499999999999993" customHeight="1" x14ac:dyDescent="0.3">
      <c r="A226" s="9">
        <v>4</v>
      </c>
      <c r="B226" s="175" t="s">
        <v>471</v>
      </c>
      <c r="C226" s="9">
        <v>138.6</v>
      </c>
      <c r="D226" s="177">
        <v>971</v>
      </c>
      <c r="E226" s="177">
        <v>971</v>
      </c>
      <c r="F226" s="178">
        <f>E226/C226</f>
        <v>7.0057720057720063</v>
      </c>
      <c r="G226" s="177">
        <v>339</v>
      </c>
      <c r="H226" s="180">
        <f>(G226/D226)</f>
        <v>0.34912461380020599</v>
      </c>
      <c r="I226" s="177">
        <v>0</v>
      </c>
      <c r="J226" s="177">
        <v>150</v>
      </c>
      <c r="K226" s="180">
        <f>J226/G226</f>
        <v>0.44247787610619471</v>
      </c>
      <c r="L226" s="177">
        <f>ROUNDDOWN(E226*35%,0)</f>
        <v>339</v>
      </c>
      <c r="M226" s="179">
        <f>L226/E226</f>
        <v>0.34912461380020599</v>
      </c>
      <c r="N226" s="177">
        <v>339</v>
      </c>
      <c r="O226" s="180">
        <f>N226/E226</f>
        <v>0.34912461380020599</v>
      </c>
      <c r="P226" s="177"/>
      <c r="R226" s="189"/>
    </row>
    <row r="227" spans="1:18" s="20" customFormat="1" ht="9.9499999999999993" customHeight="1" x14ac:dyDescent="0.3">
      <c r="A227" s="241">
        <v>5</v>
      </c>
      <c r="B227" s="175" t="s">
        <v>167</v>
      </c>
      <c r="C227" s="9"/>
      <c r="D227" s="177"/>
      <c r="E227" s="177"/>
      <c r="F227" s="178"/>
      <c r="G227" s="177"/>
      <c r="H227" s="180"/>
      <c r="I227" s="177"/>
      <c r="J227" s="177"/>
      <c r="K227" s="180"/>
      <c r="L227" s="177"/>
      <c r="M227" s="179"/>
      <c r="N227" s="177"/>
      <c r="O227" s="180"/>
      <c r="P227" s="177"/>
      <c r="R227" s="189"/>
    </row>
    <row r="228" spans="1:18" s="20" customFormat="1" ht="9.9499999999999993" customHeight="1" x14ac:dyDescent="0.3">
      <c r="A228" s="242"/>
      <c r="B228" s="175" t="s">
        <v>168</v>
      </c>
      <c r="C228" s="9">
        <v>50.85</v>
      </c>
      <c r="D228" s="177">
        <v>222</v>
      </c>
      <c r="E228" s="177">
        <v>222</v>
      </c>
      <c r="F228" s="178">
        <f>E228/C228</f>
        <v>4.3657817109144545</v>
      </c>
      <c r="G228" s="177">
        <v>69</v>
      </c>
      <c r="H228" s="180">
        <f>(G228/D228)</f>
        <v>0.3108108108108108</v>
      </c>
      <c r="I228" s="177">
        <v>0</v>
      </c>
      <c r="J228" s="177">
        <v>40</v>
      </c>
      <c r="K228" s="180">
        <f t="shared" ref="K228:K238" si="45">J228/G228</f>
        <v>0.57971014492753625</v>
      </c>
      <c r="L228" s="177">
        <f>ROUNDDOWN(E228*35%,0)</f>
        <v>77</v>
      </c>
      <c r="M228" s="179">
        <f>L228/E228</f>
        <v>0.34684684684684686</v>
      </c>
      <c r="N228" s="177">
        <v>69</v>
      </c>
      <c r="O228" s="180">
        <f>N228/E228</f>
        <v>0.3108108108108108</v>
      </c>
      <c r="P228" s="177"/>
      <c r="R228" s="189"/>
    </row>
    <row r="229" spans="1:18" s="20" customFormat="1" ht="9.9499999999999993" customHeight="1" x14ac:dyDescent="0.3">
      <c r="A229" s="242"/>
      <c r="B229" s="175" t="s">
        <v>169</v>
      </c>
      <c r="C229" s="9">
        <v>84.25</v>
      </c>
      <c r="D229" s="177">
        <v>259</v>
      </c>
      <c r="E229" s="177">
        <v>259</v>
      </c>
      <c r="F229" s="178">
        <f>E229/C229</f>
        <v>3.0741839762611276</v>
      </c>
      <c r="G229" s="177">
        <v>90</v>
      </c>
      <c r="H229" s="180">
        <f>(G229/D229)</f>
        <v>0.34749034749034752</v>
      </c>
      <c r="I229" s="177">
        <v>0</v>
      </c>
      <c r="J229" s="177">
        <v>60</v>
      </c>
      <c r="K229" s="180">
        <f t="shared" si="45"/>
        <v>0.66666666666666663</v>
      </c>
      <c r="L229" s="177">
        <f>ROUNDDOWN(E229*35%,0)</f>
        <v>90</v>
      </c>
      <c r="M229" s="179">
        <f>L229/E229</f>
        <v>0.34749034749034752</v>
      </c>
      <c r="N229" s="177">
        <v>90</v>
      </c>
      <c r="O229" s="180">
        <f>N229/E229</f>
        <v>0.34749034749034752</v>
      </c>
      <c r="P229" s="177"/>
      <c r="R229" s="189"/>
    </row>
    <row r="230" spans="1:18" ht="9.9499999999999993" customHeight="1" x14ac:dyDescent="0.3">
      <c r="A230" s="242"/>
      <c r="B230" s="175" t="s">
        <v>170</v>
      </c>
      <c r="C230" s="9">
        <v>333.65</v>
      </c>
      <c r="D230" s="177">
        <v>895</v>
      </c>
      <c r="E230" s="177">
        <v>895</v>
      </c>
      <c r="F230" s="178">
        <f>E230/C230</f>
        <v>2.6824516709126334</v>
      </c>
      <c r="G230" s="177">
        <v>313</v>
      </c>
      <c r="H230" s="180">
        <f>(G230/D230)</f>
        <v>0.34972067039106147</v>
      </c>
      <c r="I230" s="177">
        <v>0</v>
      </c>
      <c r="J230" s="177">
        <v>150</v>
      </c>
      <c r="K230" s="180">
        <f t="shared" si="45"/>
        <v>0.47923322683706071</v>
      </c>
      <c r="L230" s="177">
        <f>ROUNDDOWN(E230*35%,0)</f>
        <v>313</v>
      </c>
      <c r="M230" s="179">
        <f>L230/E230</f>
        <v>0.34972067039106147</v>
      </c>
      <c r="N230" s="177">
        <v>313</v>
      </c>
      <c r="O230" s="180">
        <f>N230/E230</f>
        <v>0.34972067039106147</v>
      </c>
      <c r="P230" s="177"/>
      <c r="R230" s="181"/>
    </row>
    <row r="231" spans="1:18" s="20" customFormat="1" ht="9.9499999999999993" customHeight="1" x14ac:dyDescent="0.3">
      <c r="A231" s="243"/>
      <c r="B231" s="175" t="s">
        <v>171</v>
      </c>
      <c r="C231" s="9">
        <v>52.53</v>
      </c>
      <c r="D231" s="177">
        <v>201</v>
      </c>
      <c r="E231" s="177">
        <v>201</v>
      </c>
      <c r="F231" s="178">
        <f>E231/C231</f>
        <v>3.826384922901199</v>
      </c>
      <c r="G231" s="177">
        <v>70</v>
      </c>
      <c r="H231" s="180">
        <f>(G231/D231)</f>
        <v>0.34825870646766172</v>
      </c>
      <c r="I231" s="177">
        <v>0</v>
      </c>
      <c r="J231" s="177">
        <v>20</v>
      </c>
      <c r="K231" s="180">
        <f t="shared" si="45"/>
        <v>0.2857142857142857</v>
      </c>
      <c r="L231" s="177">
        <f>ROUNDDOWN(E231*35%,0)</f>
        <v>70</v>
      </c>
      <c r="M231" s="179">
        <f>L231/E231</f>
        <v>0.34825870646766172</v>
      </c>
      <c r="N231" s="177">
        <v>70</v>
      </c>
      <c r="O231" s="180">
        <f>N231/E231</f>
        <v>0.34825870646766172</v>
      </c>
      <c r="P231" s="177"/>
      <c r="R231" s="189"/>
    </row>
    <row r="232" spans="1:18" s="20" customFormat="1" ht="9.9499999999999993" customHeight="1" x14ac:dyDescent="0.3">
      <c r="A232" s="241">
        <v>6</v>
      </c>
      <c r="B232" s="175" t="s">
        <v>172</v>
      </c>
      <c r="C232" s="9"/>
      <c r="D232" s="177"/>
      <c r="E232" s="177"/>
      <c r="F232" s="178"/>
      <c r="G232" s="177"/>
      <c r="H232" s="180"/>
      <c r="I232" s="177"/>
      <c r="J232" s="177"/>
      <c r="K232" s="180"/>
      <c r="L232" s="177"/>
      <c r="M232" s="179"/>
      <c r="N232" s="177"/>
      <c r="O232" s="180"/>
      <c r="P232" s="177"/>
      <c r="R232" s="189"/>
    </row>
    <row r="233" spans="1:18" s="20" customFormat="1" ht="9.9499999999999993" customHeight="1" x14ac:dyDescent="0.3">
      <c r="A233" s="242"/>
      <c r="B233" s="175" t="s">
        <v>173</v>
      </c>
      <c r="C233" s="9">
        <v>123.51</v>
      </c>
      <c r="D233" s="177">
        <v>354</v>
      </c>
      <c r="E233" s="177">
        <v>354</v>
      </c>
      <c r="F233" s="178">
        <f>E233/C233</f>
        <v>2.8661646830216174</v>
      </c>
      <c r="G233" s="177">
        <v>123</v>
      </c>
      <c r="H233" s="180">
        <f>(G233/D233)</f>
        <v>0.34745762711864409</v>
      </c>
      <c r="I233" s="177">
        <v>0</v>
      </c>
      <c r="J233" s="177">
        <v>70</v>
      </c>
      <c r="K233" s="180">
        <f t="shared" si="45"/>
        <v>0.56910569105691056</v>
      </c>
      <c r="L233" s="177">
        <f>ROUNDDOWN(E233*35%,0)</f>
        <v>123</v>
      </c>
      <c r="M233" s="179">
        <f>L233/E233</f>
        <v>0.34745762711864409</v>
      </c>
      <c r="N233" s="177">
        <v>123</v>
      </c>
      <c r="O233" s="180">
        <f>N233/E233</f>
        <v>0.34745762711864409</v>
      </c>
      <c r="P233" s="177"/>
      <c r="R233" s="189"/>
    </row>
    <row r="234" spans="1:18" s="20" customFormat="1" ht="9.9499999999999993" customHeight="1" x14ac:dyDescent="0.3">
      <c r="A234" s="243"/>
      <c r="B234" s="175" t="s">
        <v>174</v>
      </c>
      <c r="C234" s="9">
        <v>162.55000000000001</v>
      </c>
      <c r="D234" s="177">
        <v>510</v>
      </c>
      <c r="E234" s="177">
        <v>510</v>
      </c>
      <c r="F234" s="178">
        <f>E234/C234</f>
        <v>3.1374961550292215</v>
      </c>
      <c r="G234" s="177">
        <v>176</v>
      </c>
      <c r="H234" s="180">
        <f>(G234/D234)</f>
        <v>0.34509803921568627</v>
      </c>
      <c r="I234" s="177">
        <v>0</v>
      </c>
      <c r="J234" s="177">
        <v>75</v>
      </c>
      <c r="K234" s="180">
        <f t="shared" si="45"/>
        <v>0.42613636363636365</v>
      </c>
      <c r="L234" s="177">
        <f>ROUNDDOWN(E234*35%,0)</f>
        <v>178</v>
      </c>
      <c r="M234" s="179">
        <f>L234/E234</f>
        <v>0.34901960784313724</v>
      </c>
      <c r="N234" s="177">
        <v>176</v>
      </c>
      <c r="O234" s="180">
        <f>N234/E234</f>
        <v>0.34509803921568627</v>
      </c>
      <c r="P234" s="177"/>
      <c r="R234" s="189"/>
    </row>
    <row r="235" spans="1:18" s="20" customFormat="1" ht="9.9499999999999993" customHeight="1" x14ac:dyDescent="0.3">
      <c r="A235" s="241">
        <v>7</v>
      </c>
      <c r="B235" s="175" t="s">
        <v>175</v>
      </c>
      <c r="C235" s="9"/>
      <c r="D235" s="177"/>
      <c r="E235" s="177"/>
      <c r="F235" s="178"/>
      <c r="G235" s="177"/>
      <c r="H235" s="180"/>
      <c r="I235" s="177">
        <v>0</v>
      </c>
      <c r="J235" s="177"/>
      <c r="K235" s="180"/>
      <c r="L235" s="177"/>
      <c r="M235" s="179"/>
      <c r="N235" s="177"/>
      <c r="O235" s="180"/>
      <c r="P235" s="177"/>
      <c r="R235" s="189"/>
    </row>
    <row r="236" spans="1:18" s="20" customFormat="1" ht="9.9499999999999993" customHeight="1" x14ac:dyDescent="0.3">
      <c r="A236" s="242"/>
      <c r="B236" s="175" t="s">
        <v>397</v>
      </c>
      <c r="C236" s="9">
        <v>89.91</v>
      </c>
      <c r="D236" s="177">
        <v>473</v>
      </c>
      <c r="E236" s="177">
        <v>473</v>
      </c>
      <c r="F236" s="178">
        <f>E236/C236</f>
        <v>5.2608163719274836</v>
      </c>
      <c r="G236" s="177">
        <v>165</v>
      </c>
      <c r="H236" s="180">
        <f>(G236/D236)</f>
        <v>0.34883720930232559</v>
      </c>
      <c r="I236" s="177">
        <v>0</v>
      </c>
      <c r="J236" s="177">
        <v>80</v>
      </c>
      <c r="K236" s="180">
        <f t="shared" si="45"/>
        <v>0.48484848484848486</v>
      </c>
      <c r="L236" s="177">
        <f>ROUNDDOWN(E236*35%,0)</f>
        <v>165</v>
      </c>
      <c r="M236" s="179">
        <f>L236/E236</f>
        <v>0.34883720930232559</v>
      </c>
      <c r="N236" s="177">
        <v>165</v>
      </c>
      <c r="O236" s="180">
        <f>N236/E236</f>
        <v>0.34883720930232559</v>
      </c>
      <c r="P236" s="177"/>
      <c r="R236" s="189"/>
    </row>
    <row r="237" spans="1:18" s="20" customFormat="1" ht="9.9499999999999993" customHeight="1" x14ac:dyDescent="0.3">
      <c r="A237" s="242"/>
      <c r="B237" s="175" t="s">
        <v>177</v>
      </c>
      <c r="C237" s="9">
        <v>12.79</v>
      </c>
      <c r="D237" s="177">
        <v>63</v>
      </c>
      <c r="E237" s="177">
        <v>63</v>
      </c>
      <c r="F237" s="178">
        <f>E237/C237</f>
        <v>4.9257232212666144</v>
      </c>
      <c r="G237" s="177">
        <v>22</v>
      </c>
      <c r="H237" s="180">
        <f>(G237/D237)</f>
        <v>0.34920634920634919</v>
      </c>
      <c r="I237" s="177">
        <v>0</v>
      </c>
      <c r="J237" s="177">
        <v>10</v>
      </c>
      <c r="K237" s="180">
        <f t="shared" si="45"/>
        <v>0.45454545454545453</v>
      </c>
      <c r="L237" s="177">
        <f>ROUNDDOWN(E237*35%,0)</f>
        <v>22</v>
      </c>
      <c r="M237" s="179">
        <f>L237/E237</f>
        <v>0.34920634920634919</v>
      </c>
      <c r="N237" s="177">
        <v>22</v>
      </c>
      <c r="O237" s="180">
        <f>N237/E237</f>
        <v>0.34920634920634919</v>
      </c>
      <c r="P237" s="177"/>
      <c r="R237" s="189"/>
    </row>
    <row r="238" spans="1:18" s="20" customFormat="1" ht="9.9499999999999993" customHeight="1" x14ac:dyDescent="0.3">
      <c r="A238" s="243"/>
      <c r="B238" s="175" t="s">
        <v>178</v>
      </c>
      <c r="C238" s="9">
        <v>12.49</v>
      </c>
      <c r="D238" s="177">
        <v>61</v>
      </c>
      <c r="E238" s="177">
        <v>61</v>
      </c>
      <c r="F238" s="178">
        <f>E238/C238</f>
        <v>4.88390712570056</v>
      </c>
      <c r="G238" s="177">
        <v>21</v>
      </c>
      <c r="H238" s="180">
        <f>(G238/D238)</f>
        <v>0.34426229508196721</v>
      </c>
      <c r="I238" s="177">
        <v>0</v>
      </c>
      <c r="J238" s="177">
        <v>10</v>
      </c>
      <c r="K238" s="180">
        <f t="shared" si="45"/>
        <v>0.47619047619047616</v>
      </c>
      <c r="L238" s="177">
        <f>ROUNDDOWN(E238*35%,0)</f>
        <v>21</v>
      </c>
      <c r="M238" s="179">
        <v>0.35</v>
      </c>
      <c r="N238" s="177">
        <v>21</v>
      </c>
      <c r="O238" s="180">
        <f>N238/E238</f>
        <v>0.34426229508196721</v>
      </c>
      <c r="P238" s="177"/>
      <c r="R238" s="189"/>
    </row>
    <row r="239" spans="1:18" s="20" customFormat="1" ht="9.9499999999999993" customHeight="1" x14ac:dyDescent="0.3">
      <c r="A239" s="241">
        <v>8</v>
      </c>
      <c r="B239" s="175" t="s">
        <v>179</v>
      </c>
      <c r="C239" s="9"/>
      <c r="D239" s="177"/>
      <c r="E239" s="177"/>
      <c r="F239" s="178"/>
      <c r="G239" s="177"/>
      <c r="H239" s="180"/>
      <c r="I239" s="177"/>
      <c r="J239" s="177"/>
      <c r="K239" s="180"/>
      <c r="L239" s="177"/>
      <c r="M239" s="179"/>
      <c r="N239" s="177"/>
      <c r="O239" s="180"/>
      <c r="P239" s="177"/>
      <c r="R239" s="189"/>
    </row>
    <row r="240" spans="1:18" s="20" customFormat="1" ht="9.9499999999999993" customHeight="1" x14ac:dyDescent="0.3">
      <c r="A240" s="243"/>
      <c r="B240" s="175" t="s">
        <v>180</v>
      </c>
      <c r="C240" s="9">
        <v>584.94000000000005</v>
      </c>
      <c r="D240" s="177">
        <v>3345</v>
      </c>
      <c r="E240" s="177">
        <v>3345</v>
      </c>
      <c r="F240" s="178">
        <f t="shared" ref="F240:F247" si="46">E240/C240</f>
        <v>5.7185352343830127</v>
      </c>
      <c r="G240" s="177">
        <v>1170</v>
      </c>
      <c r="H240" s="180">
        <f t="shared" ref="H240:H247" si="47">(G240/D240)</f>
        <v>0.34977578475336324</v>
      </c>
      <c r="I240" s="177">
        <v>0</v>
      </c>
      <c r="J240" s="177">
        <v>500</v>
      </c>
      <c r="K240" s="180">
        <f>J240/G240</f>
        <v>0.42735042735042733</v>
      </c>
      <c r="L240" s="177">
        <f t="shared" ref="L240:L247" si="48">ROUNDDOWN(E240*35%,0)</f>
        <v>1170</v>
      </c>
      <c r="M240" s="179">
        <f>L240/E240</f>
        <v>0.34977578475336324</v>
      </c>
      <c r="N240" s="177">
        <v>1170</v>
      </c>
      <c r="O240" s="180">
        <f t="shared" ref="O240:O247" si="49">N240/E240</f>
        <v>0.34977578475336324</v>
      </c>
      <c r="P240" s="177"/>
      <c r="R240" s="189"/>
    </row>
    <row r="241" spans="1:18" s="20" customFormat="1" ht="9.9499999999999993" customHeight="1" x14ac:dyDescent="0.3">
      <c r="A241" s="9">
        <v>9</v>
      </c>
      <c r="B241" s="175" t="s">
        <v>181</v>
      </c>
      <c r="C241" s="9">
        <v>197.56</v>
      </c>
      <c r="D241" s="177">
        <v>834</v>
      </c>
      <c r="E241" s="177">
        <v>834</v>
      </c>
      <c r="F241" s="178">
        <f t="shared" si="46"/>
        <v>4.2215023284065598</v>
      </c>
      <c r="G241" s="177">
        <v>280</v>
      </c>
      <c r="H241" s="180">
        <f t="shared" si="47"/>
        <v>0.33573141486810554</v>
      </c>
      <c r="I241" s="177">
        <v>0</v>
      </c>
      <c r="J241" s="177">
        <v>100</v>
      </c>
      <c r="K241" s="180">
        <f>J241/G241</f>
        <v>0.35714285714285715</v>
      </c>
      <c r="L241" s="177">
        <f t="shared" si="48"/>
        <v>291</v>
      </c>
      <c r="M241" s="179">
        <f>L241/E241</f>
        <v>0.34892086330935251</v>
      </c>
      <c r="N241" s="177">
        <v>280</v>
      </c>
      <c r="O241" s="180">
        <f t="shared" si="49"/>
        <v>0.33573141486810554</v>
      </c>
      <c r="P241" s="177"/>
      <c r="R241" s="189"/>
    </row>
    <row r="242" spans="1:18" s="20" customFormat="1" ht="9.9499999999999993" customHeight="1" x14ac:dyDescent="0.3">
      <c r="A242" s="9">
        <v>10</v>
      </c>
      <c r="B242" s="175" t="s">
        <v>182</v>
      </c>
      <c r="C242" s="9">
        <v>108.66</v>
      </c>
      <c r="D242" s="177">
        <v>593</v>
      </c>
      <c r="E242" s="177">
        <v>593</v>
      </c>
      <c r="F242" s="178">
        <f t="shared" si="46"/>
        <v>5.4573900239278483</v>
      </c>
      <c r="G242" s="177">
        <v>200</v>
      </c>
      <c r="H242" s="180">
        <f t="shared" si="47"/>
        <v>0.33726812816188873</v>
      </c>
      <c r="I242" s="177">
        <v>0</v>
      </c>
      <c r="J242" s="177">
        <v>100</v>
      </c>
      <c r="K242" s="180">
        <f>J242/G242</f>
        <v>0.5</v>
      </c>
      <c r="L242" s="177">
        <f t="shared" si="48"/>
        <v>207</v>
      </c>
      <c r="M242" s="179">
        <f>L242/E242</f>
        <v>0.34907251264755479</v>
      </c>
      <c r="N242" s="177">
        <v>200</v>
      </c>
      <c r="O242" s="180">
        <f t="shared" si="49"/>
        <v>0.33726812816188873</v>
      </c>
      <c r="P242" s="177"/>
      <c r="R242" s="189"/>
    </row>
    <row r="243" spans="1:18" s="20" customFormat="1" ht="9.9499999999999993" customHeight="1" x14ac:dyDescent="0.3">
      <c r="A243" s="9">
        <v>11</v>
      </c>
      <c r="B243" s="175" t="s">
        <v>183</v>
      </c>
      <c r="C243" s="9">
        <v>30.55</v>
      </c>
      <c r="D243" s="177">
        <v>94</v>
      </c>
      <c r="E243" s="177">
        <v>94</v>
      </c>
      <c r="F243" s="178">
        <f t="shared" si="46"/>
        <v>3.0769230769230766</v>
      </c>
      <c r="G243" s="177">
        <v>30</v>
      </c>
      <c r="H243" s="180">
        <f t="shared" si="47"/>
        <v>0.31914893617021278</v>
      </c>
      <c r="I243" s="177">
        <v>0</v>
      </c>
      <c r="J243" s="177">
        <v>10</v>
      </c>
      <c r="K243" s="180">
        <f>J243/G243</f>
        <v>0.33333333333333331</v>
      </c>
      <c r="L243" s="177">
        <f t="shared" si="48"/>
        <v>32</v>
      </c>
      <c r="M243" s="179">
        <v>0.35</v>
      </c>
      <c r="N243" s="177">
        <v>30</v>
      </c>
      <c r="O243" s="180">
        <f t="shared" si="49"/>
        <v>0.31914893617021278</v>
      </c>
      <c r="P243" s="177"/>
      <c r="R243" s="189"/>
    </row>
    <row r="244" spans="1:18" s="20" customFormat="1" ht="9.9499999999999993" customHeight="1" x14ac:dyDescent="0.3">
      <c r="A244" s="9">
        <v>12</v>
      </c>
      <c r="B244" s="175" t="s">
        <v>316</v>
      </c>
      <c r="C244" s="9">
        <v>74.739999999999995</v>
      </c>
      <c r="D244" s="177">
        <v>266</v>
      </c>
      <c r="E244" s="177">
        <v>266</v>
      </c>
      <c r="F244" s="178">
        <f t="shared" si="46"/>
        <v>3.5590045491035593</v>
      </c>
      <c r="G244" s="177">
        <v>93</v>
      </c>
      <c r="H244" s="180">
        <f t="shared" si="47"/>
        <v>0.34962406015037595</v>
      </c>
      <c r="I244" s="177">
        <v>0</v>
      </c>
      <c r="J244" s="177">
        <v>0</v>
      </c>
      <c r="K244" s="180">
        <f t="shared" ref="K244:K247" si="50">J244/G244</f>
        <v>0</v>
      </c>
      <c r="L244" s="177">
        <f t="shared" si="48"/>
        <v>93</v>
      </c>
      <c r="M244" s="179">
        <f>L244/E244</f>
        <v>0.34962406015037595</v>
      </c>
      <c r="N244" s="177">
        <v>93</v>
      </c>
      <c r="O244" s="180">
        <f t="shared" si="49"/>
        <v>0.34962406015037595</v>
      </c>
      <c r="P244" s="177"/>
      <c r="R244" s="189"/>
    </row>
    <row r="245" spans="1:18" s="20" customFormat="1" ht="9.9499999999999993" customHeight="1" x14ac:dyDescent="0.3">
      <c r="A245" s="9">
        <v>13</v>
      </c>
      <c r="B245" s="175" t="s">
        <v>185</v>
      </c>
      <c r="C245" s="9">
        <v>63.67</v>
      </c>
      <c r="D245" s="177">
        <v>31</v>
      </c>
      <c r="E245" s="177">
        <v>31</v>
      </c>
      <c r="F245" s="178">
        <f t="shared" si="46"/>
        <v>0.48688550337678654</v>
      </c>
      <c r="G245" s="177">
        <v>10</v>
      </c>
      <c r="H245" s="180">
        <f t="shared" si="47"/>
        <v>0.32258064516129031</v>
      </c>
      <c r="I245" s="177">
        <v>0</v>
      </c>
      <c r="J245" s="177">
        <v>0</v>
      </c>
      <c r="K245" s="180">
        <f t="shared" si="50"/>
        <v>0</v>
      </c>
      <c r="L245" s="177">
        <f t="shared" si="48"/>
        <v>10</v>
      </c>
      <c r="M245" s="179">
        <v>0.35</v>
      </c>
      <c r="N245" s="177">
        <v>10</v>
      </c>
      <c r="O245" s="180">
        <f t="shared" si="49"/>
        <v>0.32258064516129031</v>
      </c>
      <c r="P245" s="177"/>
      <c r="R245" s="189"/>
    </row>
    <row r="246" spans="1:18" s="20" customFormat="1" ht="9.9499999999999993" customHeight="1" x14ac:dyDescent="0.3">
      <c r="A246" s="9">
        <v>14</v>
      </c>
      <c r="B246" s="175" t="s">
        <v>186</v>
      </c>
      <c r="C246" s="9">
        <v>38.1</v>
      </c>
      <c r="D246" s="177">
        <v>41</v>
      </c>
      <c r="E246" s="177">
        <v>41</v>
      </c>
      <c r="F246" s="178">
        <f t="shared" si="46"/>
        <v>1.0761154855643045</v>
      </c>
      <c r="G246" s="177">
        <v>14</v>
      </c>
      <c r="H246" s="180">
        <f t="shared" si="47"/>
        <v>0.34146341463414637</v>
      </c>
      <c r="I246" s="177">
        <v>0</v>
      </c>
      <c r="J246" s="177">
        <v>0</v>
      </c>
      <c r="K246" s="180">
        <f t="shared" si="50"/>
        <v>0</v>
      </c>
      <c r="L246" s="177">
        <f t="shared" si="48"/>
        <v>14</v>
      </c>
      <c r="M246" s="179">
        <v>0.35</v>
      </c>
      <c r="N246" s="177">
        <v>14</v>
      </c>
      <c r="O246" s="180">
        <f t="shared" si="49"/>
        <v>0.34146341463414637</v>
      </c>
      <c r="P246" s="177"/>
      <c r="R246" s="189"/>
    </row>
    <row r="247" spans="1:18" s="20" customFormat="1" ht="9.9499999999999993" customHeight="1" x14ac:dyDescent="0.3">
      <c r="A247" s="9">
        <v>15</v>
      </c>
      <c r="B247" s="175" t="s">
        <v>187</v>
      </c>
      <c r="C247" s="9">
        <v>34.46</v>
      </c>
      <c r="D247" s="177">
        <v>36</v>
      </c>
      <c r="E247" s="177">
        <v>36</v>
      </c>
      <c r="F247" s="178">
        <f t="shared" si="46"/>
        <v>1.044689495066744</v>
      </c>
      <c r="G247" s="177">
        <v>12</v>
      </c>
      <c r="H247" s="180">
        <f t="shared" si="47"/>
        <v>0.33333333333333331</v>
      </c>
      <c r="I247" s="177">
        <v>0</v>
      </c>
      <c r="J247" s="177">
        <v>6</v>
      </c>
      <c r="K247" s="180">
        <f t="shared" si="50"/>
        <v>0.5</v>
      </c>
      <c r="L247" s="177">
        <f t="shared" si="48"/>
        <v>12</v>
      </c>
      <c r="M247" s="179">
        <v>0.35</v>
      </c>
      <c r="N247" s="177">
        <v>12</v>
      </c>
      <c r="O247" s="180">
        <f t="shared" si="49"/>
        <v>0.33333333333333331</v>
      </c>
      <c r="P247" s="177"/>
      <c r="R247" s="189"/>
    </row>
    <row r="248" spans="1:18" ht="43.5" customHeight="1" x14ac:dyDescent="0.3">
      <c r="A248" s="9">
        <v>16</v>
      </c>
      <c r="B248" s="175" t="s">
        <v>30</v>
      </c>
      <c r="C248" s="9"/>
      <c r="D248" s="177"/>
      <c r="E248" s="177"/>
      <c r="F248" s="178"/>
      <c r="G248" s="177"/>
      <c r="H248" s="180"/>
      <c r="I248" s="177"/>
      <c r="J248" s="177"/>
      <c r="K248" s="180"/>
      <c r="L248" s="177"/>
      <c r="M248" s="179"/>
      <c r="N248" s="177"/>
      <c r="O248" s="180"/>
      <c r="P248" s="177"/>
      <c r="R248" s="181"/>
    </row>
    <row r="249" spans="1:18" s="194" customFormat="1" ht="9.9499999999999993" customHeight="1" x14ac:dyDescent="0.3">
      <c r="A249" s="324" t="s">
        <v>188</v>
      </c>
      <c r="B249" s="324"/>
      <c r="C249" s="190">
        <f>SUM(C221:C248)</f>
        <v>3262.4899999999993</v>
      </c>
      <c r="D249" s="184">
        <f>SUM(D221:D248)</f>
        <v>11175</v>
      </c>
      <c r="E249" s="184">
        <f>SUM(E221:E248)</f>
        <v>11175</v>
      </c>
      <c r="F249" s="185">
        <f>E249/C249</f>
        <v>3.4252978553190974</v>
      </c>
      <c r="G249" s="184">
        <f>SUM(G221:G248)</f>
        <v>3866</v>
      </c>
      <c r="H249" s="186">
        <f>(G249/D249)</f>
        <v>0.34595078299776288</v>
      </c>
      <c r="I249" s="184">
        <v>0</v>
      </c>
      <c r="J249" s="184">
        <f>SUM(J221:J248)</f>
        <v>1652</v>
      </c>
      <c r="K249" s="186">
        <f>J249/G249</f>
        <v>0.42731505431971029</v>
      </c>
      <c r="L249" s="184">
        <f>SUM(L221:L248)</f>
        <v>3900</v>
      </c>
      <c r="M249" s="187"/>
      <c r="N249" s="184">
        <f>SUM(N221:N248)</f>
        <v>3866</v>
      </c>
      <c r="O249" s="186">
        <f>N249/E249</f>
        <v>0.34595078299776288</v>
      </c>
      <c r="P249" s="184">
        <f>SUM(P221:P248)</f>
        <v>0</v>
      </c>
      <c r="R249" s="195"/>
    </row>
    <row r="250" spans="1:18" ht="9.9499999999999993" customHeight="1" x14ac:dyDescent="0.3">
      <c r="A250" s="325" t="s">
        <v>189</v>
      </c>
      <c r="B250" s="325"/>
      <c r="C250" s="9"/>
      <c r="D250" s="177"/>
      <c r="E250" s="177"/>
      <c r="F250" s="178"/>
      <c r="G250" s="177"/>
      <c r="H250" s="180"/>
      <c r="I250" s="177"/>
      <c r="J250" s="177"/>
      <c r="K250" s="180"/>
      <c r="L250" s="177"/>
      <c r="M250" s="179"/>
      <c r="N250" s="177"/>
      <c r="O250" s="180"/>
      <c r="P250" s="177"/>
      <c r="R250" s="181"/>
    </row>
    <row r="251" spans="1:18" s="20" customFormat="1" ht="9.9499999999999993" customHeight="1" x14ac:dyDescent="0.3">
      <c r="A251" s="9">
        <v>1</v>
      </c>
      <c r="B251" s="175" t="s">
        <v>190</v>
      </c>
      <c r="C251" s="9">
        <v>544.51</v>
      </c>
      <c r="D251" s="177">
        <v>1266</v>
      </c>
      <c r="E251" s="177">
        <v>1266</v>
      </c>
      <c r="F251" s="178">
        <f>E251/C251</f>
        <v>2.3250261703182677</v>
      </c>
      <c r="G251" s="177">
        <v>420</v>
      </c>
      <c r="H251" s="180">
        <f>(G251/D251)</f>
        <v>0.33175355450236965</v>
      </c>
      <c r="I251" s="177">
        <v>0</v>
      </c>
      <c r="J251" s="177">
        <v>300</v>
      </c>
      <c r="K251" s="180">
        <f>J251/G251</f>
        <v>0.7142857142857143</v>
      </c>
      <c r="L251" s="177">
        <f>ROUNDDOWN(E251*35%,0)</f>
        <v>443</v>
      </c>
      <c r="M251" s="179">
        <f>L251/E251</f>
        <v>0.3499210110584518</v>
      </c>
      <c r="N251" s="177">
        <v>420</v>
      </c>
      <c r="O251" s="180">
        <f>N251/E251</f>
        <v>0.33175355450236965</v>
      </c>
      <c r="P251" s="177"/>
      <c r="R251" s="189"/>
    </row>
    <row r="252" spans="1:18" ht="9.9499999999999993" customHeight="1" x14ac:dyDescent="0.3">
      <c r="A252" s="241">
        <v>2</v>
      </c>
      <c r="B252" s="175" t="s">
        <v>191</v>
      </c>
      <c r="C252" s="9"/>
      <c r="D252" s="177"/>
      <c r="E252" s="177"/>
      <c r="F252" s="178"/>
      <c r="G252" s="177"/>
      <c r="H252" s="180"/>
      <c r="I252" s="177"/>
      <c r="J252" s="177"/>
      <c r="K252" s="180"/>
      <c r="L252" s="177"/>
      <c r="M252" s="179"/>
      <c r="N252" s="177"/>
      <c r="O252" s="180"/>
      <c r="P252" s="177"/>
      <c r="R252" s="181"/>
    </row>
    <row r="253" spans="1:18" s="20" customFormat="1" ht="9.9499999999999993" customHeight="1" x14ac:dyDescent="0.3">
      <c r="A253" s="243"/>
      <c r="B253" s="175" t="s">
        <v>192</v>
      </c>
      <c r="C253" s="9">
        <v>330.44</v>
      </c>
      <c r="D253" s="177">
        <v>822</v>
      </c>
      <c r="E253" s="177">
        <v>822</v>
      </c>
      <c r="F253" s="178">
        <f t="shared" ref="F253:F258" si="51">E253/C253</f>
        <v>2.4875923011741921</v>
      </c>
      <c r="G253" s="177">
        <v>280</v>
      </c>
      <c r="H253" s="180">
        <f>(G253/D253)</f>
        <v>0.34063260340632601</v>
      </c>
      <c r="I253" s="177">
        <v>0</v>
      </c>
      <c r="J253" s="177">
        <v>200</v>
      </c>
      <c r="K253" s="180">
        <f t="shared" ref="K253:K256" si="52">J253/G253</f>
        <v>0.7142857142857143</v>
      </c>
      <c r="L253" s="177">
        <f t="shared" ref="L253:L258" si="53">ROUNDDOWN(E253*35%,0)</f>
        <v>287</v>
      </c>
      <c r="M253" s="179">
        <f>L253/E253</f>
        <v>0.3491484184914842</v>
      </c>
      <c r="N253" s="177">
        <v>280</v>
      </c>
      <c r="O253" s="180">
        <f>N253/E253</f>
        <v>0.34063260340632601</v>
      </c>
      <c r="P253" s="177"/>
      <c r="R253" s="189"/>
    </row>
    <row r="254" spans="1:18" s="20" customFormat="1" ht="9.9499999999999993" customHeight="1" x14ac:dyDescent="0.3">
      <c r="A254" s="9">
        <v>3</v>
      </c>
      <c r="B254" s="175" t="s">
        <v>193</v>
      </c>
      <c r="C254" s="9">
        <v>157.74</v>
      </c>
      <c r="D254" s="177">
        <v>309</v>
      </c>
      <c r="E254" s="177">
        <v>309</v>
      </c>
      <c r="F254" s="178">
        <f t="shared" si="51"/>
        <v>1.9589197413465196</v>
      </c>
      <c r="G254" s="177">
        <v>102</v>
      </c>
      <c r="H254" s="180">
        <f>(G254/D254)</f>
        <v>0.3300970873786408</v>
      </c>
      <c r="I254" s="177">
        <v>0</v>
      </c>
      <c r="J254" s="177">
        <v>60</v>
      </c>
      <c r="K254" s="180">
        <f t="shared" si="52"/>
        <v>0.58823529411764708</v>
      </c>
      <c r="L254" s="177">
        <f t="shared" si="53"/>
        <v>108</v>
      </c>
      <c r="M254" s="179">
        <f>L254/E254</f>
        <v>0.34951456310679613</v>
      </c>
      <c r="N254" s="177">
        <v>102</v>
      </c>
      <c r="O254" s="180">
        <f>N254/E254</f>
        <v>0.3300970873786408</v>
      </c>
      <c r="P254" s="177"/>
      <c r="R254" s="189"/>
    </row>
    <row r="255" spans="1:18" s="20" customFormat="1" ht="9.9499999999999993" customHeight="1" x14ac:dyDescent="0.3">
      <c r="A255" s="9">
        <v>4</v>
      </c>
      <c r="B255" s="175" t="s">
        <v>194</v>
      </c>
      <c r="C255" s="9">
        <v>41.97</v>
      </c>
      <c r="D255" s="177">
        <v>125</v>
      </c>
      <c r="E255" s="177">
        <v>125</v>
      </c>
      <c r="F255" s="178">
        <f t="shared" si="51"/>
        <v>2.9783178460805337</v>
      </c>
      <c r="G255" s="177">
        <v>43</v>
      </c>
      <c r="H255" s="180">
        <f>(G255/D255)</f>
        <v>0.34399999999999997</v>
      </c>
      <c r="I255" s="177">
        <v>0</v>
      </c>
      <c r="J255" s="177">
        <v>10</v>
      </c>
      <c r="K255" s="180">
        <f t="shared" si="52"/>
        <v>0.23255813953488372</v>
      </c>
      <c r="L255" s="177">
        <f t="shared" si="53"/>
        <v>43</v>
      </c>
      <c r="M255" s="179">
        <v>0.35</v>
      </c>
      <c r="N255" s="177">
        <v>43</v>
      </c>
      <c r="O255" s="180">
        <f>N255/E255</f>
        <v>0.34399999999999997</v>
      </c>
      <c r="P255" s="177"/>
      <c r="R255" s="189"/>
    </row>
    <row r="256" spans="1:18" s="20" customFormat="1" ht="9.9499999999999993" customHeight="1" x14ac:dyDescent="0.3">
      <c r="A256" s="9">
        <v>5</v>
      </c>
      <c r="B256" s="175" t="s">
        <v>195</v>
      </c>
      <c r="C256" s="9">
        <v>146.55000000000001</v>
      </c>
      <c r="D256" s="177">
        <v>308</v>
      </c>
      <c r="E256" s="177">
        <v>308</v>
      </c>
      <c r="F256" s="178">
        <f t="shared" si="51"/>
        <v>2.1016717843739334</v>
      </c>
      <c r="G256" s="177">
        <v>91</v>
      </c>
      <c r="H256" s="180">
        <f>(G256/D256)</f>
        <v>0.29545454545454547</v>
      </c>
      <c r="I256" s="177">
        <v>0</v>
      </c>
      <c r="J256" s="177">
        <v>20</v>
      </c>
      <c r="K256" s="180">
        <f t="shared" si="52"/>
        <v>0.21978021978021978</v>
      </c>
      <c r="L256" s="177">
        <f t="shared" si="53"/>
        <v>107</v>
      </c>
      <c r="M256" s="179">
        <f>L256/E256</f>
        <v>0.34740259740259738</v>
      </c>
      <c r="N256" s="177">
        <v>91</v>
      </c>
      <c r="O256" s="180">
        <f>N256/E256</f>
        <v>0.29545454545454547</v>
      </c>
      <c r="P256" s="177"/>
      <c r="R256" s="189"/>
    </row>
    <row r="257" spans="1:18" s="20" customFormat="1" ht="9.9499999999999993" customHeight="1" x14ac:dyDescent="0.3">
      <c r="A257" s="9">
        <v>6</v>
      </c>
      <c r="B257" s="175" t="s">
        <v>196</v>
      </c>
      <c r="C257" s="9">
        <v>6.49</v>
      </c>
      <c r="D257" s="177">
        <v>0</v>
      </c>
      <c r="E257" s="177">
        <v>0</v>
      </c>
      <c r="F257" s="178">
        <f t="shared" si="51"/>
        <v>0</v>
      </c>
      <c r="G257" s="177">
        <v>0</v>
      </c>
      <c r="H257" s="180">
        <v>0</v>
      </c>
      <c r="I257" s="177">
        <v>0</v>
      </c>
      <c r="J257" s="177">
        <v>0</v>
      </c>
      <c r="K257" s="180">
        <v>0</v>
      </c>
      <c r="L257" s="177">
        <f t="shared" si="53"/>
        <v>0</v>
      </c>
      <c r="M257" s="179">
        <v>0</v>
      </c>
      <c r="N257" s="177">
        <v>0</v>
      </c>
      <c r="O257" s="180">
        <v>0</v>
      </c>
      <c r="P257" s="177"/>
      <c r="R257" s="189"/>
    </row>
    <row r="258" spans="1:18" s="20" customFormat="1" ht="9.9499999999999993" customHeight="1" x14ac:dyDescent="0.3">
      <c r="A258" s="241">
        <v>7</v>
      </c>
      <c r="B258" s="175" t="s">
        <v>197</v>
      </c>
      <c r="C258" s="9">
        <v>8.93</v>
      </c>
      <c r="D258" s="177">
        <v>0</v>
      </c>
      <c r="E258" s="177">
        <v>0</v>
      </c>
      <c r="F258" s="178">
        <f t="shared" si="51"/>
        <v>0</v>
      </c>
      <c r="G258" s="177">
        <v>0</v>
      </c>
      <c r="H258" s="180">
        <v>0</v>
      </c>
      <c r="I258" s="177">
        <v>0</v>
      </c>
      <c r="J258" s="177">
        <v>0</v>
      </c>
      <c r="K258" s="180">
        <v>0</v>
      </c>
      <c r="L258" s="177">
        <f t="shared" si="53"/>
        <v>0</v>
      </c>
      <c r="M258" s="179">
        <v>0</v>
      </c>
      <c r="N258" s="177">
        <v>0</v>
      </c>
      <c r="O258" s="180">
        <v>0</v>
      </c>
      <c r="P258" s="177"/>
      <c r="R258" s="189"/>
    </row>
    <row r="259" spans="1:18" s="20" customFormat="1" ht="9.75" customHeight="1" x14ac:dyDescent="0.3">
      <c r="A259" s="243"/>
      <c r="B259" s="175" t="s">
        <v>238</v>
      </c>
      <c r="C259" s="9"/>
      <c r="D259" s="177"/>
      <c r="E259" s="177"/>
      <c r="F259" s="178"/>
      <c r="G259" s="177"/>
      <c r="H259" s="180"/>
      <c r="I259" s="177"/>
      <c r="J259" s="177"/>
      <c r="K259" s="180"/>
      <c r="L259" s="177"/>
      <c r="M259" s="179"/>
      <c r="N259" s="177"/>
      <c r="O259" s="180"/>
      <c r="P259" s="177"/>
      <c r="R259" s="189"/>
    </row>
    <row r="260" spans="1:18" s="20" customFormat="1" ht="9.75" customHeight="1" x14ac:dyDescent="0.3">
      <c r="A260" s="9">
        <v>8</v>
      </c>
      <c r="B260" s="175" t="s">
        <v>198</v>
      </c>
      <c r="C260" s="9">
        <v>23.28</v>
      </c>
      <c r="D260" s="177">
        <v>57</v>
      </c>
      <c r="E260" s="177">
        <v>57</v>
      </c>
      <c r="F260" s="178">
        <f>E260/C260</f>
        <v>2.4484536082474224</v>
      </c>
      <c r="G260" s="177">
        <v>19</v>
      </c>
      <c r="H260" s="180">
        <f>(G260/D260)</f>
        <v>0.33333333333333331</v>
      </c>
      <c r="I260" s="177">
        <v>7</v>
      </c>
      <c r="J260" s="177">
        <v>0</v>
      </c>
      <c r="K260" s="180">
        <v>0</v>
      </c>
      <c r="L260" s="177">
        <f>ROUNDDOWN(E260*35%,0)</f>
        <v>19</v>
      </c>
      <c r="M260" s="179">
        <v>0.35</v>
      </c>
      <c r="N260" s="177">
        <v>19</v>
      </c>
      <c r="O260" s="180">
        <f>N260/E260</f>
        <v>0.33333333333333331</v>
      </c>
      <c r="P260" s="177"/>
      <c r="R260" s="189"/>
    </row>
    <row r="261" spans="1:18" s="20" customFormat="1" ht="12.75" customHeight="1" x14ac:dyDescent="0.3">
      <c r="A261" s="9">
        <v>9</v>
      </c>
      <c r="B261" s="175" t="s">
        <v>199</v>
      </c>
      <c r="C261" s="9">
        <v>16.71</v>
      </c>
      <c r="D261" s="177">
        <v>6</v>
      </c>
      <c r="E261" s="177">
        <v>6</v>
      </c>
      <c r="F261" s="178">
        <f>E261/C261</f>
        <v>0.35906642728904847</v>
      </c>
      <c r="G261" s="177">
        <v>2</v>
      </c>
      <c r="H261" s="180">
        <f>(G261/D261)</f>
        <v>0.33333333333333331</v>
      </c>
      <c r="I261" s="177">
        <v>0</v>
      </c>
      <c r="J261" s="177">
        <v>0</v>
      </c>
      <c r="K261" s="180">
        <v>0</v>
      </c>
      <c r="L261" s="177">
        <f>ROUNDDOWN(E261*35%,0)</f>
        <v>2</v>
      </c>
      <c r="M261" s="179">
        <v>0.35</v>
      </c>
      <c r="N261" s="177">
        <v>2</v>
      </c>
      <c r="O261" s="180">
        <f>N261/E261</f>
        <v>0.33333333333333331</v>
      </c>
      <c r="P261" s="177"/>
      <c r="R261" s="189"/>
    </row>
    <row r="262" spans="1:18" ht="46.5" customHeight="1" x14ac:dyDescent="0.3">
      <c r="A262" s="9">
        <v>10</v>
      </c>
      <c r="B262" s="175" t="s">
        <v>30</v>
      </c>
      <c r="C262" s="9"/>
      <c r="D262" s="177"/>
      <c r="E262" s="177"/>
      <c r="F262" s="178"/>
      <c r="G262" s="177"/>
      <c r="H262" s="180"/>
      <c r="I262" s="177"/>
      <c r="J262" s="177">
        <v>7</v>
      </c>
      <c r="K262" s="180"/>
      <c r="L262" s="177"/>
      <c r="M262" s="179"/>
      <c r="N262" s="177"/>
      <c r="O262" s="180"/>
      <c r="P262" s="177"/>
      <c r="R262" s="181"/>
    </row>
    <row r="263" spans="1:18" s="78" customFormat="1" ht="9.9499999999999993" customHeight="1" x14ac:dyDescent="0.3">
      <c r="A263" s="324" t="s">
        <v>200</v>
      </c>
      <c r="B263" s="324"/>
      <c r="C263" s="190">
        <f>SUM(C251:C262)</f>
        <v>1276.6200000000001</v>
      </c>
      <c r="D263" s="184">
        <f>SUM(D251:D262)</f>
        <v>2893</v>
      </c>
      <c r="E263" s="184">
        <f>SUM(E251:E262)</f>
        <v>2893</v>
      </c>
      <c r="F263" s="185">
        <f>E263/C263</f>
        <v>2.2661402766680765</v>
      </c>
      <c r="G263" s="184">
        <f>SUM(G251:G262)</f>
        <v>957</v>
      </c>
      <c r="H263" s="186">
        <f>(G263/D263)</f>
        <v>0.33079847908745247</v>
      </c>
      <c r="I263" s="184">
        <f>SUM(I251:I262)</f>
        <v>7</v>
      </c>
      <c r="J263" s="184">
        <f>SUM(J251:J262)</f>
        <v>597</v>
      </c>
      <c r="K263" s="186">
        <f>J263/G263</f>
        <v>0.62382445141065834</v>
      </c>
      <c r="L263" s="184">
        <f>SUM(L251:L262)</f>
        <v>1009</v>
      </c>
      <c r="M263" s="187"/>
      <c r="N263" s="184">
        <f>SUM(N251:N262)</f>
        <v>957</v>
      </c>
      <c r="O263" s="186">
        <f>N263/E263</f>
        <v>0.33079847908745247</v>
      </c>
      <c r="P263" s="184">
        <f>SUM(P251:P262)</f>
        <v>0</v>
      </c>
      <c r="R263" s="188"/>
    </row>
    <row r="264" spans="1:18" ht="9.9499999999999993" customHeight="1" x14ac:dyDescent="0.3">
      <c r="A264" s="325" t="s">
        <v>201</v>
      </c>
      <c r="B264" s="325"/>
      <c r="C264" s="9"/>
      <c r="D264" s="176"/>
      <c r="E264" s="177"/>
      <c r="F264" s="178"/>
      <c r="G264" s="177"/>
      <c r="H264" s="180"/>
      <c r="I264" s="177"/>
      <c r="J264" s="177"/>
      <c r="K264" s="180"/>
      <c r="L264" s="177"/>
      <c r="M264" s="179"/>
      <c r="N264" s="177"/>
      <c r="O264" s="180"/>
      <c r="P264" s="177"/>
      <c r="R264" s="181"/>
    </row>
    <row r="265" spans="1:18" s="20" customFormat="1" ht="9.9499999999999993" customHeight="1" x14ac:dyDescent="0.3">
      <c r="A265" s="241">
        <v>1</v>
      </c>
      <c r="B265" s="175" t="s">
        <v>202</v>
      </c>
      <c r="C265" s="9"/>
      <c r="D265" s="176"/>
      <c r="E265" s="177"/>
      <c r="F265" s="178"/>
      <c r="G265" s="177"/>
      <c r="H265" s="180"/>
      <c r="I265" s="177"/>
      <c r="J265" s="177"/>
      <c r="K265" s="180"/>
      <c r="L265" s="177"/>
      <c r="M265" s="179"/>
      <c r="N265" s="177"/>
      <c r="O265" s="180"/>
      <c r="P265" s="177"/>
      <c r="R265" s="189"/>
    </row>
    <row r="266" spans="1:18" s="20" customFormat="1" ht="9.9499999999999993" customHeight="1" x14ac:dyDescent="0.3">
      <c r="A266" s="242"/>
      <c r="B266" s="175" t="s">
        <v>203</v>
      </c>
      <c r="C266" s="9">
        <v>25.35</v>
      </c>
      <c r="D266" s="177">
        <v>82</v>
      </c>
      <c r="E266" s="177">
        <v>82</v>
      </c>
      <c r="F266" s="178">
        <f>E266/C266</f>
        <v>3.2347140039447728</v>
      </c>
      <c r="G266" s="177">
        <v>28</v>
      </c>
      <c r="H266" s="180">
        <f>(G266/D266)</f>
        <v>0.34146341463414637</v>
      </c>
      <c r="I266" s="177">
        <v>0</v>
      </c>
      <c r="J266" s="177">
        <v>10</v>
      </c>
      <c r="K266" s="180">
        <f t="shared" ref="K266:K269" si="54">J266/G266</f>
        <v>0.35714285714285715</v>
      </c>
      <c r="L266" s="177">
        <f>ROUNDDOWN(E266*35%,0)</f>
        <v>28</v>
      </c>
      <c r="M266" s="179">
        <v>0.35</v>
      </c>
      <c r="N266" s="177">
        <v>28</v>
      </c>
      <c r="O266" s="180">
        <f>N266/E266</f>
        <v>0.34146341463414637</v>
      </c>
      <c r="P266" s="177"/>
      <c r="R266" s="189"/>
    </row>
    <row r="267" spans="1:18" s="20" customFormat="1" ht="9.9499999999999993" customHeight="1" x14ac:dyDescent="0.3">
      <c r="A267" s="242"/>
      <c r="B267" s="175" t="s">
        <v>204</v>
      </c>
      <c r="C267" s="9">
        <v>70.63</v>
      </c>
      <c r="D267" s="177">
        <v>103</v>
      </c>
      <c r="E267" s="177">
        <v>103</v>
      </c>
      <c r="F267" s="178">
        <f>E267/C267</f>
        <v>1.4583038368965029</v>
      </c>
      <c r="G267" s="177">
        <v>34</v>
      </c>
      <c r="H267" s="180">
        <f>(G267/D267)</f>
        <v>0.3300970873786408</v>
      </c>
      <c r="I267" s="177">
        <v>0</v>
      </c>
      <c r="J267" s="177">
        <v>15</v>
      </c>
      <c r="K267" s="180">
        <f t="shared" si="54"/>
        <v>0.44117647058823528</v>
      </c>
      <c r="L267" s="177">
        <f>ROUNDDOWN(E267*35%,0)</f>
        <v>36</v>
      </c>
      <c r="M267" s="179">
        <f>L267/E267</f>
        <v>0.34951456310679613</v>
      </c>
      <c r="N267" s="177">
        <v>34</v>
      </c>
      <c r="O267" s="180">
        <f>N267/E267</f>
        <v>0.3300970873786408</v>
      </c>
      <c r="P267" s="177"/>
      <c r="R267" s="189"/>
    </row>
    <row r="268" spans="1:18" s="20" customFormat="1" ht="9.9499999999999993" customHeight="1" x14ac:dyDescent="0.3">
      <c r="A268" s="242"/>
      <c r="B268" s="175" t="s">
        <v>205</v>
      </c>
      <c r="C268" s="9">
        <v>12.44</v>
      </c>
      <c r="D268" s="177">
        <v>34</v>
      </c>
      <c r="E268" s="177">
        <v>34</v>
      </c>
      <c r="F268" s="178">
        <f>E268/C268</f>
        <v>2.7331189710610935</v>
      </c>
      <c r="G268" s="177">
        <v>11</v>
      </c>
      <c r="H268" s="180">
        <f>(G268/D268)</f>
        <v>0.3235294117647059</v>
      </c>
      <c r="I268" s="177">
        <v>0</v>
      </c>
      <c r="J268" s="177">
        <v>5</v>
      </c>
      <c r="K268" s="180">
        <f t="shared" si="54"/>
        <v>0.45454545454545453</v>
      </c>
      <c r="L268" s="177">
        <f>ROUNDDOWN(E268*35%,0)</f>
        <v>11</v>
      </c>
      <c r="M268" s="179">
        <v>0.35</v>
      </c>
      <c r="N268" s="177">
        <v>11</v>
      </c>
      <c r="O268" s="180">
        <f>N268/E268</f>
        <v>0.3235294117647059</v>
      </c>
      <c r="P268" s="177"/>
      <c r="R268" s="189"/>
    </row>
    <row r="269" spans="1:18" s="20" customFormat="1" ht="9.9499999999999993" customHeight="1" x14ac:dyDescent="0.3">
      <c r="A269" s="243"/>
      <c r="B269" s="175" t="s">
        <v>206</v>
      </c>
      <c r="C269" s="9">
        <v>350.33</v>
      </c>
      <c r="D269" s="177">
        <v>425</v>
      </c>
      <c r="E269" s="177">
        <v>425</v>
      </c>
      <c r="F269" s="178">
        <f>E269/C269</f>
        <v>1.2131418947849171</v>
      </c>
      <c r="G269" s="177">
        <v>136</v>
      </c>
      <c r="H269" s="180">
        <f>(G269/D269)</f>
        <v>0.32</v>
      </c>
      <c r="I269" s="177">
        <v>0</v>
      </c>
      <c r="J269" s="177">
        <v>100</v>
      </c>
      <c r="K269" s="180">
        <f t="shared" si="54"/>
        <v>0.73529411764705888</v>
      </c>
      <c r="L269" s="177">
        <f>ROUNDDOWN(E269*35%,0)</f>
        <v>148</v>
      </c>
      <c r="M269" s="179">
        <f>L269/E269</f>
        <v>0.34823529411764703</v>
      </c>
      <c r="N269" s="177">
        <v>136</v>
      </c>
      <c r="O269" s="180">
        <f>N269/E269</f>
        <v>0.32</v>
      </c>
      <c r="P269" s="177"/>
      <c r="R269" s="189"/>
    </row>
    <row r="270" spans="1:18" s="20" customFormat="1" ht="9.9499999999999993" customHeight="1" x14ac:dyDescent="0.3">
      <c r="A270" s="9">
        <v>2</v>
      </c>
      <c r="B270" s="175" t="s">
        <v>207</v>
      </c>
      <c r="C270" s="9">
        <v>369.64</v>
      </c>
      <c r="D270" s="177">
        <v>907</v>
      </c>
      <c r="E270" s="177">
        <v>907</v>
      </c>
      <c r="F270" s="178">
        <f>E270/C270</f>
        <v>2.4537387728600804</v>
      </c>
      <c r="G270" s="177">
        <v>245</v>
      </c>
      <c r="H270" s="180">
        <f>(G270/D270)</f>
        <v>0.27012127894156562</v>
      </c>
      <c r="I270" s="177">
        <v>0</v>
      </c>
      <c r="J270" s="177">
        <v>100</v>
      </c>
      <c r="K270" s="180">
        <f>J270/G270</f>
        <v>0.40816326530612246</v>
      </c>
      <c r="L270" s="177">
        <f>ROUNDDOWN(E270*35%,0)</f>
        <v>317</v>
      </c>
      <c r="M270" s="179">
        <f>L270/E270</f>
        <v>0.34950385887541346</v>
      </c>
      <c r="N270" s="177">
        <v>245</v>
      </c>
      <c r="O270" s="180">
        <f>N270/E270</f>
        <v>0.27012127894156562</v>
      </c>
      <c r="P270" s="177"/>
      <c r="R270" s="189"/>
    </row>
    <row r="271" spans="1:18" s="20" customFormat="1" ht="9.9499999999999993" customHeight="1" x14ac:dyDescent="0.3">
      <c r="A271" s="241">
        <v>3</v>
      </c>
      <c r="B271" s="175" t="s">
        <v>208</v>
      </c>
      <c r="C271" s="9"/>
      <c r="D271" s="177"/>
      <c r="E271" s="177"/>
      <c r="F271" s="178"/>
      <c r="G271" s="177"/>
      <c r="H271" s="180"/>
      <c r="I271" s="177"/>
      <c r="J271" s="177"/>
      <c r="K271" s="180"/>
      <c r="L271" s="177"/>
      <c r="M271" s="179"/>
      <c r="N271" s="177"/>
      <c r="O271" s="180"/>
      <c r="P271" s="177"/>
      <c r="R271" s="189"/>
    </row>
    <row r="272" spans="1:18" s="20" customFormat="1" ht="9.9499999999999993" customHeight="1" x14ac:dyDescent="0.3">
      <c r="A272" s="242"/>
      <c r="B272" s="175" t="s">
        <v>97</v>
      </c>
      <c r="C272" s="9">
        <v>267.42</v>
      </c>
      <c r="D272" s="177">
        <v>754</v>
      </c>
      <c r="E272" s="177">
        <v>754</v>
      </c>
      <c r="F272" s="178">
        <f>E272/C272</f>
        <v>2.819534814150026</v>
      </c>
      <c r="G272" s="177">
        <v>263</v>
      </c>
      <c r="H272" s="180">
        <f>(G272/D272)</f>
        <v>0.34880636604774534</v>
      </c>
      <c r="I272" s="177">
        <v>0</v>
      </c>
      <c r="J272" s="177">
        <v>150</v>
      </c>
      <c r="K272" s="180">
        <f t="shared" ref="K272:K273" si="55">J272/G272</f>
        <v>0.57034220532319391</v>
      </c>
      <c r="L272" s="177">
        <f>ROUNDDOWN(E272*35%,0)</f>
        <v>263</v>
      </c>
      <c r="M272" s="179">
        <f>L272/E272</f>
        <v>0.34880636604774534</v>
      </c>
      <c r="N272" s="177">
        <v>263</v>
      </c>
      <c r="O272" s="180">
        <f>N272/E272</f>
        <v>0.34880636604774534</v>
      </c>
      <c r="P272" s="177"/>
      <c r="R272" s="189"/>
    </row>
    <row r="273" spans="1:18" s="20" customFormat="1" ht="9.9499999999999993" customHeight="1" x14ac:dyDescent="0.3">
      <c r="A273" s="243"/>
      <c r="B273" s="175" t="s">
        <v>98</v>
      </c>
      <c r="C273" s="9">
        <v>1408.25</v>
      </c>
      <c r="D273" s="177">
        <v>3957</v>
      </c>
      <c r="E273" s="177">
        <v>3957</v>
      </c>
      <c r="F273" s="178">
        <f>E273/C273</f>
        <v>2.809870406532931</v>
      </c>
      <c r="G273" s="177">
        <v>1384</v>
      </c>
      <c r="H273" s="180">
        <f>(G273/D273)</f>
        <v>0.34975991913065452</v>
      </c>
      <c r="I273" s="177">
        <v>0</v>
      </c>
      <c r="J273" s="177">
        <v>500</v>
      </c>
      <c r="K273" s="180">
        <f t="shared" si="55"/>
        <v>0.36127167630057805</v>
      </c>
      <c r="L273" s="177">
        <f>ROUNDDOWN(E273*35%,0)</f>
        <v>1384</v>
      </c>
      <c r="M273" s="179">
        <f>L273/E273</f>
        <v>0.34975991913065452</v>
      </c>
      <c r="N273" s="177">
        <v>1384</v>
      </c>
      <c r="O273" s="180">
        <f>N273/E273</f>
        <v>0.34975991913065452</v>
      </c>
      <c r="P273" s="177"/>
      <c r="R273" s="189"/>
    </row>
    <row r="274" spans="1:18" ht="11.45" customHeight="1" x14ac:dyDescent="0.3">
      <c r="A274" s="9">
        <v>4</v>
      </c>
      <c r="B274" s="175" t="s">
        <v>53</v>
      </c>
      <c r="C274" s="9">
        <v>6.27</v>
      </c>
      <c r="D274" s="177">
        <v>0</v>
      </c>
      <c r="E274" s="177">
        <v>0</v>
      </c>
      <c r="F274" s="178">
        <f>E274/C274</f>
        <v>0</v>
      </c>
      <c r="G274" s="177">
        <v>0</v>
      </c>
      <c r="H274" s="180">
        <v>0</v>
      </c>
      <c r="I274" s="177">
        <v>0</v>
      </c>
      <c r="J274" s="177">
        <v>0</v>
      </c>
      <c r="K274" s="180">
        <v>0</v>
      </c>
      <c r="L274" s="177">
        <f>ROUNDDOWN(E274*35%,0)</f>
        <v>0</v>
      </c>
      <c r="M274" s="179">
        <v>0</v>
      </c>
      <c r="N274" s="177">
        <v>0</v>
      </c>
      <c r="O274" s="180">
        <v>0</v>
      </c>
      <c r="P274" s="177"/>
      <c r="R274" s="181"/>
    </row>
    <row r="275" spans="1:18" ht="48.75" customHeight="1" x14ac:dyDescent="0.3">
      <c r="A275" s="9">
        <v>5</v>
      </c>
      <c r="B275" s="175" t="s">
        <v>30</v>
      </c>
      <c r="C275" s="9"/>
      <c r="D275" s="177"/>
      <c r="E275" s="177"/>
      <c r="F275" s="178"/>
      <c r="G275" s="177"/>
      <c r="H275" s="180"/>
      <c r="I275" s="177"/>
      <c r="J275" s="177"/>
      <c r="K275" s="180"/>
      <c r="L275" s="177"/>
      <c r="M275" s="179"/>
      <c r="N275" s="177"/>
      <c r="O275" s="180"/>
      <c r="P275" s="177"/>
      <c r="R275" s="181"/>
    </row>
    <row r="276" spans="1:18" s="78" customFormat="1" ht="9.9499999999999993" customHeight="1" x14ac:dyDescent="0.3">
      <c r="A276" s="324" t="s">
        <v>209</v>
      </c>
      <c r="B276" s="324"/>
      <c r="C276" s="190">
        <f>SUM(C265:C275)</f>
        <v>2510.33</v>
      </c>
      <c r="D276" s="184">
        <f>SUM(D265:D275)</f>
        <v>6262</v>
      </c>
      <c r="E276" s="184">
        <f>SUM(E265:E275)</f>
        <v>6262</v>
      </c>
      <c r="F276" s="185">
        <f>E276/C276</f>
        <v>2.494492755932487</v>
      </c>
      <c r="G276" s="184">
        <f>SUM(G265:G275)</f>
        <v>2101</v>
      </c>
      <c r="H276" s="186">
        <f>(G276/D276)</f>
        <v>0.33551580964548067</v>
      </c>
      <c r="I276" s="184">
        <v>0</v>
      </c>
      <c r="J276" s="184">
        <f>SUM(J265:J275)</f>
        <v>880</v>
      </c>
      <c r="K276" s="186">
        <f>J276/G276</f>
        <v>0.41884816753926701</v>
      </c>
      <c r="L276" s="184">
        <f>SUM(L265:L275)</f>
        <v>2187</v>
      </c>
      <c r="M276" s="187"/>
      <c r="N276" s="184">
        <f>SUM(N265:N275)</f>
        <v>2101</v>
      </c>
      <c r="O276" s="186">
        <f>N276/E276</f>
        <v>0.33551580964548067</v>
      </c>
      <c r="P276" s="184">
        <f>SUM(P265:P275)</f>
        <v>0</v>
      </c>
      <c r="R276" s="188"/>
    </row>
    <row r="277" spans="1:18" ht="9.9499999999999993" customHeight="1" x14ac:dyDescent="0.3">
      <c r="A277" s="325" t="s">
        <v>210</v>
      </c>
      <c r="B277" s="325"/>
      <c r="C277" s="9"/>
      <c r="D277" s="176"/>
      <c r="E277" s="177"/>
      <c r="F277" s="178"/>
      <c r="G277" s="177"/>
      <c r="H277" s="180"/>
      <c r="I277" s="177"/>
      <c r="J277" s="177"/>
      <c r="K277" s="180"/>
      <c r="L277" s="177"/>
      <c r="M277" s="179"/>
      <c r="N277" s="177"/>
      <c r="O277" s="180"/>
      <c r="P277" s="177"/>
      <c r="R277" s="181"/>
    </row>
    <row r="278" spans="1:18" ht="9.9499999999999993" customHeight="1" x14ac:dyDescent="0.3">
      <c r="A278" s="241">
        <v>1</v>
      </c>
      <c r="B278" s="175" t="s">
        <v>317</v>
      </c>
      <c r="C278" s="9"/>
      <c r="D278" s="176"/>
      <c r="E278" s="177"/>
      <c r="F278" s="178"/>
      <c r="G278" s="177"/>
      <c r="H278" s="180"/>
      <c r="I278" s="177"/>
      <c r="J278" s="177"/>
      <c r="K278" s="180"/>
      <c r="L278" s="177"/>
      <c r="M278" s="179"/>
      <c r="N278" s="177"/>
      <c r="O278" s="180"/>
      <c r="P278" s="177"/>
      <c r="R278" s="181"/>
    </row>
    <row r="279" spans="1:18" s="20" customFormat="1" ht="9.9499999999999993" customHeight="1" x14ac:dyDescent="0.3">
      <c r="A279" s="242"/>
      <c r="B279" s="175" t="s">
        <v>212</v>
      </c>
      <c r="C279" s="9">
        <v>342.45</v>
      </c>
      <c r="D279" s="177">
        <v>440</v>
      </c>
      <c r="E279" s="177">
        <v>440</v>
      </c>
      <c r="F279" s="178">
        <f>E279/C279</f>
        <v>1.284859103518762</v>
      </c>
      <c r="G279" s="177">
        <v>135</v>
      </c>
      <c r="H279" s="180">
        <f>(G279/D279)</f>
        <v>0.30681818181818182</v>
      </c>
      <c r="I279" s="177">
        <v>0</v>
      </c>
      <c r="J279" s="177">
        <v>80</v>
      </c>
      <c r="K279" s="180">
        <f>J279/G279</f>
        <v>0.59259259259259256</v>
      </c>
      <c r="L279" s="177">
        <f>ROUNDDOWN(E279*35%,0)</f>
        <v>154</v>
      </c>
      <c r="M279" s="179">
        <f>L279/E279</f>
        <v>0.35</v>
      </c>
      <c r="N279" s="177">
        <v>135</v>
      </c>
      <c r="O279" s="180">
        <f>N279/E279</f>
        <v>0.30681818181818182</v>
      </c>
      <c r="P279" s="177"/>
      <c r="R279" s="189"/>
    </row>
    <row r="280" spans="1:18" s="20" customFormat="1" ht="9.9499999999999993" customHeight="1" x14ac:dyDescent="0.3">
      <c r="A280" s="242"/>
      <c r="B280" s="175" t="s">
        <v>213</v>
      </c>
      <c r="C280" s="9">
        <v>121.29</v>
      </c>
      <c r="D280" s="177">
        <v>139</v>
      </c>
      <c r="E280" s="177">
        <v>139</v>
      </c>
      <c r="F280" s="178">
        <f>E280/C280</f>
        <v>1.1460136862066121</v>
      </c>
      <c r="G280" s="177">
        <v>48</v>
      </c>
      <c r="H280" s="180">
        <f>(G280/D280)</f>
        <v>0.34532374100719426</v>
      </c>
      <c r="I280" s="177">
        <v>0</v>
      </c>
      <c r="J280" s="177">
        <v>30</v>
      </c>
      <c r="K280" s="180">
        <f>J280/G280</f>
        <v>0.625</v>
      </c>
      <c r="L280" s="177">
        <f>ROUNDDOWN(E280*35%,0)</f>
        <v>48</v>
      </c>
      <c r="M280" s="179">
        <f>L280/E280</f>
        <v>0.34532374100719426</v>
      </c>
      <c r="N280" s="177">
        <v>48</v>
      </c>
      <c r="O280" s="180">
        <f>N280/E280</f>
        <v>0.34532374100719426</v>
      </c>
      <c r="P280" s="177"/>
      <c r="R280" s="189"/>
    </row>
    <row r="281" spans="1:18" s="20" customFormat="1" ht="9.9499999999999993" customHeight="1" x14ac:dyDescent="0.3">
      <c r="A281" s="243"/>
      <c r="B281" s="175" t="s">
        <v>214</v>
      </c>
      <c r="C281" s="9">
        <v>101.63</v>
      </c>
      <c r="D281" s="177">
        <v>167</v>
      </c>
      <c r="E281" s="177">
        <v>167</v>
      </c>
      <c r="F281" s="178">
        <f>E281/C281</f>
        <v>1.6432155859490309</v>
      </c>
      <c r="G281" s="177">
        <v>48</v>
      </c>
      <c r="H281" s="180">
        <f>(G281/D281)</f>
        <v>0.28742514970059879</v>
      </c>
      <c r="I281" s="177">
        <v>0</v>
      </c>
      <c r="J281" s="177">
        <v>30</v>
      </c>
      <c r="K281" s="180">
        <f>J281/G281</f>
        <v>0.625</v>
      </c>
      <c r="L281" s="177">
        <f>ROUNDDOWN(E281*35%,0)</f>
        <v>58</v>
      </c>
      <c r="M281" s="179">
        <f>L281/E281</f>
        <v>0.3473053892215569</v>
      </c>
      <c r="N281" s="177">
        <v>48</v>
      </c>
      <c r="O281" s="180">
        <f>N281/E281</f>
        <v>0.28742514970059879</v>
      </c>
      <c r="P281" s="177"/>
      <c r="R281" s="189"/>
    </row>
    <row r="282" spans="1:18" ht="9.9499999999999993" customHeight="1" x14ac:dyDescent="0.3">
      <c r="A282" s="241">
        <v>2</v>
      </c>
      <c r="B282" s="175" t="s">
        <v>215</v>
      </c>
      <c r="C282" s="9"/>
      <c r="D282" s="177"/>
      <c r="E282" s="177"/>
      <c r="F282" s="178"/>
      <c r="G282" s="177"/>
      <c r="H282" s="180"/>
      <c r="I282" s="177"/>
      <c r="J282" s="177"/>
      <c r="K282" s="180"/>
      <c r="L282" s="177"/>
      <c r="M282" s="179"/>
      <c r="N282" s="177"/>
      <c r="O282" s="180"/>
      <c r="P282" s="177"/>
      <c r="R282" s="181"/>
    </row>
    <row r="283" spans="1:18" s="20" customFormat="1" ht="9.9499999999999993" customHeight="1" x14ac:dyDescent="0.3">
      <c r="A283" s="242"/>
      <c r="B283" s="175" t="s">
        <v>216</v>
      </c>
      <c r="C283" s="9">
        <v>510.87</v>
      </c>
      <c r="D283" s="177">
        <v>1096</v>
      </c>
      <c r="E283" s="177">
        <v>1096</v>
      </c>
      <c r="F283" s="178">
        <f t="shared" ref="F283:F288" si="56">E283/C283</f>
        <v>2.1453598762894668</v>
      </c>
      <c r="G283" s="177">
        <v>372</v>
      </c>
      <c r="H283" s="180">
        <f t="shared" ref="H283:H288" si="57">(G283/D283)</f>
        <v>0.33941605839416056</v>
      </c>
      <c r="I283" s="177">
        <v>0</v>
      </c>
      <c r="J283" s="177">
        <v>150</v>
      </c>
      <c r="K283" s="180">
        <f t="shared" ref="K283:K288" si="58">J283/G283</f>
        <v>0.40322580645161288</v>
      </c>
      <c r="L283" s="177">
        <f t="shared" ref="L283:L288" si="59">ROUNDDOWN(E283*35%,0)</f>
        <v>383</v>
      </c>
      <c r="M283" s="179">
        <f t="shared" ref="M283:M288" si="60">L283/E283</f>
        <v>0.34945255474452552</v>
      </c>
      <c r="N283" s="177">
        <v>372</v>
      </c>
      <c r="O283" s="180">
        <f t="shared" ref="O283:O288" si="61">N283/E283</f>
        <v>0.33941605839416056</v>
      </c>
      <c r="P283" s="177"/>
      <c r="R283" s="189"/>
    </row>
    <row r="284" spans="1:18" s="20" customFormat="1" ht="9.9499999999999993" customHeight="1" x14ac:dyDescent="0.3">
      <c r="A284" s="242"/>
      <c r="B284" s="175" t="s">
        <v>217</v>
      </c>
      <c r="C284" s="9">
        <v>132.16</v>
      </c>
      <c r="D284" s="177">
        <v>290</v>
      </c>
      <c r="E284" s="177">
        <v>290</v>
      </c>
      <c r="F284" s="178">
        <f t="shared" si="56"/>
        <v>2.1943099273607749</v>
      </c>
      <c r="G284" s="177">
        <v>97</v>
      </c>
      <c r="H284" s="180">
        <f t="shared" si="57"/>
        <v>0.33448275862068966</v>
      </c>
      <c r="I284" s="177">
        <v>0</v>
      </c>
      <c r="J284" s="177">
        <v>50</v>
      </c>
      <c r="K284" s="180">
        <f t="shared" si="58"/>
        <v>0.51546391752577314</v>
      </c>
      <c r="L284" s="177">
        <f t="shared" si="59"/>
        <v>101</v>
      </c>
      <c r="M284" s="179">
        <f t="shared" si="60"/>
        <v>0.34827586206896549</v>
      </c>
      <c r="N284" s="177">
        <v>97</v>
      </c>
      <c r="O284" s="180">
        <f t="shared" si="61"/>
        <v>0.33448275862068966</v>
      </c>
      <c r="P284" s="177"/>
      <c r="R284" s="189"/>
    </row>
    <row r="285" spans="1:18" s="20" customFormat="1" ht="9.9499999999999993" customHeight="1" x14ac:dyDescent="0.3">
      <c r="A285" s="242"/>
      <c r="B285" s="175" t="s">
        <v>218</v>
      </c>
      <c r="C285" s="9">
        <v>444.64</v>
      </c>
      <c r="D285" s="177">
        <v>876</v>
      </c>
      <c r="E285" s="177">
        <v>876</v>
      </c>
      <c r="F285" s="178">
        <f t="shared" si="56"/>
        <v>1.9701331414177763</v>
      </c>
      <c r="G285" s="177">
        <v>297</v>
      </c>
      <c r="H285" s="180">
        <f t="shared" si="57"/>
        <v>0.33904109589041098</v>
      </c>
      <c r="I285" s="177">
        <v>0</v>
      </c>
      <c r="J285" s="177">
        <v>100</v>
      </c>
      <c r="K285" s="180">
        <f t="shared" si="58"/>
        <v>0.33670033670033672</v>
      </c>
      <c r="L285" s="177">
        <f t="shared" si="59"/>
        <v>306</v>
      </c>
      <c r="M285" s="179">
        <f t="shared" si="60"/>
        <v>0.34931506849315069</v>
      </c>
      <c r="N285" s="177">
        <v>297</v>
      </c>
      <c r="O285" s="180">
        <f t="shared" si="61"/>
        <v>0.33904109589041098</v>
      </c>
      <c r="P285" s="177"/>
      <c r="R285" s="189"/>
    </row>
    <row r="286" spans="1:18" s="20" customFormat="1" ht="9.9499999999999993" customHeight="1" x14ac:dyDescent="0.3">
      <c r="A286" s="242"/>
      <c r="B286" s="175" t="s">
        <v>219</v>
      </c>
      <c r="C286" s="9">
        <v>694.62</v>
      </c>
      <c r="D286" s="177">
        <v>1495</v>
      </c>
      <c r="E286" s="177">
        <v>1495</v>
      </c>
      <c r="F286" s="178">
        <f t="shared" si="56"/>
        <v>2.1522559097060263</v>
      </c>
      <c r="G286" s="177">
        <v>507</v>
      </c>
      <c r="H286" s="180">
        <f t="shared" si="57"/>
        <v>0.33913043478260868</v>
      </c>
      <c r="I286" s="177">
        <v>0</v>
      </c>
      <c r="J286" s="177">
        <v>100</v>
      </c>
      <c r="K286" s="180">
        <f t="shared" si="58"/>
        <v>0.19723865877712032</v>
      </c>
      <c r="L286" s="177">
        <f t="shared" si="59"/>
        <v>523</v>
      </c>
      <c r="M286" s="179">
        <f t="shared" si="60"/>
        <v>0.34983277591973244</v>
      </c>
      <c r="N286" s="177">
        <v>507</v>
      </c>
      <c r="O286" s="180">
        <f t="shared" si="61"/>
        <v>0.33913043478260868</v>
      </c>
      <c r="P286" s="177"/>
      <c r="R286" s="189"/>
    </row>
    <row r="287" spans="1:18" s="20" customFormat="1" ht="9.9499999999999993" customHeight="1" x14ac:dyDescent="0.3">
      <c r="A287" s="242"/>
      <c r="B287" s="175" t="s">
        <v>220</v>
      </c>
      <c r="C287" s="9">
        <v>892.76</v>
      </c>
      <c r="D287" s="177">
        <v>1909</v>
      </c>
      <c r="E287" s="177">
        <v>1909</v>
      </c>
      <c r="F287" s="178">
        <f t="shared" si="56"/>
        <v>2.1383126484161479</v>
      </c>
      <c r="G287" s="177">
        <v>638</v>
      </c>
      <c r="H287" s="180">
        <f t="shared" si="57"/>
        <v>0.33420639078051334</v>
      </c>
      <c r="I287" s="177">
        <v>0</v>
      </c>
      <c r="J287" s="177">
        <v>100</v>
      </c>
      <c r="K287" s="180">
        <f t="shared" si="58"/>
        <v>0.15673981191222572</v>
      </c>
      <c r="L287" s="177">
        <f t="shared" si="59"/>
        <v>668</v>
      </c>
      <c r="M287" s="179">
        <f t="shared" si="60"/>
        <v>0.3499214248297538</v>
      </c>
      <c r="N287" s="177">
        <v>638</v>
      </c>
      <c r="O287" s="180">
        <f t="shared" si="61"/>
        <v>0.33420639078051334</v>
      </c>
      <c r="P287" s="177"/>
      <c r="R287" s="189"/>
    </row>
    <row r="288" spans="1:18" s="20" customFormat="1" ht="9.9499999999999993" customHeight="1" x14ac:dyDescent="0.3">
      <c r="A288" s="243"/>
      <c r="B288" s="175" t="s">
        <v>221</v>
      </c>
      <c r="C288" s="9">
        <v>114.92</v>
      </c>
      <c r="D288" s="177">
        <v>240</v>
      </c>
      <c r="E288" s="177">
        <v>240</v>
      </c>
      <c r="F288" s="178">
        <f t="shared" si="56"/>
        <v>2.0884093282283329</v>
      </c>
      <c r="G288" s="177">
        <v>81</v>
      </c>
      <c r="H288" s="180">
        <f t="shared" si="57"/>
        <v>0.33750000000000002</v>
      </c>
      <c r="I288" s="177">
        <v>0</v>
      </c>
      <c r="J288" s="177">
        <v>10</v>
      </c>
      <c r="K288" s="180">
        <f t="shared" si="58"/>
        <v>0.12345679012345678</v>
      </c>
      <c r="L288" s="177">
        <f t="shared" si="59"/>
        <v>84</v>
      </c>
      <c r="M288" s="179">
        <f t="shared" si="60"/>
        <v>0.35</v>
      </c>
      <c r="N288" s="177">
        <v>81</v>
      </c>
      <c r="O288" s="180">
        <f t="shared" si="61"/>
        <v>0.33750000000000002</v>
      </c>
      <c r="P288" s="177"/>
      <c r="R288" s="189"/>
    </row>
    <row r="289" spans="1:18" ht="9.9499999999999993" customHeight="1" x14ac:dyDescent="0.3">
      <c r="A289" s="241">
        <v>3</v>
      </c>
      <c r="B289" s="175" t="s">
        <v>222</v>
      </c>
      <c r="C289" s="9"/>
      <c r="D289" s="177"/>
      <c r="E289" s="177"/>
      <c r="F289" s="178"/>
      <c r="G289" s="177"/>
      <c r="H289" s="180"/>
      <c r="I289" s="177"/>
      <c r="J289" s="177"/>
      <c r="K289" s="180"/>
      <c r="L289" s="177"/>
      <c r="M289" s="179"/>
      <c r="N289" s="177"/>
      <c r="O289" s="180"/>
      <c r="P289" s="177"/>
      <c r="R289" s="181"/>
    </row>
    <row r="290" spans="1:18" s="20" customFormat="1" ht="9.9499999999999993" customHeight="1" x14ac:dyDescent="0.3">
      <c r="A290" s="242"/>
      <c r="B290" s="175" t="s">
        <v>223</v>
      </c>
      <c r="C290" s="9">
        <v>153.78</v>
      </c>
      <c r="D290" s="177">
        <v>1109</v>
      </c>
      <c r="E290" s="177">
        <v>1109</v>
      </c>
      <c r="F290" s="178">
        <f t="shared" ref="F290:F296" si="62">E290/C290</f>
        <v>7.2116009884250225</v>
      </c>
      <c r="G290" s="177">
        <v>388</v>
      </c>
      <c r="H290" s="180">
        <f t="shared" ref="H290:H296" si="63">(G290/D290)</f>
        <v>0.34986474301172227</v>
      </c>
      <c r="I290" s="177">
        <v>0</v>
      </c>
      <c r="J290" s="177">
        <v>150</v>
      </c>
      <c r="K290" s="180">
        <f t="shared" ref="K290:K299" si="64">J290/G290</f>
        <v>0.38659793814432991</v>
      </c>
      <c r="L290" s="177">
        <f t="shared" ref="L290:L296" si="65">ROUNDDOWN(E290*35%,0)</f>
        <v>388</v>
      </c>
      <c r="M290" s="179">
        <f>L290/E290</f>
        <v>0.34986474301172227</v>
      </c>
      <c r="N290" s="177">
        <v>388</v>
      </c>
      <c r="O290" s="180">
        <f t="shared" ref="O290:O296" si="66">N290/E290</f>
        <v>0.34986474301172227</v>
      </c>
      <c r="P290" s="177"/>
      <c r="R290" s="189"/>
    </row>
    <row r="291" spans="1:18" s="20" customFormat="1" ht="9.9499999999999993" customHeight="1" x14ac:dyDescent="0.3">
      <c r="A291" s="242"/>
      <c r="B291" s="175" t="s">
        <v>224</v>
      </c>
      <c r="C291" s="9">
        <v>448.91</v>
      </c>
      <c r="D291" s="177">
        <v>3389</v>
      </c>
      <c r="E291" s="177">
        <v>3389</v>
      </c>
      <c r="F291" s="178">
        <f t="shared" si="62"/>
        <v>7.5493974293288186</v>
      </c>
      <c r="G291" s="177">
        <v>1186</v>
      </c>
      <c r="H291" s="180">
        <f t="shared" si="63"/>
        <v>0.34995573915609324</v>
      </c>
      <c r="I291" s="177">
        <v>0</v>
      </c>
      <c r="J291" s="177">
        <v>500</v>
      </c>
      <c r="K291" s="180">
        <f t="shared" si="64"/>
        <v>0.42158516020236086</v>
      </c>
      <c r="L291" s="177">
        <f t="shared" si="65"/>
        <v>1186</v>
      </c>
      <c r="M291" s="179">
        <f>L291/E291</f>
        <v>0.34995573915609324</v>
      </c>
      <c r="N291" s="177">
        <v>1186</v>
      </c>
      <c r="O291" s="180">
        <f t="shared" si="66"/>
        <v>0.34995573915609324</v>
      </c>
      <c r="P291" s="177"/>
      <c r="R291" s="189"/>
    </row>
    <row r="292" spans="1:18" s="20" customFormat="1" ht="9" customHeight="1" x14ac:dyDescent="0.3">
      <c r="A292" s="242"/>
      <c r="B292" s="175" t="s">
        <v>225</v>
      </c>
      <c r="C292" s="9">
        <v>61.92</v>
      </c>
      <c r="D292" s="177">
        <v>394</v>
      </c>
      <c r="E292" s="177">
        <v>394</v>
      </c>
      <c r="F292" s="178">
        <f t="shared" si="62"/>
        <v>6.3630490956072352</v>
      </c>
      <c r="G292" s="177">
        <v>137</v>
      </c>
      <c r="H292" s="180">
        <f t="shared" si="63"/>
        <v>0.34771573604060912</v>
      </c>
      <c r="I292" s="177">
        <v>0</v>
      </c>
      <c r="J292" s="177">
        <v>50</v>
      </c>
      <c r="K292" s="180">
        <f t="shared" si="64"/>
        <v>0.36496350364963503</v>
      </c>
      <c r="L292" s="177">
        <f t="shared" si="65"/>
        <v>137</v>
      </c>
      <c r="M292" s="179">
        <f>L292/E292</f>
        <v>0.34771573604060912</v>
      </c>
      <c r="N292" s="177">
        <v>137</v>
      </c>
      <c r="O292" s="180">
        <f t="shared" si="66"/>
        <v>0.34771573604060912</v>
      </c>
      <c r="P292" s="177"/>
      <c r="R292" s="189"/>
    </row>
    <row r="293" spans="1:18" s="20" customFormat="1" ht="9.9499999999999993" customHeight="1" x14ac:dyDescent="0.3">
      <c r="A293" s="242"/>
      <c r="B293" s="175" t="s">
        <v>226</v>
      </c>
      <c r="C293" s="9">
        <v>105.49</v>
      </c>
      <c r="D293" s="177">
        <v>761</v>
      </c>
      <c r="E293" s="177">
        <v>761</v>
      </c>
      <c r="F293" s="178">
        <f t="shared" si="62"/>
        <v>7.2139539292823969</v>
      </c>
      <c r="G293" s="177">
        <v>266</v>
      </c>
      <c r="H293" s="180">
        <f t="shared" si="63"/>
        <v>0.34954007884362681</v>
      </c>
      <c r="I293" s="177">
        <v>0</v>
      </c>
      <c r="J293" s="177">
        <v>100</v>
      </c>
      <c r="K293" s="180">
        <f t="shared" si="64"/>
        <v>0.37593984962406013</v>
      </c>
      <c r="L293" s="177">
        <f t="shared" si="65"/>
        <v>266</v>
      </c>
      <c r="M293" s="179">
        <f>L293/E293</f>
        <v>0.34954007884362681</v>
      </c>
      <c r="N293" s="177">
        <v>266</v>
      </c>
      <c r="O293" s="180">
        <f t="shared" si="66"/>
        <v>0.34954007884362681</v>
      </c>
      <c r="P293" s="177"/>
      <c r="R293" s="189"/>
    </row>
    <row r="294" spans="1:18" s="20" customFormat="1" ht="9.9499999999999993" customHeight="1" x14ac:dyDescent="0.3">
      <c r="A294" s="242"/>
      <c r="B294" s="175" t="s">
        <v>228</v>
      </c>
      <c r="C294" s="9">
        <v>131.96</v>
      </c>
      <c r="D294" s="177">
        <v>867</v>
      </c>
      <c r="E294" s="177">
        <v>867</v>
      </c>
      <c r="F294" s="178">
        <f t="shared" si="62"/>
        <v>6.570172779630191</v>
      </c>
      <c r="G294" s="177">
        <v>303</v>
      </c>
      <c r="H294" s="180">
        <f t="shared" si="63"/>
        <v>0.34948096885813151</v>
      </c>
      <c r="I294" s="177">
        <v>0</v>
      </c>
      <c r="J294" s="177">
        <v>100</v>
      </c>
      <c r="K294" s="180">
        <f t="shared" si="64"/>
        <v>0.33003300330033003</v>
      </c>
      <c r="L294" s="177">
        <f t="shared" si="65"/>
        <v>303</v>
      </c>
      <c r="M294" s="179">
        <v>0.35</v>
      </c>
      <c r="N294" s="177">
        <v>303</v>
      </c>
      <c r="O294" s="180">
        <f t="shared" si="66"/>
        <v>0.34948096885813151</v>
      </c>
      <c r="P294" s="177"/>
      <c r="R294" s="189"/>
    </row>
    <row r="295" spans="1:18" s="20" customFormat="1" ht="9.9499999999999993" customHeight="1" x14ac:dyDescent="0.3">
      <c r="A295" s="243"/>
      <c r="B295" s="175" t="s">
        <v>227</v>
      </c>
      <c r="C295" s="9">
        <v>80.63</v>
      </c>
      <c r="D295" s="177">
        <v>630</v>
      </c>
      <c r="E295" s="177">
        <v>630</v>
      </c>
      <c r="F295" s="178">
        <f t="shared" si="62"/>
        <v>7.8134689321592461</v>
      </c>
      <c r="G295" s="177">
        <v>220</v>
      </c>
      <c r="H295" s="180">
        <f t="shared" si="63"/>
        <v>0.34920634920634919</v>
      </c>
      <c r="I295" s="177">
        <v>0</v>
      </c>
      <c r="J295" s="177">
        <v>100</v>
      </c>
      <c r="K295" s="180">
        <f t="shared" si="64"/>
        <v>0.45454545454545453</v>
      </c>
      <c r="L295" s="177">
        <f t="shared" si="65"/>
        <v>220</v>
      </c>
      <c r="M295" s="179">
        <v>0.35</v>
      </c>
      <c r="N295" s="177">
        <v>220</v>
      </c>
      <c r="O295" s="180">
        <f t="shared" si="66"/>
        <v>0.34920634920634919</v>
      </c>
      <c r="P295" s="177"/>
      <c r="R295" s="189"/>
    </row>
    <row r="296" spans="1:18" s="20" customFormat="1" ht="9.9499999999999993" customHeight="1" x14ac:dyDescent="0.3">
      <c r="A296" s="9">
        <v>4</v>
      </c>
      <c r="B296" s="175" t="s">
        <v>229</v>
      </c>
      <c r="C296" s="9">
        <v>107.4</v>
      </c>
      <c r="D296" s="177">
        <v>699</v>
      </c>
      <c r="E296" s="177">
        <v>699</v>
      </c>
      <c r="F296" s="178">
        <f t="shared" si="62"/>
        <v>6.5083798882681565</v>
      </c>
      <c r="G296" s="177">
        <v>244</v>
      </c>
      <c r="H296" s="180">
        <f t="shared" si="63"/>
        <v>0.3490701001430615</v>
      </c>
      <c r="I296" s="177">
        <v>0</v>
      </c>
      <c r="J296" s="177">
        <v>120</v>
      </c>
      <c r="K296" s="180">
        <f t="shared" si="64"/>
        <v>0.49180327868852458</v>
      </c>
      <c r="L296" s="177">
        <f t="shared" si="65"/>
        <v>244</v>
      </c>
      <c r="M296" s="179">
        <f>L296/E296</f>
        <v>0.3490701001430615</v>
      </c>
      <c r="N296" s="177">
        <v>244</v>
      </c>
      <c r="O296" s="180">
        <f t="shared" si="66"/>
        <v>0.3490701001430615</v>
      </c>
      <c r="P296" s="177"/>
      <c r="R296" s="189"/>
    </row>
    <row r="297" spans="1:18" s="20" customFormat="1" ht="9.9499999999999993" customHeight="1" x14ac:dyDescent="0.3">
      <c r="A297" s="241">
        <v>5</v>
      </c>
      <c r="B297" s="175" t="s">
        <v>230</v>
      </c>
      <c r="C297" s="9"/>
      <c r="D297" s="177"/>
      <c r="E297" s="177"/>
      <c r="F297" s="178"/>
      <c r="G297" s="177"/>
      <c r="H297" s="180"/>
      <c r="I297" s="177"/>
      <c r="J297" s="177"/>
      <c r="K297" s="180"/>
      <c r="L297" s="177"/>
      <c r="M297" s="179"/>
      <c r="N297" s="177"/>
      <c r="O297" s="180"/>
      <c r="P297" s="177"/>
      <c r="R297" s="189"/>
    </row>
    <row r="298" spans="1:18" s="20" customFormat="1" ht="9.9499999999999993" customHeight="1" x14ac:dyDescent="0.3">
      <c r="A298" s="242"/>
      <c r="B298" s="175" t="s">
        <v>231</v>
      </c>
      <c r="C298" s="9">
        <v>108.34</v>
      </c>
      <c r="D298" s="177">
        <v>354</v>
      </c>
      <c r="E298" s="177">
        <v>354</v>
      </c>
      <c r="F298" s="178">
        <f>E298/C298</f>
        <v>3.2674912313088424</v>
      </c>
      <c r="G298" s="177">
        <v>120</v>
      </c>
      <c r="H298" s="180">
        <f>(G298/D298)</f>
        <v>0.33898305084745761</v>
      </c>
      <c r="I298" s="177">
        <v>0</v>
      </c>
      <c r="J298" s="177">
        <v>60</v>
      </c>
      <c r="K298" s="180">
        <f t="shared" si="64"/>
        <v>0.5</v>
      </c>
      <c r="L298" s="177">
        <f>ROUNDDOWN(E298*35%,0)</f>
        <v>123</v>
      </c>
      <c r="M298" s="179">
        <f>L298/E298</f>
        <v>0.34745762711864409</v>
      </c>
      <c r="N298" s="177">
        <v>120</v>
      </c>
      <c r="O298" s="180">
        <f>N298/E298</f>
        <v>0.33898305084745761</v>
      </c>
      <c r="P298" s="177"/>
      <c r="R298" s="189"/>
    </row>
    <row r="299" spans="1:18" s="20" customFormat="1" ht="9.9499999999999993" customHeight="1" x14ac:dyDescent="0.3">
      <c r="A299" s="243"/>
      <c r="B299" s="175" t="s">
        <v>232</v>
      </c>
      <c r="C299" s="9">
        <v>66.3</v>
      </c>
      <c r="D299" s="177">
        <v>244</v>
      </c>
      <c r="E299" s="177">
        <v>244</v>
      </c>
      <c r="F299" s="178">
        <f>E299/C299</f>
        <v>3.6802413273001511</v>
      </c>
      <c r="G299" s="177">
        <v>80</v>
      </c>
      <c r="H299" s="180">
        <f>(G299/D299)</f>
        <v>0.32786885245901637</v>
      </c>
      <c r="I299" s="177">
        <v>0</v>
      </c>
      <c r="J299" s="177">
        <v>40</v>
      </c>
      <c r="K299" s="180">
        <f t="shared" si="64"/>
        <v>0.5</v>
      </c>
      <c r="L299" s="177">
        <f>ROUNDDOWN(E299*35%,0)</f>
        <v>85</v>
      </c>
      <c r="M299" s="179">
        <f>L299/E299</f>
        <v>0.34836065573770492</v>
      </c>
      <c r="N299" s="177">
        <v>80</v>
      </c>
      <c r="O299" s="180">
        <f>N299/E299</f>
        <v>0.32786885245901637</v>
      </c>
      <c r="P299" s="177"/>
      <c r="R299" s="189"/>
    </row>
    <row r="300" spans="1:18" s="20" customFormat="1" ht="9.9499999999999993" customHeight="1" x14ac:dyDescent="0.3">
      <c r="A300" s="9">
        <v>6</v>
      </c>
      <c r="B300" s="175" t="s">
        <v>233</v>
      </c>
      <c r="C300" s="9">
        <v>22.56</v>
      </c>
      <c r="D300" s="177">
        <v>85</v>
      </c>
      <c r="E300" s="177">
        <v>85</v>
      </c>
      <c r="F300" s="178">
        <f>E300/C300</f>
        <v>3.7677304964539009</v>
      </c>
      <c r="G300" s="177">
        <v>20</v>
      </c>
      <c r="H300" s="180">
        <f>(G300/D300)</f>
        <v>0.23529411764705882</v>
      </c>
      <c r="I300" s="177">
        <v>0</v>
      </c>
      <c r="J300" s="177">
        <v>5</v>
      </c>
      <c r="K300" s="180">
        <f>J300/G300</f>
        <v>0.25</v>
      </c>
      <c r="L300" s="177">
        <f>ROUNDDOWN(E300*35%,0)</f>
        <v>29</v>
      </c>
      <c r="M300" s="179">
        <v>0.35</v>
      </c>
      <c r="N300" s="177">
        <v>20</v>
      </c>
      <c r="O300" s="180">
        <f>N300/E300</f>
        <v>0.23529411764705882</v>
      </c>
      <c r="P300" s="177"/>
      <c r="R300" s="189"/>
    </row>
    <row r="301" spans="1:18" s="20" customFormat="1" ht="9.9499999999999993" customHeight="1" x14ac:dyDescent="0.3">
      <c r="A301" s="9">
        <v>7</v>
      </c>
      <c r="B301" s="175" t="s">
        <v>234</v>
      </c>
      <c r="C301" s="9">
        <v>127.71</v>
      </c>
      <c r="D301" s="177">
        <v>218</v>
      </c>
      <c r="E301" s="177">
        <v>218</v>
      </c>
      <c r="F301" s="178">
        <f>E301/C301</f>
        <v>1.7069924046668234</v>
      </c>
      <c r="G301" s="177">
        <v>60</v>
      </c>
      <c r="H301" s="180">
        <f>(G301/D301)</f>
        <v>0.27522935779816515</v>
      </c>
      <c r="I301" s="177">
        <v>0</v>
      </c>
      <c r="J301" s="177">
        <v>5</v>
      </c>
      <c r="K301" s="180">
        <f>J301/G301</f>
        <v>8.3333333333333329E-2</v>
      </c>
      <c r="L301" s="177">
        <f>ROUNDDOWN(E301*35%,0)</f>
        <v>76</v>
      </c>
      <c r="M301" s="179">
        <f>L301/E301</f>
        <v>0.34862385321100919</v>
      </c>
      <c r="N301" s="177">
        <v>60</v>
      </c>
      <c r="O301" s="180">
        <f>N301/E301</f>
        <v>0.27522935779816515</v>
      </c>
      <c r="P301" s="177"/>
      <c r="R301" s="189"/>
    </row>
    <row r="302" spans="1:18" ht="9.9499999999999993" customHeight="1" x14ac:dyDescent="0.3">
      <c r="A302" s="241">
        <v>8</v>
      </c>
      <c r="B302" s="175" t="s">
        <v>235</v>
      </c>
      <c r="C302" s="9"/>
      <c r="D302" s="177"/>
      <c r="E302" s="177"/>
      <c r="F302" s="178"/>
      <c r="G302" s="177"/>
      <c r="H302" s="180"/>
      <c r="I302" s="177"/>
      <c r="J302" s="177"/>
      <c r="K302" s="180"/>
      <c r="L302" s="177"/>
      <c r="M302" s="179"/>
      <c r="N302" s="177"/>
      <c r="O302" s="180"/>
      <c r="P302" s="177"/>
      <c r="R302" s="181"/>
    </row>
    <row r="303" spans="1:18" s="20" customFormat="1" ht="9.9499999999999993" customHeight="1" x14ac:dyDescent="0.3">
      <c r="A303" s="242"/>
      <c r="B303" s="175" t="s">
        <v>236</v>
      </c>
      <c r="C303" s="9">
        <v>94.48</v>
      </c>
      <c r="D303" s="177">
        <v>444</v>
      </c>
      <c r="E303" s="177">
        <v>444</v>
      </c>
      <c r="F303" s="178">
        <f>E303/C303</f>
        <v>4.6994072819644366</v>
      </c>
      <c r="G303" s="177">
        <v>155</v>
      </c>
      <c r="H303" s="180">
        <f>(G303/D303)</f>
        <v>0.34909909909909909</v>
      </c>
      <c r="I303" s="177">
        <v>0</v>
      </c>
      <c r="J303" s="177">
        <v>100</v>
      </c>
      <c r="K303" s="180">
        <f>J303/G303</f>
        <v>0.64516129032258063</v>
      </c>
      <c r="L303" s="177">
        <f>ROUNDDOWN(E303*35%,0)</f>
        <v>155</v>
      </c>
      <c r="M303" s="179">
        <f>L303/E303</f>
        <v>0.34909909909909909</v>
      </c>
      <c r="N303" s="177">
        <v>155</v>
      </c>
      <c r="O303" s="180">
        <f>N303/E303</f>
        <v>0.34909909909909909</v>
      </c>
      <c r="P303" s="177"/>
      <c r="R303" s="189"/>
    </row>
    <row r="304" spans="1:18" s="20" customFormat="1" ht="9.9499999999999993" customHeight="1" x14ac:dyDescent="0.3">
      <c r="A304" s="243"/>
      <c r="B304" s="175" t="s">
        <v>237</v>
      </c>
      <c r="C304" s="9">
        <v>121.29</v>
      </c>
      <c r="D304" s="177">
        <v>497</v>
      </c>
      <c r="E304" s="177">
        <v>497</v>
      </c>
      <c r="F304" s="178">
        <f>E304/C304</f>
        <v>4.0976172808970235</v>
      </c>
      <c r="G304" s="177">
        <v>173</v>
      </c>
      <c r="H304" s="180">
        <f>(G304/D304)</f>
        <v>0.34808853118712274</v>
      </c>
      <c r="I304" s="177">
        <v>0</v>
      </c>
      <c r="J304" s="177">
        <v>150</v>
      </c>
      <c r="K304" s="180">
        <f>J304/G304</f>
        <v>0.86705202312138729</v>
      </c>
      <c r="L304" s="177">
        <f>ROUNDDOWN(E304*35%,0)</f>
        <v>173</v>
      </c>
      <c r="M304" s="179">
        <f>L304/E304</f>
        <v>0.34808853118712274</v>
      </c>
      <c r="N304" s="177">
        <v>173</v>
      </c>
      <c r="O304" s="180">
        <f>N304/E304</f>
        <v>0.34808853118712274</v>
      </c>
      <c r="P304" s="177"/>
      <c r="R304" s="189"/>
    </row>
    <row r="305" spans="1:18" ht="9.9499999999999993" customHeight="1" x14ac:dyDescent="0.3">
      <c r="A305" s="192"/>
      <c r="B305" s="193" t="s">
        <v>238</v>
      </c>
      <c r="C305" s="9"/>
      <c r="D305" s="177"/>
      <c r="E305" s="177"/>
      <c r="F305" s="178"/>
      <c r="G305" s="177"/>
      <c r="H305" s="180"/>
      <c r="I305" s="177"/>
      <c r="J305" s="177"/>
      <c r="K305" s="180"/>
      <c r="L305" s="177"/>
      <c r="M305" s="179"/>
      <c r="N305" s="177"/>
      <c r="O305" s="180"/>
      <c r="P305" s="177"/>
      <c r="R305" s="181"/>
    </row>
    <row r="306" spans="1:18" ht="9.9499999999999993" customHeight="1" x14ac:dyDescent="0.3">
      <c r="A306" s="9">
        <v>9</v>
      </c>
      <c r="B306" s="175" t="s">
        <v>239</v>
      </c>
      <c r="C306" s="9">
        <v>265.70999999999998</v>
      </c>
      <c r="D306" s="177">
        <v>372</v>
      </c>
      <c r="E306" s="177">
        <v>372</v>
      </c>
      <c r="F306" s="178">
        <f t="shared" ref="F306:F313" si="67">E306/C306</f>
        <v>1.4000225810093712</v>
      </c>
      <c r="G306" s="177">
        <v>130</v>
      </c>
      <c r="H306" s="180">
        <f>(G306/D306)</f>
        <v>0.34946236559139787</v>
      </c>
      <c r="I306" s="177">
        <v>0</v>
      </c>
      <c r="J306" s="177">
        <v>0</v>
      </c>
      <c r="K306" s="180">
        <f t="shared" ref="K306:K308" si="68">J306/G306</f>
        <v>0</v>
      </c>
      <c r="L306" s="177">
        <f t="shared" ref="L306:L313" si="69">ROUNDDOWN(E306*35%,0)</f>
        <v>130</v>
      </c>
      <c r="M306" s="179">
        <f>L306/E306</f>
        <v>0.34946236559139787</v>
      </c>
      <c r="N306" s="177">
        <v>130</v>
      </c>
      <c r="O306" s="180">
        <f t="shared" ref="O306:O312" si="70">N306/E306</f>
        <v>0.34946236559139787</v>
      </c>
      <c r="P306" s="177"/>
      <c r="R306" s="181"/>
    </row>
    <row r="307" spans="1:18" ht="9.9499999999999993" customHeight="1" x14ac:dyDescent="0.3">
      <c r="A307" s="9">
        <v>10</v>
      </c>
      <c r="B307" s="175" t="s">
        <v>240</v>
      </c>
      <c r="C307" s="9">
        <v>1480.91</v>
      </c>
      <c r="D307" s="177">
        <v>2108</v>
      </c>
      <c r="E307" s="177">
        <v>2108</v>
      </c>
      <c r="F307" s="178">
        <f t="shared" si="67"/>
        <v>1.4234490954885846</v>
      </c>
      <c r="G307" s="177">
        <v>737</v>
      </c>
      <c r="H307" s="180">
        <f>(G307/D307)</f>
        <v>0.34962049335863377</v>
      </c>
      <c r="I307" s="177">
        <v>0</v>
      </c>
      <c r="J307" s="177">
        <v>0</v>
      </c>
      <c r="K307" s="180">
        <f t="shared" si="68"/>
        <v>0</v>
      </c>
      <c r="L307" s="177">
        <f t="shared" si="69"/>
        <v>737</v>
      </c>
      <c r="M307" s="179">
        <f>L307/E307</f>
        <v>0.34962049335863377</v>
      </c>
      <c r="N307" s="177">
        <v>737</v>
      </c>
      <c r="O307" s="180">
        <f t="shared" si="70"/>
        <v>0.34962049335863377</v>
      </c>
      <c r="P307" s="177"/>
      <c r="R307" s="181"/>
    </row>
    <row r="308" spans="1:18" ht="9.9499999999999993" customHeight="1" x14ac:dyDescent="0.3">
      <c r="A308" s="9">
        <v>11</v>
      </c>
      <c r="B308" s="175" t="s">
        <v>241</v>
      </c>
      <c r="C308" s="9">
        <v>966.35</v>
      </c>
      <c r="D308" s="177">
        <v>1383</v>
      </c>
      <c r="E308" s="177">
        <v>1383</v>
      </c>
      <c r="F308" s="178">
        <f t="shared" si="67"/>
        <v>1.4311584829513115</v>
      </c>
      <c r="G308" s="177">
        <v>484</v>
      </c>
      <c r="H308" s="180">
        <f>(G308/D308)</f>
        <v>0.3499638467100506</v>
      </c>
      <c r="I308" s="177">
        <v>0</v>
      </c>
      <c r="J308" s="177">
        <v>0</v>
      </c>
      <c r="K308" s="180">
        <f t="shared" si="68"/>
        <v>0</v>
      </c>
      <c r="L308" s="177">
        <f t="shared" si="69"/>
        <v>484</v>
      </c>
      <c r="M308" s="179">
        <f>L308/E308</f>
        <v>0.3499638467100506</v>
      </c>
      <c r="N308" s="177">
        <v>484</v>
      </c>
      <c r="O308" s="180">
        <f t="shared" si="70"/>
        <v>0.3499638467100506</v>
      </c>
      <c r="P308" s="177"/>
      <c r="R308" s="181"/>
    </row>
    <row r="309" spans="1:18" ht="9.9499999999999993" customHeight="1" x14ac:dyDescent="0.3">
      <c r="A309" s="9">
        <v>12</v>
      </c>
      <c r="B309" s="175" t="s">
        <v>242</v>
      </c>
      <c r="C309" s="9">
        <v>71.87</v>
      </c>
      <c r="D309" s="176">
        <v>107</v>
      </c>
      <c r="E309" s="176">
        <v>107</v>
      </c>
      <c r="F309" s="178">
        <f t="shared" si="67"/>
        <v>1.4887992208153609</v>
      </c>
      <c r="G309" s="177">
        <v>37</v>
      </c>
      <c r="H309" s="197">
        <v>0</v>
      </c>
      <c r="I309" s="177">
        <v>0</v>
      </c>
      <c r="J309" s="177">
        <v>0</v>
      </c>
      <c r="K309" s="180">
        <v>0</v>
      </c>
      <c r="L309" s="177">
        <f t="shared" si="69"/>
        <v>37</v>
      </c>
      <c r="M309" s="179">
        <f>L309/E309</f>
        <v>0.34579439252336447</v>
      </c>
      <c r="N309" s="177">
        <v>37</v>
      </c>
      <c r="O309" s="180">
        <f t="shared" si="70"/>
        <v>0.34579439252336447</v>
      </c>
      <c r="P309" s="177"/>
      <c r="R309" s="181"/>
    </row>
    <row r="310" spans="1:18" ht="9.9499999999999993" customHeight="1" x14ac:dyDescent="0.3">
      <c r="A310" s="9">
        <v>13</v>
      </c>
      <c r="B310" s="175" t="s">
        <v>243</v>
      </c>
      <c r="C310" s="9">
        <v>52.37</v>
      </c>
      <c r="D310" s="176">
        <v>50</v>
      </c>
      <c r="E310" s="176">
        <v>50</v>
      </c>
      <c r="F310" s="178">
        <f t="shared" si="67"/>
        <v>0.95474508306282224</v>
      </c>
      <c r="G310" s="177">
        <v>17</v>
      </c>
      <c r="H310" s="197">
        <v>0</v>
      </c>
      <c r="I310" s="177">
        <v>0</v>
      </c>
      <c r="J310" s="177">
        <v>0</v>
      </c>
      <c r="K310" s="180">
        <v>0</v>
      </c>
      <c r="L310" s="177">
        <f t="shared" si="69"/>
        <v>17</v>
      </c>
      <c r="M310" s="179">
        <v>0.35</v>
      </c>
      <c r="N310" s="177">
        <v>17</v>
      </c>
      <c r="O310" s="180">
        <f t="shared" si="70"/>
        <v>0.34</v>
      </c>
      <c r="P310" s="177"/>
      <c r="R310" s="181"/>
    </row>
    <row r="311" spans="1:18" ht="9.9499999999999993" customHeight="1" x14ac:dyDescent="0.3">
      <c r="A311" s="9">
        <v>14</v>
      </c>
      <c r="B311" s="175" t="s">
        <v>244</v>
      </c>
      <c r="C311" s="9">
        <v>69.87</v>
      </c>
      <c r="D311" s="176">
        <v>63</v>
      </c>
      <c r="E311" s="176">
        <v>63</v>
      </c>
      <c r="F311" s="178">
        <f t="shared" si="67"/>
        <v>0.90167453842851009</v>
      </c>
      <c r="G311" s="177">
        <v>22</v>
      </c>
      <c r="H311" s="197">
        <v>0</v>
      </c>
      <c r="I311" s="177">
        <v>0</v>
      </c>
      <c r="J311" s="177">
        <v>0</v>
      </c>
      <c r="K311" s="180">
        <v>0</v>
      </c>
      <c r="L311" s="177">
        <f t="shared" si="69"/>
        <v>22</v>
      </c>
      <c r="M311" s="179">
        <f>L311/E311</f>
        <v>0.34920634920634919</v>
      </c>
      <c r="N311" s="177">
        <v>22</v>
      </c>
      <c r="O311" s="180">
        <f t="shared" si="70"/>
        <v>0.34920634920634919</v>
      </c>
      <c r="P311" s="177"/>
      <c r="R311" s="181"/>
    </row>
    <row r="312" spans="1:18" ht="9.9499999999999993" customHeight="1" x14ac:dyDescent="0.3">
      <c r="A312" s="9">
        <v>15</v>
      </c>
      <c r="B312" s="175" t="s">
        <v>245</v>
      </c>
      <c r="C312" s="9">
        <v>123.76</v>
      </c>
      <c r="D312" s="176">
        <v>155</v>
      </c>
      <c r="E312" s="176">
        <v>155</v>
      </c>
      <c r="F312" s="178">
        <f t="shared" si="67"/>
        <v>1.2524240465416936</v>
      </c>
      <c r="G312" s="177">
        <v>54</v>
      </c>
      <c r="H312" s="197">
        <v>0</v>
      </c>
      <c r="I312" s="177">
        <v>0</v>
      </c>
      <c r="J312" s="177">
        <v>0</v>
      </c>
      <c r="K312" s="180">
        <v>0</v>
      </c>
      <c r="L312" s="177">
        <f t="shared" si="69"/>
        <v>54</v>
      </c>
      <c r="M312" s="179">
        <f>L312/E312</f>
        <v>0.34838709677419355</v>
      </c>
      <c r="N312" s="177">
        <v>54</v>
      </c>
      <c r="O312" s="180">
        <f t="shared" si="70"/>
        <v>0.34838709677419355</v>
      </c>
      <c r="P312" s="177"/>
      <c r="R312" s="181"/>
    </row>
    <row r="313" spans="1:18" ht="9.9499999999999993" customHeight="1" x14ac:dyDescent="0.3">
      <c r="A313" s="9">
        <v>16</v>
      </c>
      <c r="B313" s="175" t="s">
        <v>246</v>
      </c>
      <c r="C313" s="9">
        <v>1012.35</v>
      </c>
      <c r="D313" s="176">
        <v>970</v>
      </c>
      <c r="E313" s="176">
        <v>970</v>
      </c>
      <c r="F313" s="178">
        <f t="shared" si="67"/>
        <v>0.95816664197165013</v>
      </c>
      <c r="G313" s="177">
        <v>0</v>
      </c>
      <c r="H313" s="197">
        <v>0</v>
      </c>
      <c r="I313" s="177">
        <v>0</v>
      </c>
      <c r="J313" s="177">
        <v>0</v>
      </c>
      <c r="K313" s="180">
        <v>0</v>
      </c>
      <c r="L313" s="177">
        <f t="shared" si="69"/>
        <v>339</v>
      </c>
      <c r="M313" s="179">
        <f>L313/E313</f>
        <v>0.34948453608247421</v>
      </c>
      <c r="N313" s="177">
        <v>0</v>
      </c>
      <c r="O313" s="180">
        <v>0</v>
      </c>
      <c r="P313" s="177"/>
      <c r="R313" s="181"/>
    </row>
    <row r="314" spans="1:18" ht="48" customHeight="1" x14ac:dyDescent="0.3">
      <c r="A314" s="9">
        <v>17</v>
      </c>
      <c r="B314" s="175" t="s">
        <v>30</v>
      </c>
      <c r="C314" s="9"/>
      <c r="D314" s="177"/>
      <c r="E314" s="177"/>
      <c r="F314" s="185"/>
      <c r="G314" s="177"/>
      <c r="H314" s="180"/>
      <c r="I314" s="177"/>
      <c r="J314" s="177"/>
      <c r="K314" s="180"/>
      <c r="L314" s="177"/>
      <c r="M314" s="179"/>
      <c r="N314" s="177"/>
      <c r="O314" s="180"/>
      <c r="P314" s="177"/>
      <c r="R314" s="181"/>
    </row>
    <row r="315" spans="1:18" s="78" customFormat="1" ht="13.5" customHeight="1" x14ac:dyDescent="0.3">
      <c r="A315" s="324" t="s">
        <v>247</v>
      </c>
      <c r="B315" s="324"/>
      <c r="C315" s="190">
        <f>SUM(C279:C314)</f>
        <v>9029.3000000000011</v>
      </c>
      <c r="D315" s="184">
        <f>SUM(D279:D314)</f>
        <v>21551</v>
      </c>
      <c r="E315" s="184">
        <f>SUM(E279:E314)</f>
        <v>21551</v>
      </c>
      <c r="F315" s="185">
        <f>E315/C315</f>
        <v>2.386785243595849</v>
      </c>
      <c r="G315" s="184">
        <f>SUM(G279:G314)</f>
        <v>7056</v>
      </c>
      <c r="H315" s="186">
        <f>(G315/D315)</f>
        <v>0.32740940095587212</v>
      </c>
      <c r="I315" s="184">
        <v>0</v>
      </c>
      <c r="J315" s="184">
        <f>SUM(J279:J314)</f>
        <v>2130</v>
      </c>
      <c r="K315" s="186">
        <f>J315/G315</f>
        <v>0.3018707482993197</v>
      </c>
      <c r="L315" s="184">
        <f>SUM(L279:L314)</f>
        <v>7530</v>
      </c>
      <c r="M315" s="187"/>
      <c r="N315" s="184">
        <f>SUM(N279:N314)</f>
        <v>7056</v>
      </c>
      <c r="O315" s="186">
        <f>N315/E315</f>
        <v>0.32740940095587212</v>
      </c>
      <c r="P315" s="184">
        <f>SUM(P279:P314)</f>
        <v>0</v>
      </c>
      <c r="R315" s="188"/>
    </row>
    <row r="316" spans="1:18" ht="9.9499999999999993" customHeight="1" x14ac:dyDescent="0.3">
      <c r="A316" s="325" t="s">
        <v>248</v>
      </c>
      <c r="B316" s="325"/>
      <c r="C316" s="9"/>
      <c r="D316" s="176"/>
      <c r="E316" s="177"/>
      <c r="F316" s="178"/>
      <c r="G316" s="177"/>
      <c r="H316" s="180"/>
      <c r="I316" s="177"/>
      <c r="J316" s="177"/>
      <c r="K316" s="180"/>
      <c r="L316" s="177"/>
      <c r="M316" s="179"/>
      <c r="N316" s="177"/>
      <c r="O316" s="180"/>
      <c r="P316" s="177"/>
      <c r="R316" s="181"/>
    </row>
    <row r="317" spans="1:18" ht="9.9499999999999993" customHeight="1" x14ac:dyDescent="0.3">
      <c r="A317" s="241">
        <v>1</v>
      </c>
      <c r="B317" s="175" t="s">
        <v>249</v>
      </c>
      <c r="C317" s="9"/>
      <c r="D317" s="176"/>
      <c r="E317" s="177"/>
      <c r="F317" s="178"/>
      <c r="G317" s="177"/>
      <c r="H317" s="180"/>
      <c r="I317" s="177"/>
      <c r="J317" s="177"/>
      <c r="K317" s="180"/>
      <c r="L317" s="177"/>
      <c r="M317" s="179"/>
      <c r="N317" s="177"/>
      <c r="O317" s="180"/>
      <c r="P317" s="177"/>
      <c r="R317" s="181"/>
    </row>
    <row r="318" spans="1:18" s="20" customFormat="1" ht="9.9499999999999993" customHeight="1" x14ac:dyDescent="0.3">
      <c r="A318" s="242"/>
      <c r="B318" s="175" t="s">
        <v>147</v>
      </c>
      <c r="C318" s="9">
        <v>836.01</v>
      </c>
      <c r="D318" s="177">
        <v>5650</v>
      </c>
      <c r="E318" s="177">
        <v>5650</v>
      </c>
      <c r="F318" s="178">
        <f>E318/C318</f>
        <v>6.7582923649238644</v>
      </c>
      <c r="G318" s="177">
        <v>1977</v>
      </c>
      <c r="H318" s="180">
        <f>(G318/D318)</f>
        <v>0.34991150442477875</v>
      </c>
      <c r="I318" s="177">
        <v>0</v>
      </c>
      <c r="J318" s="177">
        <v>350</v>
      </c>
      <c r="K318" s="180">
        <f>J318/G318</f>
        <v>0.17703591299949417</v>
      </c>
      <c r="L318" s="177">
        <f>ROUNDDOWN(E318*35%,0)</f>
        <v>1977</v>
      </c>
      <c r="M318" s="179">
        <f>L318/E318</f>
        <v>0.34991150442477875</v>
      </c>
      <c r="N318" s="177">
        <v>1977</v>
      </c>
      <c r="O318" s="180">
        <f>N318/E318</f>
        <v>0.34991150442477875</v>
      </c>
      <c r="P318" s="177"/>
      <c r="R318" s="189"/>
    </row>
    <row r="319" spans="1:18" s="20" customFormat="1" ht="9.9499999999999993" customHeight="1" x14ac:dyDescent="0.3">
      <c r="A319" s="243"/>
      <c r="B319" s="175" t="s">
        <v>319</v>
      </c>
      <c r="C319" s="9">
        <v>332.4</v>
      </c>
      <c r="D319" s="177">
        <v>2095</v>
      </c>
      <c r="E319" s="177">
        <v>2095</v>
      </c>
      <c r="F319" s="178">
        <f>E319/C319</f>
        <v>6.3026474127557162</v>
      </c>
      <c r="G319" s="177">
        <v>733</v>
      </c>
      <c r="H319" s="180">
        <f>(G319/D319)</f>
        <v>0.34988066825775654</v>
      </c>
      <c r="I319" s="177">
        <v>0</v>
      </c>
      <c r="J319" s="177">
        <v>250</v>
      </c>
      <c r="K319" s="180">
        <f>J319/G319</f>
        <v>0.34106412005457026</v>
      </c>
      <c r="L319" s="177">
        <f>ROUNDDOWN(E319*35%,0)</f>
        <v>733</v>
      </c>
      <c r="M319" s="179">
        <f>L319/E319</f>
        <v>0.34988066825775654</v>
      </c>
      <c r="N319" s="177">
        <v>733</v>
      </c>
      <c r="O319" s="180">
        <f>N319/E319</f>
        <v>0.34988066825775654</v>
      </c>
      <c r="P319" s="177"/>
      <c r="R319" s="189"/>
    </row>
    <row r="320" spans="1:18" ht="9.9499999999999993" customHeight="1" x14ac:dyDescent="0.3">
      <c r="A320" s="241">
        <v>2</v>
      </c>
      <c r="B320" s="175" t="s">
        <v>251</v>
      </c>
      <c r="C320" s="9"/>
      <c r="D320" s="177"/>
      <c r="E320" s="177"/>
      <c r="F320" s="178"/>
      <c r="G320" s="177"/>
      <c r="H320" s="180"/>
      <c r="I320" s="177"/>
      <c r="J320" s="177" t="s">
        <v>339</v>
      </c>
      <c r="K320" s="180"/>
      <c r="L320" s="177"/>
      <c r="M320" s="179"/>
      <c r="N320" s="177"/>
      <c r="O320" s="180"/>
      <c r="P320" s="177"/>
      <c r="R320" s="181"/>
    </row>
    <row r="321" spans="1:18" s="20" customFormat="1" ht="9.9499999999999993" customHeight="1" x14ac:dyDescent="0.3">
      <c r="A321" s="242"/>
      <c r="B321" s="175" t="s">
        <v>252</v>
      </c>
      <c r="C321" s="9">
        <v>36.26</v>
      </c>
      <c r="D321" s="177">
        <v>378</v>
      </c>
      <c r="E321" s="177">
        <v>378</v>
      </c>
      <c r="F321" s="178">
        <f>E321/C321</f>
        <v>10.424710424710426</v>
      </c>
      <c r="G321" s="177">
        <v>110</v>
      </c>
      <c r="H321" s="180">
        <f>(G321/D321)</f>
        <v>0.29100529100529099</v>
      </c>
      <c r="I321" s="177">
        <v>0</v>
      </c>
      <c r="J321" s="177">
        <v>10</v>
      </c>
      <c r="K321" s="180">
        <f>J321/G321</f>
        <v>9.0909090909090912E-2</v>
      </c>
      <c r="L321" s="177">
        <f>ROUNDDOWN(E321*35%,0)</f>
        <v>132</v>
      </c>
      <c r="M321" s="179">
        <f>L321/E321</f>
        <v>0.34920634920634919</v>
      </c>
      <c r="N321" s="177">
        <v>110</v>
      </c>
      <c r="O321" s="180">
        <f>N321/E321</f>
        <v>0.29100529100529099</v>
      </c>
      <c r="P321" s="177"/>
      <c r="R321" s="189"/>
    </row>
    <row r="322" spans="1:18" s="20" customFormat="1" ht="9.9499999999999993" customHeight="1" x14ac:dyDescent="0.3">
      <c r="A322" s="242"/>
      <c r="B322" s="175" t="s">
        <v>253</v>
      </c>
      <c r="C322" s="9">
        <v>39.700000000000003</v>
      </c>
      <c r="D322" s="177">
        <v>305</v>
      </c>
      <c r="E322" s="177">
        <v>305</v>
      </c>
      <c r="F322" s="178">
        <f>E322/C322</f>
        <v>7.6826196473551631</v>
      </c>
      <c r="G322" s="177">
        <v>95</v>
      </c>
      <c r="H322" s="180">
        <f>(G322/D322)</f>
        <v>0.31147540983606559</v>
      </c>
      <c r="I322" s="177">
        <v>0</v>
      </c>
      <c r="J322" s="177">
        <v>10</v>
      </c>
      <c r="K322" s="180">
        <f>J322/G322</f>
        <v>0.10526315789473684</v>
      </c>
      <c r="L322" s="177">
        <f>ROUNDDOWN(E322*35%,0)</f>
        <v>106</v>
      </c>
      <c r="M322" s="179">
        <f>L322/E322</f>
        <v>0.34754098360655739</v>
      </c>
      <c r="N322" s="177">
        <v>95</v>
      </c>
      <c r="O322" s="180">
        <f>N322/E322</f>
        <v>0.31147540983606559</v>
      </c>
      <c r="P322" s="177"/>
      <c r="R322" s="189"/>
    </row>
    <row r="323" spans="1:18" s="20" customFormat="1" ht="9.9499999999999993" customHeight="1" x14ac:dyDescent="0.3">
      <c r="A323" s="242"/>
      <c r="B323" s="175" t="s">
        <v>254</v>
      </c>
      <c r="C323" s="9">
        <v>33.53</v>
      </c>
      <c r="D323" s="177">
        <v>265</v>
      </c>
      <c r="E323" s="177">
        <v>265</v>
      </c>
      <c r="F323" s="178">
        <f>E323/C323</f>
        <v>7.9033701163137486</v>
      </c>
      <c r="G323" s="177">
        <v>63</v>
      </c>
      <c r="H323" s="180">
        <f>(G323/D323)</f>
        <v>0.23773584905660378</v>
      </c>
      <c r="I323" s="177">
        <v>0</v>
      </c>
      <c r="J323" s="177">
        <v>20</v>
      </c>
      <c r="K323" s="180">
        <f>J323/G323</f>
        <v>0.31746031746031744</v>
      </c>
      <c r="L323" s="177">
        <f>ROUNDDOWN(E323*35%,0)</f>
        <v>92</v>
      </c>
      <c r="M323" s="179">
        <f>L323/E323</f>
        <v>0.3471698113207547</v>
      </c>
      <c r="N323" s="177">
        <v>63</v>
      </c>
      <c r="O323" s="180">
        <f>N323/E323</f>
        <v>0.23773584905660378</v>
      </c>
      <c r="P323" s="177"/>
      <c r="R323" s="189"/>
    </row>
    <row r="324" spans="1:18" s="20" customFormat="1" ht="9.9499999999999993" customHeight="1" x14ac:dyDescent="0.3">
      <c r="A324" s="243"/>
      <c r="B324" s="175" t="s">
        <v>255</v>
      </c>
      <c r="C324" s="9">
        <v>46.23</v>
      </c>
      <c r="D324" s="177">
        <v>371</v>
      </c>
      <c r="E324" s="177">
        <v>371</v>
      </c>
      <c r="F324" s="178">
        <f>E324/C324</f>
        <v>8.0250919316461182</v>
      </c>
      <c r="G324" s="177">
        <v>110</v>
      </c>
      <c r="H324" s="180">
        <f>(G324/D324)</f>
        <v>0.29649595687331537</v>
      </c>
      <c r="I324" s="177">
        <v>0</v>
      </c>
      <c r="J324" s="177">
        <v>20</v>
      </c>
      <c r="K324" s="180">
        <f>J324/G324</f>
        <v>0.18181818181818182</v>
      </c>
      <c r="L324" s="177">
        <f>ROUNDDOWN(E324*35%,0)</f>
        <v>129</v>
      </c>
      <c r="M324" s="179">
        <f>L324/E324</f>
        <v>0.34770889487870621</v>
      </c>
      <c r="N324" s="177">
        <v>110</v>
      </c>
      <c r="O324" s="180">
        <f>N324/E324</f>
        <v>0.29649595687331537</v>
      </c>
      <c r="P324" s="177"/>
      <c r="R324" s="189"/>
    </row>
    <row r="325" spans="1:18" s="20" customFormat="1" ht="9.9499999999999993" customHeight="1" x14ac:dyDescent="0.3">
      <c r="A325" s="9">
        <v>3</v>
      </c>
      <c r="B325" s="175" t="s">
        <v>256</v>
      </c>
      <c r="C325" s="9">
        <v>373.99</v>
      </c>
      <c r="D325" s="177">
        <v>1660</v>
      </c>
      <c r="E325" s="177">
        <v>1660</v>
      </c>
      <c r="F325" s="178">
        <f>E325/C325</f>
        <v>4.4386213535121257</v>
      </c>
      <c r="G325" s="177">
        <v>581</v>
      </c>
      <c r="H325" s="180">
        <f>(G325/D325)</f>
        <v>0.35</v>
      </c>
      <c r="I325" s="177">
        <v>0</v>
      </c>
      <c r="J325" s="177">
        <v>100</v>
      </c>
      <c r="K325" s="180">
        <f>J325/G325</f>
        <v>0.1721170395869191</v>
      </c>
      <c r="L325" s="177">
        <f>ROUNDDOWN(E325*35%,0)</f>
        <v>581</v>
      </c>
      <c r="M325" s="179">
        <f>L325/E325</f>
        <v>0.35</v>
      </c>
      <c r="N325" s="177">
        <v>581</v>
      </c>
      <c r="O325" s="180">
        <f>N325/E325</f>
        <v>0.35</v>
      </c>
      <c r="P325" s="177"/>
      <c r="R325" s="189"/>
    </row>
    <row r="326" spans="1:18" ht="9.9499999999999993" customHeight="1" x14ac:dyDescent="0.3">
      <c r="A326" s="241">
        <v>4</v>
      </c>
      <c r="B326" s="175" t="s">
        <v>257</v>
      </c>
      <c r="C326" s="9"/>
      <c r="D326" s="177"/>
      <c r="E326" s="177"/>
      <c r="F326" s="178"/>
      <c r="G326" s="177"/>
      <c r="H326" s="180"/>
      <c r="I326" s="177"/>
      <c r="J326" s="177"/>
      <c r="K326" s="180"/>
      <c r="L326" s="177"/>
      <c r="M326" s="179"/>
      <c r="N326" s="177"/>
      <c r="O326" s="180"/>
      <c r="P326" s="177"/>
      <c r="R326" s="181"/>
    </row>
    <row r="327" spans="1:18" s="20" customFormat="1" ht="9.9499999999999993" customHeight="1" x14ac:dyDescent="0.3">
      <c r="A327" s="243"/>
      <c r="B327" s="175" t="s">
        <v>258</v>
      </c>
      <c r="C327" s="9">
        <v>385.8</v>
      </c>
      <c r="D327" s="177">
        <v>1520</v>
      </c>
      <c r="E327" s="177">
        <v>1520</v>
      </c>
      <c r="F327" s="178">
        <f>E327/C327</f>
        <v>3.939865215137377</v>
      </c>
      <c r="G327" s="177">
        <v>532</v>
      </c>
      <c r="H327" s="180">
        <f>(G327/D327)</f>
        <v>0.35</v>
      </c>
      <c r="I327" s="177">
        <v>0</v>
      </c>
      <c r="J327" s="177">
        <v>100</v>
      </c>
      <c r="K327" s="180">
        <f>J327/G327</f>
        <v>0.18796992481203006</v>
      </c>
      <c r="L327" s="177">
        <f>ROUNDDOWN(E327*35%,0)</f>
        <v>532</v>
      </c>
      <c r="M327" s="179">
        <f>L327/E327</f>
        <v>0.35</v>
      </c>
      <c r="N327" s="177">
        <v>532</v>
      </c>
      <c r="O327" s="180">
        <f>N327/E327</f>
        <v>0.35</v>
      </c>
      <c r="P327" s="177"/>
      <c r="R327" s="189"/>
    </row>
    <row r="328" spans="1:18" s="20" customFormat="1" ht="9.9499999999999993" customHeight="1" x14ac:dyDescent="0.3">
      <c r="A328" s="9">
        <v>5</v>
      </c>
      <c r="B328" s="175" t="s">
        <v>259</v>
      </c>
      <c r="C328" s="9">
        <v>119.27</v>
      </c>
      <c r="D328" s="177">
        <v>298</v>
      </c>
      <c r="E328" s="177">
        <v>298</v>
      </c>
      <c r="F328" s="178">
        <f>E328/C328</f>
        <v>2.4985327408401106</v>
      </c>
      <c r="G328" s="177">
        <v>80</v>
      </c>
      <c r="H328" s="180">
        <f>(G328/D328)</f>
        <v>0.26845637583892618</v>
      </c>
      <c r="I328" s="177">
        <v>0</v>
      </c>
      <c r="J328" s="177">
        <v>10</v>
      </c>
      <c r="K328" s="180">
        <f>J328/G328</f>
        <v>0.125</v>
      </c>
      <c r="L328" s="177">
        <f>ROUNDDOWN(E328*35%,0)</f>
        <v>104</v>
      </c>
      <c r="M328" s="179">
        <f>L328/E328</f>
        <v>0.34899328859060402</v>
      </c>
      <c r="N328" s="177">
        <v>80</v>
      </c>
      <c r="O328" s="180">
        <f>N328/E328</f>
        <v>0.26845637583892618</v>
      </c>
      <c r="P328" s="177"/>
      <c r="R328" s="189"/>
    </row>
    <row r="329" spans="1:18" ht="9.9499999999999993" customHeight="1" x14ac:dyDescent="0.3">
      <c r="A329" s="241">
        <v>6</v>
      </c>
      <c r="B329" s="175" t="s">
        <v>260</v>
      </c>
      <c r="C329" s="9"/>
      <c r="D329" s="177"/>
      <c r="E329" s="177"/>
      <c r="F329" s="178"/>
      <c r="G329" s="177"/>
      <c r="H329" s="180"/>
      <c r="I329" s="177"/>
      <c r="J329" s="177"/>
      <c r="K329" s="180"/>
      <c r="L329" s="177"/>
      <c r="M329" s="179"/>
      <c r="N329" s="177"/>
      <c r="O329" s="180"/>
      <c r="P329" s="177"/>
      <c r="R329" s="181"/>
    </row>
    <row r="330" spans="1:18" s="20" customFormat="1" ht="9.9499999999999993" customHeight="1" x14ac:dyDescent="0.3">
      <c r="A330" s="242"/>
      <c r="B330" s="175" t="s">
        <v>261</v>
      </c>
      <c r="C330" s="9">
        <v>105.37</v>
      </c>
      <c r="D330" s="177">
        <v>283</v>
      </c>
      <c r="E330" s="177">
        <v>283</v>
      </c>
      <c r="F330" s="178">
        <f t="shared" ref="F330:F335" si="71">E330/C330</f>
        <v>2.6857739394514568</v>
      </c>
      <c r="G330" s="177">
        <v>99</v>
      </c>
      <c r="H330" s="180">
        <f t="shared" ref="H330:H335" si="72">(G330/D330)</f>
        <v>0.34982332155477031</v>
      </c>
      <c r="I330" s="177">
        <v>0</v>
      </c>
      <c r="J330" s="177">
        <v>10</v>
      </c>
      <c r="K330" s="180">
        <f t="shared" ref="K330:K335" si="73">J330/G330</f>
        <v>0.10101010101010101</v>
      </c>
      <c r="L330" s="177">
        <f t="shared" ref="L330:L335" si="74">ROUNDDOWN(E330*35%,0)</f>
        <v>99</v>
      </c>
      <c r="M330" s="179">
        <f t="shared" ref="M330:M335" si="75">L330/E330</f>
        <v>0.34982332155477031</v>
      </c>
      <c r="N330" s="177">
        <v>99</v>
      </c>
      <c r="O330" s="180">
        <f t="shared" ref="O330:O335" si="76">N330/E330</f>
        <v>0.34982332155477031</v>
      </c>
      <c r="P330" s="177"/>
      <c r="R330" s="189"/>
    </row>
    <row r="331" spans="1:18" s="20" customFormat="1" ht="9.9499999999999993" customHeight="1" x14ac:dyDescent="0.3">
      <c r="A331" s="242"/>
      <c r="B331" s="175" t="s">
        <v>262</v>
      </c>
      <c r="C331" s="9">
        <v>180.53</v>
      </c>
      <c r="D331" s="177">
        <v>494</v>
      </c>
      <c r="E331" s="177">
        <v>494</v>
      </c>
      <c r="F331" s="178">
        <f t="shared" si="71"/>
        <v>2.7363873040491886</v>
      </c>
      <c r="G331" s="177">
        <v>172</v>
      </c>
      <c r="H331" s="180">
        <f t="shared" si="72"/>
        <v>0.34817813765182187</v>
      </c>
      <c r="I331" s="177">
        <v>0</v>
      </c>
      <c r="J331" s="177">
        <v>20</v>
      </c>
      <c r="K331" s="180">
        <f t="shared" si="73"/>
        <v>0.11627906976744186</v>
      </c>
      <c r="L331" s="177">
        <f t="shared" si="74"/>
        <v>172</v>
      </c>
      <c r="M331" s="179">
        <f t="shared" si="75"/>
        <v>0.34817813765182187</v>
      </c>
      <c r="N331" s="177">
        <v>172</v>
      </c>
      <c r="O331" s="180">
        <f t="shared" si="76"/>
        <v>0.34817813765182187</v>
      </c>
      <c r="P331" s="177"/>
      <c r="R331" s="189"/>
    </row>
    <row r="332" spans="1:18" s="20" customFormat="1" ht="9.9499999999999993" customHeight="1" x14ac:dyDescent="0.3">
      <c r="A332" s="243"/>
      <c r="B332" s="175" t="s">
        <v>263</v>
      </c>
      <c r="C332" s="9">
        <v>22.28</v>
      </c>
      <c r="D332" s="177">
        <v>112</v>
      </c>
      <c r="E332" s="177">
        <v>112</v>
      </c>
      <c r="F332" s="178">
        <f t="shared" si="71"/>
        <v>5.0269299820466786</v>
      </c>
      <c r="G332" s="177">
        <v>39</v>
      </c>
      <c r="H332" s="180">
        <f t="shared" si="72"/>
        <v>0.3482142857142857</v>
      </c>
      <c r="I332" s="177">
        <v>0</v>
      </c>
      <c r="J332" s="177">
        <v>10</v>
      </c>
      <c r="K332" s="180">
        <f t="shared" si="73"/>
        <v>0.25641025641025639</v>
      </c>
      <c r="L332" s="177">
        <f t="shared" si="74"/>
        <v>39</v>
      </c>
      <c r="M332" s="179">
        <f t="shared" si="75"/>
        <v>0.3482142857142857</v>
      </c>
      <c r="N332" s="177">
        <v>39</v>
      </c>
      <c r="O332" s="180">
        <f t="shared" si="76"/>
        <v>0.3482142857142857</v>
      </c>
      <c r="P332" s="177"/>
      <c r="R332" s="189"/>
    </row>
    <row r="333" spans="1:18" s="20" customFormat="1" ht="9.9499999999999993" customHeight="1" x14ac:dyDescent="0.3">
      <c r="A333" s="9">
        <v>7</v>
      </c>
      <c r="B333" s="175" t="s">
        <v>264</v>
      </c>
      <c r="C333" s="9">
        <v>526.46</v>
      </c>
      <c r="D333" s="177">
        <v>2911</v>
      </c>
      <c r="E333" s="177">
        <v>2911</v>
      </c>
      <c r="F333" s="178">
        <f t="shared" si="71"/>
        <v>5.529384948524104</v>
      </c>
      <c r="G333" s="177">
        <v>1018</v>
      </c>
      <c r="H333" s="180">
        <f t="shared" si="72"/>
        <v>0.34970800412229475</v>
      </c>
      <c r="I333" s="177">
        <v>0</v>
      </c>
      <c r="J333" s="177">
        <v>200</v>
      </c>
      <c r="K333" s="180">
        <f t="shared" si="73"/>
        <v>0.19646365422396855</v>
      </c>
      <c r="L333" s="177">
        <f t="shared" si="74"/>
        <v>1018</v>
      </c>
      <c r="M333" s="179">
        <f t="shared" si="75"/>
        <v>0.34970800412229475</v>
      </c>
      <c r="N333" s="177">
        <v>1018</v>
      </c>
      <c r="O333" s="180">
        <f t="shared" si="76"/>
        <v>0.34970800412229475</v>
      </c>
      <c r="P333" s="177"/>
      <c r="R333" s="189"/>
    </row>
    <row r="334" spans="1:18" s="20" customFormat="1" ht="9.9499999999999993" customHeight="1" x14ac:dyDescent="0.3">
      <c r="A334" s="9">
        <v>8</v>
      </c>
      <c r="B334" s="175" t="s">
        <v>265</v>
      </c>
      <c r="C334" s="9">
        <v>86.8</v>
      </c>
      <c r="D334" s="177">
        <v>279</v>
      </c>
      <c r="E334" s="177">
        <v>279</v>
      </c>
      <c r="F334" s="178">
        <f t="shared" si="71"/>
        <v>3.2142857142857144</v>
      </c>
      <c r="G334" s="177">
        <v>97</v>
      </c>
      <c r="H334" s="180">
        <f t="shared" si="72"/>
        <v>0.34767025089605735</v>
      </c>
      <c r="I334" s="177">
        <v>0</v>
      </c>
      <c r="J334" s="177">
        <v>30</v>
      </c>
      <c r="K334" s="180">
        <f t="shared" si="73"/>
        <v>0.30927835051546393</v>
      </c>
      <c r="L334" s="177">
        <f t="shared" si="74"/>
        <v>97</v>
      </c>
      <c r="M334" s="179">
        <f t="shared" si="75"/>
        <v>0.34767025089605735</v>
      </c>
      <c r="N334" s="177">
        <v>97</v>
      </c>
      <c r="O334" s="180">
        <f t="shared" si="76"/>
        <v>0.34767025089605735</v>
      </c>
      <c r="P334" s="177"/>
      <c r="R334" s="189"/>
    </row>
    <row r="335" spans="1:18" s="20" customFormat="1" ht="9.9499999999999993" customHeight="1" x14ac:dyDescent="0.3">
      <c r="A335" s="9">
        <v>9</v>
      </c>
      <c r="B335" s="175" t="s">
        <v>266</v>
      </c>
      <c r="C335" s="9">
        <v>57.62</v>
      </c>
      <c r="D335" s="177">
        <v>282</v>
      </c>
      <c r="E335" s="177">
        <v>282</v>
      </c>
      <c r="F335" s="178">
        <f t="shared" si="71"/>
        <v>4.8941339812565081</v>
      </c>
      <c r="G335" s="177">
        <v>98</v>
      </c>
      <c r="H335" s="180">
        <f t="shared" si="72"/>
        <v>0.3475177304964539</v>
      </c>
      <c r="I335" s="177">
        <v>0</v>
      </c>
      <c r="J335" s="177">
        <v>30</v>
      </c>
      <c r="K335" s="180">
        <f t="shared" si="73"/>
        <v>0.30612244897959184</v>
      </c>
      <c r="L335" s="177">
        <f t="shared" si="74"/>
        <v>98</v>
      </c>
      <c r="M335" s="179">
        <f t="shared" si="75"/>
        <v>0.3475177304964539</v>
      </c>
      <c r="N335" s="177">
        <v>98</v>
      </c>
      <c r="O335" s="180">
        <f t="shared" si="76"/>
        <v>0.3475177304964539</v>
      </c>
      <c r="P335" s="177"/>
      <c r="R335" s="189"/>
    </row>
    <row r="336" spans="1:18" s="20" customFormat="1" ht="9.9499999999999993" customHeight="1" x14ac:dyDescent="0.3">
      <c r="A336" s="241">
        <v>10</v>
      </c>
      <c r="B336" s="175" t="s">
        <v>320</v>
      </c>
      <c r="C336" s="9"/>
      <c r="D336" s="177"/>
      <c r="E336" s="177"/>
      <c r="F336" s="178"/>
      <c r="G336" s="177"/>
      <c r="H336" s="180"/>
      <c r="I336" s="177"/>
      <c r="J336" s="177"/>
      <c r="K336" s="180"/>
      <c r="L336" s="177"/>
      <c r="M336" s="179"/>
      <c r="N336" s="177"/>
      <c r="O336" s="180"/>
      <c r="P336" s="177"/>
      <c r="R336" s="189"/>
    </row>
    <row r="337" spans="1:18" s="20" customFormat="1" ht="9.9499999999999993" customHeight="1" x14ac:dyDescent="0.3">
      <c r="A337" s="242"/>
      <c r="B337" s="175" t="s">
        <v>321</v>
      </c>
      <c r="C337" s="9">
        <v>71.709999999999994</v>
      </c>
      <c r="D337" s="177">
        <v>216</v>
      </c>
      <c r="E337" s="177">
        <v>216</v>
      </c>
      <c r="F337" s="178">
        <f>E337/C337</f>
        <v>3.0121321991354066</v>
      </c>
      <c r="G337" s="177">
        <v>75</v>
      </c>
      <c r="H337" s="180">
        <v>0.35</v>
      </c>
      <c r="I337" s="177">
        <v>0</v>
      </c>
      <c r="J337" s="177">
        <v>10</v>
      </c>
      <c r="K337" s="180">
        <f>J337/G337</f>
        <v>0.13333333333333333</v>
      </c>
      <c r="L337" s="177">
        <f>ROUNDDOWN(E337*35%,0)</f>
        <v>75</v>
      </c>
      <c r="M337" s="179">
        <f>L337/E337</f>
        <v>0.34722222222222221</v>
      </c>
      <c r="N337" s="177">
        <v>75</v>
      </c>
      <c r="O337" s="180">
        <f>N337/E337</f>
        <v>0.34722222222222221</v>
      </c>
      <c r="P337" s="177"/>
      <c r="R337" s="189"/>
    </row>
    <row r="338" spans="1:18" s="20" customFormat="1" ht="12" customHeight="1" x14ac:dyDescent="0.3">
      <c r="A338" s="9">
        <v>11</v>
      </c>
      <c r="B338" s="175" t="s">
        <v>268</v>
      </c>
      <c r="C338" s="9">
        <v>19.73</v>
      </c>
      <c r="D338" s="177">
        <v>13</v>
      </c>
      <c r="E338" s="177">
        <v>13</v>
      </c>
      <c r="F338" s="178">
        <f>E338/C338</f>
        <v>0.65889508362899141</v>
      </c>
      <c r="G338" s="177">
        <v>4</v>
      </c>
      <c r="H338" s="180">
        <f>(G338/D338)</f>
        <v>0.30769230769230771</v>
      </c>
      <c r="I338" s="177">
        <v>0</v>
      </c>
      <c r="J338" s="177">
        <v>0</v>
      </c>
      <c r="K338" s="180">
        <f t="shared" ref="K338:K339" si="77">J338/G338</f>
        <v>0</v>
      </c>
      <c r="L338" s="177">
        <f>ROUNDDOWN(E338*35%,0)</f>
        <v>4</v>
      </c>
      <c r="M338" s="179">
        <v>0.35</v>
      </c>
      <c r="N338" s="177">
        <v>4</v>
      </c>
      <c r="O338" s="180">
        <f>N338/E338</f>
        <v>0.30769230769230771</v>
      </c>
      <c r="P338" s="177"/>
      <c r="R338" s="189"/>
    </row>
    <row r="339" spans="1:18" s="20" customFormat="1" ht="15" customHeight="1" x14ac:dyDescent="0.3">
      <c r="A339" s="9">
        <v>12</v>
      </c>
      <c r="B339" s="175" t="s">
        <v>322</v>
      </c>
      <c r="C339" s="9">
        <v>335.46</v>
      </c>
      <c r="D339" s="177">
        <v>91</v>
      </c>
      <c r="E339" s="177">
        <v>91</v>
      </c>
      <c r="F339" s="178">
        <f>E339/C339</f>
        <v>0.27126930185417042</v>
      </c>
      <c r="G339" s="177">
        <v>31</v>
      </c>
      <c r="H339" s="180">
        <f>(G339/D339)</f>
        <v>0.34065934065934067</v>
      </c>
      <c r="I339" s="177">
        <v>0</v>
      </c>
      <c r="J339" s="177">
        <v>0</v>
      </c>
      <c r="K339" s="180">
        <f t="shared" si="77"/>
        <v>0</v>
      </c>
      <c r="L339" s="177">
        <f>ROUNDDOWN(E339*35%,0)</f>
        <v>31</v>
      </c>
      <c r="M339" s="179">
        <v>0.35</v>
      </c>
      <c r="N339" s="177">
        <v>31</v>
      </c>
      <c r="O339" s="180">
        <f>N339/E339</f>
        <v>0.34065934065934067</v>
      </c>
      <c r="P339" s="177"/>
      <c r="R339" s="189"/>
    </row>
    <row r="340" spans="1:18" ht="44.25" customHeight="1" x14ac:dyDescent="0.3">
      <c r="A340" s="9">
        <v>13</v>
      </c>
      <c r="B340" s="175" t="s">
        <v>30</v>
      </c>
      <c r="C340" s="9"/>
      <c r="D340" s="177"/>
      <c r="E340" s="177"/>
      <c r="F340" s="178"/>
      <c r="G340" s="177"/>
      <c r="H340" s="180"/>
      <c r="I340" s="177"/>
      <c r="J340" s="177"/>
      <c r="K340" s="180"/>
      <c r="L340" s="177"/>
      <c r="M340" s="179"/>
      <c r="N340" s="177"/>
      <c r="O340" s="180"/>
      <c r="P340" s="177"/>
      <c r="R340" s="181"/>
    </row>
    <row r="341" spans="1:18" s="78" customFormat="1" ht="17.25" customHeight="1" x14ac:dyDescent="0.3">
      <c r="A341" s="324" t="s">
        <v>270</v>
      </c>
      <c r="B341" s="324"/>
      <c r="C341" s="190">
        <f>SUM(C318:C340)</f>
        <v>3609.1500000000005</v>
      </c>
      <c r="D341" s="184">
        <f>SUM(D318:D340)</f>
        <v>17223</v>
      </c>
      <c r="E341" s="184">
        <f>SUM(E318:E340)</f>
        <v>17223</v>
      </c>
      <c r="F341" s="185">
        <f>E341/C341</f>
        <v>4.7720377374173966</v>
      </c>
      <c r="G341" s="184">
        <f>SUM(G318:G340)</f>
        <v>5914</v>
      </c>
      <c r="H341" s="186">
        <f>(G341/D341)</f>
        <v>0.34337804099169716</v>
      </c>
      <c r="I341" s="184">
        <v>0</v>
      </c>
      <c r="J341" s="184">
        <f>SUM(J318:J340)</f>
        <v>1180</v>
      </c>
      <c r="K341" s="186">
        <f>J341/G341</f>
        <v>0.19952654717619209</v>
      </c>
      <c r="L341" s="184">
        <f>SUM(L318:L340)</f>
        <v>6019</v>
      </c>
      <c r="M341" s="187"/>
      <c r="N341" s="184">
        <f>SUM(N318:N340)</f>
        <v>5914</v>
      </c>
      <c r="O341" s="186">
        <f>N341/E341</f>
        <v>0.34337804099169716</v>
      </c>
      <c r="P341" s="184">
        <f>SUM(P318:P340)</f>
        <v>0</v>
      </c>
      <c r="R341" s="188"/>
    </row>
    <row r="342" spans="1:18" ht="9.9499999999999993" customHeight="1" x14ac:dyDescent="0.3">
      <c r="A342" s="325" t="s">
        <v>271</v>
      </c>
      <c r="B342" s="325"/>
      <c r="C342" s="9"/>
      <c r="D342" s="176"/>
      <c r="E342" s="177"/>
      <c r="F342" s="178"/>
      <c r="G342" s="177"/>
      <c r="H342" s="180"/>
      <c r="I342" s="177"/>
      <c r="J342" s="177"/>
      <c r="K342" s="180"/>
      <c r="L342" s="177"/>
      <c r="M342" s="179"/>
      <c r="N342" s="177"/>
      <c r="O342" s="180"/>
      <c r="P342" s="177"/>
      <c r="R342" s="181"/>
    </row>
    <row r="343" spans="1:18" ht="9.9499999999999993" customHeight="1" x14ac:dyDescent="0.3">
      <c r="A343" s="241">
        <v>1</v>
      </c>
      <c r="B343" s="175" t="s">
        <v>272</v>
      </c>
      <c r="C343" s="9"/>
      <c r="D343" s="176"/>
      <c r="E343" s="177"/>
      <c r="F343" s="178"/>
      <c r="G343" s="177"/>
      <c r="H343" s="180"/>
      <c r="I343" s="177"/>
      <c r="J343" s="177"/>
      <c r="K343" s="180"/>
      <c r="L343" s="177"/>
      <c r="M343" s="179"/>
      <c r="N343" s="177"/>
      <c r="O343" s="180"/>
      <c r="P343" s="177"/>
      <c r="R343" s="181"/>
    </row>
    <row r="344" spans="1:18" ht="9.9499999999999993" customHeight="1" x14ac:dyDescent="0.3">
      <c r="A344" s="242"/>
      <c r="B344" s="175" t="s">
        <v>273</v>
      </c>
      <c r="C344" s="9">
        <v>15.37</v>
      </c>
      <c r="D344" s="176">
        <v>0</v>
      </c>
      <c r="E344" s="177">
        <v>0</v>
      </c>
      <c r="F344" s="178">
        <f>E344/C344</f>
        <v>0</v>
      </c>
      <c r="G344" s="177">
        <v>0</v>
      </c>
      <c r="H344" s="180">
        <v>0</v>
      </c>
      <c r="I344" s="177">
        <v>0</v>
      </c>
      <c r="J344" s="177">
        <v>0</v>
      </c>
      <c r="K344" s="180">
        <v>0</v>
      </c>
      <c r="L344" s="177">
        <f>ROUNDDOWN(E344*35%,0)</f>
        <v>0</v>
      </c>
      <c r="M344" s="179">
        <v>0</v>
      </c>
      <c r="N344" s="177">
        <v>0</v>
      </c>
      <c r="O344" s="180">
        <v>0</v>
      </c>
      <c r="P344" s="177"/>
      <c r="R344" s="181"/>
    </row>
    <row r="345" spans="1:18" ht="9.9499999999999993" customHeight="1" x14ac:dyDescent="0.3">
      <c r="A345" s="243"/>
      <c r="B345" s="175" t="s">
        <v>274</v>
      </c>
      <c r="C345" s="9">
        <v>39.26</v>
      </c>
      <c r="D345" s="176">
        <v>0</v>
      </c>
      <c r="E345" s="177">
        <v>0</v>
      </c>
      <c r="F345" s="178">
        <f>E345/C345</f>
        <v>0</v>
      </c>
      <c r="G345" s="177">
        <v>0</v>
      </c>
      <c r="H345" s="180">
        <v>0</v>
      </c>
      <c r="I345" s="177">
        <v>0</v>
      </c>
      <c r="J345" s="177">
        <v>0</v>
      </c>
      <c r="K345" s="180">
        <v>0</v>
      </c>
      <c r="L345" s="177">
        <f>ROUNDDOWN(E345*35%,0)</f>
        <v>0</v>
      </c>
      <c r="M345" s="179">
        <v>0</v>
      </c>
      <c r="N345" s="177">
        <v>0</v>
      </c>
      <c r="O345" s="180">
        <v>0</v>
      </c>
      <c r="P345" s="177"/>
      <c r="R345" s="181"/>
    </row>
    <row r="346" spans="1:18" s="20" customFormat="1" ht="9.9499999999999993" customHeight="1" x14ac:dyDescent="0.3">
      <c r="A346" s="9">
        <v>2</v>
      </c>
      <c r="B346" s="175" t="s">
        <v>275</v>
      </c>
      <c r="C346" s="9">
        <v>26.11</v>
      </c>
      <c r="D346" s="177">
        <v>197</v>
      </c>
      <c r="E346" s="177">
        <v>197</v>
      </c>
      <c r="F346" s="178">
        <f>E346/C346</f>
        <v>7.5450019149751055</v>
      </c>
      <c r="G346" s="177">
        <v>68</v>
      </c>
      <c r="H346" s="180">
        <f>(G346/D346)</f>
        <v>0.34517766497461927</v>
      </c>
      <c r="I346" s="177">
        <v>0</v>
      </c>
      <c r="J346" s="177">
        <v>10</v>
      </c>
      <c r="K346" s="180">
        <f>J346/G346</f>
        <v>0.14705882352941177</v>
      </c>
      <c r="L346" s="177">
        <f>ROUNDDOWN(E346*35%,0)</f>
        <v>68</v>
      </c>
      <c r="M346" s="179">
        <f>L346/E346</f>
        <v>0.34517766497461927</v>
      </c>
      <c r="N346" s="177">
        <v>68</v>
      </c>
      <c r="O346" s="180">
        <f>N346/E346</f>
        <v>0.34517766497461927</v>
      </c>
      <c r="P346" s="177"/>
      <c r="R346" s="198"/>
    </row>
    <row r="347" spans="1:18" ht="9.9499999999999993" customHeight="1" x14ac:dyDescent="0.3">
      <c r="A347" s="241">
        <v>3</v>
      </c>
      <c r="B347" s="175" t="s">
        <v>276</v>
      </c>
      <c r="C347" s="9"/>
      <c r="D347" s="177"/>
      <c r="E347" s="177"/>
      <c r="F347" s="178"/>
      <c r="G347" s="177"/>
      <c r="H347" s="180"/>
      <c r="I347" s="177"/>
      <c r="J347" s="177"/>
      <c r="K347" s="180"/>
      <c r="L347" s="177"/>
      <c r="M347" s="179"/>
      <c r="N347" s="177"/>
      <c r="O347" s="180"/>
      <c r="P347" s="177"/>
      <c r="R347" s="181"/>
    </row>
    <row r="348" spans="1:18" ht="15" customHeight="1" x14ac:dyDescent="0.3">
      <c r="A348" s="242"/>
      <c r="B348" s="175" t="s">
        <v>324</v>
      </c>
      <c r="C348" s="9">
        <v>37.22</v>
      </c>
      <c r="D348" s="177">
        <v>0</v>
      </c>
      <c r="E348" s="177">
        <v>0</v>
      </c>
      <c r="F348" s="178">
        <f>E348/C348</f>
        <v>0</v>
      </c>
      <c r="G348" s="177">
        <v>0</v>
      </c>
      <c r="H348" s="180">
        <v>0</v>
      </c>
      <c r="I348" s="177">
        <v>0</v>
      </c>
      <c r="J348" s="177">
        <v>0</v>
      </c>
      <c r="K348" s="180">
        <v>0</v>
      </c>
      <c r="L348" s="177">
        <f>ROUNDDOWN(E348*35%,0)</f>
        <v>0</v>
      </c>
      <c r="M348" s="179">
        <v>0</v>
      </c>
      <c r="N348" s="177">
        <v>0</v>
      </c>
      <c r="O348" s="180">
        <v>0</v>
      </c>
      <c r="P348" s="177"/>
      <c r="R348" s="181"/>
    </row>
    <row r="349" spans="1:18" ht="12.75" customHeight="1" x14ac:dyDescent="0.3">
      <c r="A349" s="242"/>
      <c r="B349" s="175" t="s">
        <v>325</v>
      </c>
      <c r="C349" s="9">
        <v>31.33</v>
      </c>
      <c r="D349" s="177">
        <v>0</v>
      </c>
      <c r="E349" s="177">
        <v>0</v>
      </c>
      <c r="F349" s="178">
        <f>E349/C349</f>
        <v>0</v>
      </c>
      <c r="G349" s="177">
        <v>0</v>
      </c>
      <c r="H349" s="180">
        <v>0</v>
      </c>
      <c r="I349" s="177">
        <v>0</v>
      </c>
      <c r="J349" s="177">
        <v>0</v>
      </c>
      <c r="K349" s="180">
        <v>0</v>
      </c>
      <c r="L349" s="177">
        <f>ROUNDDOWN(E349*35%,0)</f>
        <v>0</v>
      </c>
      <c r="M349" s="179">
        <v>0</v>
      </c>
      <c r="N349" s="177">
        <v>0</v>
      </c>
      <c r="O349" s="180">
        <v>0</v>
      </c>
      <c r="P349" s="177"/>
      <c r="R349" s="181"/>
    </row>
    <row r="350" spans="1:18" s="20" customFormat="1" ht="12.75" customHeight="1" x14ac:dyDescent="0.3">
      <c r="A350" s="243"/>
      <c r="B350" s="175" t="s">
        <v>279</v>
      </c>
      <c r="C350" s="9">
        <v>42.38</v>
      </c>
      <c r="D350" s="177">
        <v>0</v>
      </c>
      <c r="E350" s="177">
        <v>0</v>
      </c>
      <c r="F350" s="178">
        <f>E350/C350</f>
        <v>0</v>
      </c>
      <c r="G350" s="177">
        <v>0</v>
      </c>
      <c r="H350" s="180">
        <v>0</v>
      </c>
      <c r="I350" s="177">
        <v>0</v>
      </c>
      <c r="J350" s="177">
        <v>0</v>
      </c>
      <c r="K350" s="180">
        <v>0</v>
      </c>
      <c r="L350" s="177">
        <f>ROUNDDOWN(E350*35%,0)</f>
        <v>0</v>
      </c>
      <c r="M350" s="179">
        <v>0</v>
      </c>
      <c r="N350" s="177">
        <v>0</v>
      </c>
      <c r="O350" s="180">
        <v>0</v>
      </c>
      <c r="P350" s="177"/>
      <c r="R350" s="189"/>
    </row>
    <row r="351" spans="1:18" s="20" customFormat="1" ht="9.9499999999999993" customHeight="1" x14ac:dyDescent="0.3">
      <c r="A351" s="9">
        <v>4</v>
      </c>
      <c r="B351" s="175" t="s">
        <v>280</v>
      </c>
      <c r="C351" s="9">
        <v>12.3</v>
      </c>
      <c r="D351" s="177">
        <v>0</v>
      </c>
      <c r="E351" s="177">
        <v>0</v>
      </c>
      <c r="F351" s="178">
        <f>E351/C351</f>
        <v>0</v>
      </c>
      <c r="G351" s="177">
        <v>0</v>
      </c>
      <c r="H351" s="180">
        <v>0</v>
      </c>
      <c r="I351" s="177">
        <v>0</v>
      </c>
      <c r="J351" s="177">
        <v>0</v>
      </c>
      <c r="K351" s="180">
        <v>0</v>
      </c>
      <c r="L351" s="177">
        <f>ROUNDDOWN(E351*35%,0)</f>
        <v>0</v>
      </c>
      <c r="M351" s="179">
        <v>0</v>
      </c>
      <c r="N351" s="177">
        <v>0</v>
      </c>
      <c r="O351" s="180">
        <v>0</v>
      </c>
      <c r="P351" s="177"/>
      <c r="R351" s="189"/>
    </row>
    <row r="352" spans="1:18" ht="9.9499999999999993" customHeight="1" x14ac:dyDescent="0.3">
      <c r="A352" s="241">
        <v>5</v>
      </c>
      <c r="B352" s="175" t="s">
        <v>281</v>
      </c>
      <c r="C352" s="9"/>
      <c r="D352" s="177"/>
      <c r="E352" s="177"/>
      <c r="F352" s="178"/>
      <c r="G352" s="177"/>
      <c r="H352" s="180"/>
      <c r="I352" s="177"/>
      <c r="J352" s="177"/>
      <c r="K352" s="180"/>
      <c r="L352" s="177"/>
      <c r="M352" s="179"/>
      <c r="N352" s="177"/>
      <c r="O352" s="180"/>
      <c r="P352" s="177"/>
      <c r="R352" s="181"/>
    </row>
    <row r="353" spans="1:18" s="20" customFormat="1" ht="9.9499999999999993" customHeight="1" x14ac:dyDescent="0.3">
      <c r="A353" s="243"/>
      <c r="B353" s="175" t="s">
        <v>282</v>
      </c>
      <c r="C353" s="9">
        <v>225.75</v>
      </c>
      <c r="D353" s="177">
        <v>1330</v>
      </c>
      <c r="E353" s="177">
        <v>1330</v>
      </c>
      <c r="F353" s="178">
        <f>E353/C353</f>
        <v>5.8914728682170541</v>
      </c>
      <c r="G353" s="177">
        <v>465</v>
      </c>
      <c r="H353" s="180">
        <f>(G353/D353)</f>
        <v>0.34962406015037595</v>
      </c>
      <c r="I353" s="177">
        <v>0</v>
      </c>
      <c r="J353" s="177">
        <v>100</v>
      </c>
      <c r="K353" s="180">
        <f>J353/G353</f>
        <v>0.21505376344086022</v>
      </c>
      <c r="L353" s="177">
        <f>ROUNDDOWN(E353*35%,0)</f>
        <v>465</v>
      </c>
      <c r="M353" s="179">
        <f>L353/E353</f>
        <v>0.34962406015037595</v>
      </c>
      <c r="N353" s="177">
        <v>465</v>
      </c>
      <c r="O353" s="180">
        <f>N353/E353</f>
        <v>0.34962406015037595</v>
      </c>
      <c r="P353" s="177"/>
      <c r="R353" s="189"/>
    </row>
    <row r="354" spans="1:18" s="20" customFormat="1" ht="9.9499999999999993" customHeight="1" x14ac:dyDescent="0.3">
      <c r="A354" s="241">
        <v>6</v>
      </c>
      <c r="B354" s="175" t="s">
        <v>283</v>
      </c>
      <c r="C354" s="9"/>
      <c r="D354" s="177"/>
      <c r="E354" s="177"/>
      <c r="F354" s="178"/>
      <c r="G354" s="177"/>
      <c r="H354" s="180"/>
      <c r="I354" s="177"/>
      <c r="J354" s="177"/>
      <c r="K354" s="180"/>
      <c r="L354" s="177"/>
      <c r="M354" s="179"/>
      <c r="N354" s="177"/>
      <c r="O354" s="180"/>
      <c r="P354" s="177"/>
      <c r="R354" s="189"/>
    </row>
    <row r="355" spans="1:18" s="20" customFormat="1" ht="9.9499999999999993" customHeight="1" x14ac:dyDescent="0.3">
      <c r="A355" s="242"/>
      <c r="B355" s="175" t="s">
        <v>284</v>
      </c>
      <c r="C355" s="9">
        <v>25.28</v>
      </c>
      <c r="D355" s="177">
        <v>75</v>
      </c>
      <c r="E355" s="177">
        <v>75</v>
      </c>
      <c r="F355" s="178">
        <f>E355/C355</f>
        <v>2.9667721518987342</v>
      </c>
      <c r="G355" s="177">
        <v>25</v>
      </c>
      <c r="H355" s="180">
        <f>(G355/D355)</f>
        <v>0.33333333333333331</v>
      </c>
      <c r="I355" s="177">
        <v>0</v>
      </c>
      <c r="J355" s="177">
        <v>5</v>
      </c>
      <c r="K355" s="180">
        <f t="shared" ref="K355:K358" si="78">J355/G355</f>
        <v>0.2</v>
      </c>
      <c r="L355" s="177">
        <f>ROUNDDOWN(E355*35%,0)</f>
        <v>26</v>
      </c>
      <c r="M355" s="179">
        <f>L355/E355</f>
        <v>0.34666666666666668</v>
      </c>
      <c r="N355" s="177">
        <v>25</v>
      </c>
      <c r="O355" s="180">
        <f>N355/E355</f>
        <v>0.33333333333333331</v>
      </c>
      <c r="P355" s="177"/>
      <c r="R355" s="189"/>
    </row>
    <row r="356" spans="1:18" ht="9.9499999999999993" customHeight="1" x14ac:dyDescent="0.3">
      <c r="A356" s="242"/>
      <c r="B356" s="175" t="s">
        <v>285</v>
      </c>
      <c r="C356" s="9">
        <v>144.30000000000001</v>
      </c>
      <c r="D356" s="177">
        <v>108</v>
      </c>
      <c r="E356" s="177">
        <v>108</v>
      </c>
      <c r="F356" s="178">
        <f>E356/C356</f>
        <v>0.74844074844074837</v>
      </c>
      <c r="G356" s="177">
        <v>30</v>
      </c>
      <c r="H356" s="180">
        <f>(G356/D356)</f>
        <v>0.27777777777777779</v>
      </c>
      <c r="I356" s="177">
        <v>11</v>
      </c>
      <c r="J356" s="177">
        <v>10</v>
      </c>
      <c r="K356" s="180">
        <f t="shared" si="78"/>
        <v>0.33333333333333331</v>
      </c>
      <c r="L356" s="177">
        <f>ROUNDDOWN(E356*35%,0)</f>
        <v>37</v>
      </c>
      <c r="M356" s="179">
        <v>0.35</v>
      </c>
      <c r="N356" s="177">
        <v>30</v>
      </c>
      <c r="O356" s="180">
        <f>N356/E356</f>
        <v>0.27777777777777779</v>
      </c>
      <c r="P356" s="177"/>
      <c r="R356" s="181"/>
    </row>
    <row r="357" spans="1:18" s="20" customFormat="1" ht="9.9499999999999993" customHeight="1" x14ac:dyDescent="0.3">
      <c r="A357" s="242"/>
      <c r="B357" s="175" t="s">
        <v>286</v>
      </c>
      <c r="C357" s="9">
        <v>48.14</v>
      </c>
      <c r="D357" s="177">
        <v>146</v>
      </c>
      <c r="E357" s="177">
        <v>146</v>
      </c>
      <c r="F357" s="178">
        <f>E357/C357</f>
        <v>3.0328209389281264</v>
      </c>
      <c r="G357" s="177">
        <v>50</v>
      </c>
      <c r="H357" s="180">
        <f>(G357/D357)</f>
        <v>0.34246575342465752</v>
      </c>
      <c r="I357" s="177">
        <v>0</v>
      </c>
      <c r="J357" s="177">
        <v>10</v>
      </c>
      <c r="K357" s="180">
        <f t="shared" si="78"/>
        <v>0.2</v>
      </c>
      <c r="L357" s="177">
        <f>ROUNDDOWN(E357*35%,0)</f>
        <v>51</v>
      </c>
      <c r="M357" s="179">
        <f>L357/E357</f>
        <v>0.34931506849315069</v>
      </c>
      <c r="N357" s="177">
        <v>50</v>
      </c>
      <c r="O357" s="180">
        <f>N357/E357</f>
        <v>0.34246575342465752</v>
      </c>
      <c r="P357" s="177"/>
      <c r="R357" s="189"/>
    </row>
    <row r="358" spans="1:18" s="20" customFormat="1" ht="9.9499999999999993" customHeight="1" x14ac:dyDescent="0.3">
      <c r="A358" s="243"/>
      <c r="B358" s="175" t="s">
        <v>287</v>
      </c>
      <c r="C358" s="9">
        <v>15.54</v>
      </c>
      <c r="D358" s="177">
        <v>75</v>
      </c>
      <c r="E358" s="177">
        <v>75</v>
      </c>
      <c r="F358" s="178">
        <f>E358/C358</f>
        <v>4.8262548262548268</v>
      </c>
      <c r="G358" s="177">
        <v>25</v>
      </c>
      <c r="H358" s="180">
        <f>(G358/D358)</f>
        <v>0.33333333333333331</v>
      </c>
      <c r="I358" s="177">
        <v>0</v>
      </c>
      <c r="J358" s="177">
        <v>5</v>
      </c>
      <c r="K358" s="180">
        <f t="shared" si="78"/>
        <v>0.2</v>
      </c>
      <c r="L358" s="177">
        <f>ROUNDDOWN(E358*35%,0)</f>
        <v>26</v>
      </c>
      <c r="M358" s="179">
        <f>L358/E358</f>
        <v>0.34666666666666668</v>
      </c>
      <c r="N358" s="177">
        <v>25</v>
      </c>
      <c r="O358" s="180">
        <f>N358/E358</f>
        <v>0.33333333333333331</v>
      </c>
      <c r="P358" s="177"/>
      <c r="R358" s="189"/>
    </row>
    <row r="359" spans="1:18" s="20" customFormat="1" ht="9.9499999999999993" customHeight="1" x14ac:dyDescent="0.3">
      <c r="A359" s="241">
        <v>7</v>
      </c>
      <c r="B359" s="175" t="s">
        <v>288</v>
      </c>
      <c r="C359" s="9"/>
      <c r="D359" s="177"/>
      <c r="E359" s="177"/>
      <c r="F359" s="178"/>
      <c r="G359" s="177"/>
      <c r="H359" s="180"/>
      <c r="I359" s="177"/>
      <c r="J359" s="177"/>
      <c r="K359" s="180"/>
      <c r="L359" s="177"/>
      <c r="M359" s="179"/>
      <c r="N359" s="177"/>
      <c r="O359" s="180"/>
      <c r="P359" s="177"/>
      <c r="R359" s="189"/>
    </row>
    <row r="360" spans="1:18" s="20" customFormat="1" ht="9.9499999999999993" customHeight="1" x14ac:dyDescent="0.3">
      <c r="A360" s="242"/>
      <c r="B360" s="175" t="s">
        <v>146</v>
      </c>
      <c r="C360" s="9">
        <v>65.569999999999993</v>
      </c>
      <c r="D360" s="177">
        <v>390</v>
      </c>
      <c r="E360" s="177">
        <v>390</v>
      </c>
      <c r="F360" s="178">
        <f>E360/C360</f>
        <v>5.9478420009150534</v>
      </c>
      <c r="G360" s="177">
        <v>136</v>
      </c>
      <c r="H360" s="180">
        <f>(G360/D360)</f>
        <v>0.3487179487179487</v>
      </c>
      <c r="I360" s="177">
        <v>0</v>
      </c>
      <c r="J360" s="177">
        <v>50</v>
      </c>
      <c r="K360" s="180">
        <f>J360/G360</f>
        <v>0.36764705882352944</v>
      </c>
      <c r="L360" s="177">
        <f>ROUNDDOWN(E360*35%,0)</f>
        <v>136</v>
      </c>
      <c r="M360" s="179">
        <f>L360/E360</f>
        <v>0.3487179487179487</v>
      </c>
      <c r="N360" s="177">
        <v>136</v>
      </c>
      <c r="O360" s="180">
        <f>N360/E360</f>
        <v>0.3487179487179487</v>
      </c>
      <c r="P360" s="177"/>
      <c r="R360" s="189"/>
    </row>
    <row r="361" spans="1:18" s="20" customFormat="1" ht="9.9499999999999993" customHeight="1" x14ac:dyDescent="0.3">
      <c r="A361" s="242"/>
      <c r="B361" s="175" t="s">
        <v>289</v>
      </c>
      <c r="C361" s="9">
        <v>212.69</v>
      </c>
      <c r="D361" s="177">
        <v>1213</v>
      </c>
      <c r="E361" s="177">
        <v>1213</v>
      </c>
      <c r="F361" s="178">
        <f>E361/C361</f>
        <v>5.7031360195589826</v>
      </c>
      <c r="G361" s="177">
        <v>424</v>
      </c>
      <c r="H361" s="180">
        <f>(G361/D361)</f>
        <v>0.34954657873042044</v>
      </c>
      <c r="I361" s="177">
        <v>0</v>
      </c>
      <c r="J361" s="177">
        <v>200</v>
      </c>
      <c r="K361" s="180">
        <f>J361/G361</f>
        <v>0.47169811320754718</v>
      </c>
      <c r="L361" s="177">
        <f>ROUNDDOWN(E361*35%,0)</f>
        <v>424</v>
      </c>
      <c r="M361" s="179">
        <f>L361/E361</f>
        <v>0.34954657873042044</v>
      </c>
      <c r="N361" s="177">
        <v>424</v>
      </c>
      <c r="O361" s="180">
        <f>N361/E361</f>
        <v>0.34954657873042044</v>
      </c>
      <c r="P361" s="177"/>
      <c r="R361" s="189"/>
    </row>
    <row r="362" spans="1:18" s="20" customFormat="1" ht="9.9499999999999993" customHeight="1" x14ac:dyDescent="0.3">
      <c r="A362" s="243"/>
      <c r="B362" s="175" t="s">
        <v>290</v>
      </c>
      <c r="C362" s="9">
        <v>1019.38</v>
      </c>
      <c r="D362" s="177">
        <v>6894</v>
      </c>
      <c r="E362" s="177">
        <v>6894</v>
      </c>
      <c r="F362" s="178">
        <f>E362/C362</f>
        <v>6.762934332633562</v>
      </c>
      <c r="G362" s="177">
        <v>2392</v>
      </c>
      <c r="H362" s="180">
        <f>(G362/D362)</f>
        <v>0.34696837829997101</v>
      </c>
      <c r="I362" s="177">
        <v>25</v>
      </c>
      <c r="J362" s="177">
        <v>1550</v>
      </c>
      <c r="K362" s="180">
        <f>J362/G362</f>
        <v>0.64799331103678925</v>
      </c>
      <c r="L362" s="177">
        <f>ROUNDDOWN(E362*35%,0)</f>
        <v>2412</v>
      </c>
      <c r="M362" s="179">
        <f>L362/E362</f>
        <v>0.34986945169712796</v>
      </c>
      <c r="N362" s="177">
        <v>2392</v>
      </c>
      <c r="O362" s="180">
        <f>N362/E362</f>
        <v>0.34696837829997101</v>
      </c>
      <c r="P362" s="177"/>
      <c r="R362" s="189"/>
    </row>
    <row r="363" spans="1:18" s="20" customFormat="1" ht="22.5" customHeight="1" x14ac:dyDescent="0.3">
      <c r="A363" s="9">
        <v>8</v>
      </c>
      <c r="B363" s="175" t="s">
        <v>291</v>
      </c>
      <c r="C363" s="9">
        <v>31.65</v>
      </c>
      <c r="D363" s="177">
        <v>0</v>
      </c>
      <c r="E363" s="177">
        <v>0</v>
      </c>
      <c r="F363" s="178">
        <f>E363/C363</f>
        <v>0</v>
      </c>
      <c r="G363" s="177">
        <v>0</v>
      </c>
      <c r="H363" s="180">
        <v>0</v>
      </c>
      <c r="I363" s="177">
        <v>0</v>
      </c>
      <c r="J363" s="177">
        <v>0</v>
      </c>
      <c r="K363" s="180">
        <v>0</v>
      </c>
      <c r="L363" s="177">
        <f>ROUNDDOWN(E363*35%,0)</f>
        <v>0</v>
      </c>
      <c r="M363" s="179">
        <v>0</v>
      </c>
      <c r="N363" s="177">
        <v>0</v>
      </c>
      <c r="O363" s="180">
        <v>0</v>
      </c>
      <c r="P363" s="177"/>
      <c r="R363" s="189"/>
    </row>
    <row r="364" spans="1:18" s="20" customFormat="1" ht="21" customHeight="1" x14ac:dyDescent="0.3">
      <c r="A364" s="9">
        <v>9</v>
      </c>
      <c r="B364" s="175" t="s">
        <v>292</v>
      </c>
      <c r="C364" s="9">
        <v>284.08</v>
      </c>
      <c r="D364" s="177">
        <v>949</v>
      </c>
      <c r="E364" s="177">
        <v>949</v>
      </c>
      <c r="F364" s="178">
        <f t="shared" ref="F364:F370" si="79">E364/C364</f>
        <v>3.3406082793579275</v>
      </c>
      <c r="G364" s="177">
        <v>332</v>
      </c>
      <c r="H364" s="180">
        <f>(G364/D364)</f>
        <v>0.34984193888303478</v>
      </c>
      <c r="I364" s="177">
        <v>0</v>
      </c>
      <c r="J364" s="177">
        <v>100</v>
      </c>
      <c r="K364" s="180">
        <f t="shared" ref="K364:K367" si="80">J364/G364</f>
        <v>0.30120481927710846</v>
      </c>
      <c r="L364" s="177">
        <f t="shared" ref="L364:L370" si="81">ROUNDDOWN(E364*35%,0)</f>
        <v>332</v>
      </c>
      <c r="M364" s="179">
        <f>L364/E364</f>
        <v>0.34984193888303478</v>
      </c>
      <c r="N364" s="177">
        <v>332</v>
      </c>
      <c r="O364" s="180">
        <f>N364/E364</f>
        <v>0.34984193888303478</v>
      </c>
      <c r="P364" s="177"/>
      <c r="R364" s="189"/>
    </row>
    <row r="365" spans="1:18" s="20" customFormat="1" ht="22.5" customHeight="1" x14ac:dyDescent="0.3">
      <c r="A365" s="9">
        <v>10</v>
      </c>
      <c r="B365" s="175" t="s">
        <v>293</v>
      </c>
      <c r="C365" s="9">
        <v>50.82</v>
      </c>
      <c r="D365" s="177">
        <v>193</v>
      </c>
      <c r="E365" s="177">
        <v>193</v>
      </c>
      <c r="F365" s="178">
        <f t="shared" si="79"/>
        <v>3.7977174340810702</v>
      </c>
      <c r="G365" s="177">
        <v>67</v>
      </c>
      <c r="H365" s="180">
        <f>(G365/D365)</f>
        <v>0.34715025906735753</v>
      </c>
      <c r="I365" s="177">
        <v>0</v>
      </c>
      <c r="J365" s="177">
        <v>20</v>
      </c>
      <c r="K365" s="180">
        <f t="shared" si="80"/>
        <v>0.29850746268656714</v>
      </c>
      <c r="L365" s="177">
        <f t="shared" si="81"/>
        <v>67</v>
      </c>
      <c r="M365" s="179">
        <f>L365/E365</f>
        <v>0.34715025906735753</v>
      </c>
      <c r="N365" s="177">
        <v>67</v>
      </c>
      <c r="O365" s="180">
        <f>N365/E365</f>
        <v>0.34715025906735753</v>
      </c>
      <c r="P365" s="177"/>
      <c r="R365" s="189"/>
    </row>
    <row r="366" spans="1:18" s="20" customFormat="1" ht="23.25" customHeight="1" x14ac:dyDescent="0.3">
      <c r="A366" s="9">
        <v>11</v>
      </c>
      <c r="B366" s="175" t="s">
        <v>294</v>
      </c>
      <c r="C366" s="9">
        <v>105.93</v>
      </c>
      <c r="D366" s="177">
        <v>488</v>
      </c>
      <c r="E366" s="177">
        <v>488</v>
      </c>
      <c r="F366" s="178">
        <f t="shared" si="79"/>
        <v>4.6068158217690929</v>
      </c>
      <c r="G366" s="177">
        <v>170</v>
      </c>
      <c r="H366" s="180">
        <f>(G366/D366)</f>
        <v>0.34836065573770492</v>
      </c>
      <c r="I366" s="177">
        <v>0</v>
      </c>
      <c r="J366" s="177">
        <v>60</v>
      </c>
      <c r="K366" s="180">
        <f t="shared" si="80"/>
        <v>0.35294117647058826</v>
      </c>
      <c r="L366" s="177">
        <f t="shared" si="81"/>
        <v>170</v>
      </c>
      <c r="M366" s="179">
        <f>L366/E366</f>
        <v>0.34836065573770492</v>
      </c>
      <c r="N366" s="177">
        <v>170</v>
      </c>
      <c r="O366" s="180">
        <f>N366/E366</f>
        <v>0.34836065573770492</v>
      </c>
      <c r="P366" s="177"/>
      <c r="R366" s="189"/>
    </row>
    <row r="367" spans="1:18" s="20" customFormat="1" ht="25.5" customHeight="1" x14ac:dyDescent="0.3">
      <c r="A367" s="9">
        <v>12</v>
      </c>
      <c r="B367" s="175" t="s">
        <v>295</v>
      </c>
      <c r="C367" s="9">
        <v>160.69999999999999</v>
      </c>
      <c r="D367" s="177">
        <v>385</v>
      </c>
      <c r="E367" s="177">
        <v>385</v>
      </c>
      <c r="F367" s="178">
        <f t="shared" si="79"/>
        <v>2.3957685127566895</v>
      </c>
      <c r="G367" s="177">
        <v>134</v>
      </c>
      <c r="H367" s="180">
        <f>(G367/D367)</f>
        <v>0.34805194805194806</v>
      </c>
      <c r="I367" s="177">
        <v>0</v>
      </c>
      <c r="J367" s="177">
        <v>30</v>
      </c>
      <c r="K367" s="180">
        <f t="shared" si="80"/>
        <v>0.22388059701492538</v>
      </c>
      <c r="L367" s="177">
        <f t="shared" si="81"/>
        <v>134</v>
      </c>
      <c r="M367" s="179">
        <f>L367/E367</f>
        <v>0.34805194805194806</v>
      </c>
      <c r="N367" s="177">
        <v>134</v>
      </c>
      <c r="O367" s="180">
        <f>N367/E367</f>
        <v>0.34805194805194806</v>
      </c>
      <c r="P367" s="177"/>
      <c r="R367" s="189"/>
    </row>
    <row r="368" spans="1:18" s="20" customFormat="1" ht="24" customHeight="1" x14ac:dyDescent="0.3">
      <c r="A368" s="137">
        <v>13</v>
      </c>
      <c r="B368" s="175" t="s">
        <v>296</v>
      </c>
      <c r="C368" s="9">
        <v>38.04</v>
      </c>
      <c r="D368" s="177">
        <v>6</v>
      </c>
      <c r="E368" s="177">
        <v>6</v>
      </c>
      <c r="F368" s="178">
        <f t="shared" si="79"/>
        <v>0.15772870662460567</v>
      </c>
      <c r="G368" s="177">
        <v>0</v>
      </c>
      <c r="H368" s="180">
        <v>0</v>
      </c>
      <c r="I368" s="177">
        <v>0</v>
      </c>
      <c r="J368" s="177">
        <v>0</v>
      </c>
      <c r="K368" s="180">
        <v>0</v>
      </c>
      <c r="L368" s="177">
        <f t="shared" si="81"/>
        <v>2</v>
      </c>
      <c r="M368" s="179">
        <v>0.35</v>
      </c>
      <c r="N368" s="177">
        <v>0</v>
      </c>
      <c r="O368" s="180">
        <f>N368/E368</f>
        <v>0</v>
      </c>
      <c r="P368" s="177"/>
      <c r="R368" s="189"/>
    </row>
    <row r="369" spans="1:18" ht="9.75" customHeight="1" x14ac:dyDescent="0.3">
      <c r="A369" s="9">
        <v>14</v>
      </c>
      <c r="B369" s="175" t="s">
        <v>297</v>
      </c>
      <c r="C369" s="9">
        <v>156.69999999999999</v>
      </c>
      <c r="D369" s="177">
        <v>0</v>
      </c>
      <c r="E369" s="177">
        <v>0</v>
      </c>
      <c r="F369" s="178">
        <f t="shared" si="79"/>
        <v>0</v>
      </c>
      <c r="G369" s="177">
        <v>0</v>
      </c>
      <c r="H369" s="180">
        <v>0</v>
      </c>
      <c r="I369" s="177">
        <v>0</v>
      </c>
      <c r="J369" s="177">
        <v>0</v>
      </c>
      <c r="K369" s="180">
        <v>0</v>
      </c>
      <c r="L369" s="177">
        <f t="shared" si="81"/>
        <v>0</v>
      </c>
      <c r="M369" s="179">
        <v>0</v>
      </c>
      <c r="N369" s="177">
        <v>0</v>
      </c>
      <c r="O369" s="180">
        <v>0</v>
      </c>
      <c r="P369" s="177"/>
      <c r="R369" s="181"/>
    </row>
    <row r="370" spans="1:18" ht="9.75" customHeight="1" x14ac:dyDescent="0.3">
      <c r="A370" s="9">
        <v>15</v>
      </c>
      <c r="B370" s="175" t="s">
        <v>298</v>
      </c>
      <c r="C370" s="9">
        <v>17.29</v>
      </c>
      <c r="D370" s="177">
        <v>0</v>
      </c>
      <c r="E370" s="177">
        <v>0</v>
      </c>
      <c r="F370" s="178">
        <f t="shared" si="79"/>
        <v>0</v>
      </c>
      <c r="G370" s="177">
        <v>0</v>
      </c>
      <c r="H370" s="180">
        <v>0</v>
      </c>
      <c r="I370" s="177">
        <v>0</v>
      </c>
      <c r="J370" s="177">
        <v>0</v>
      </c>
      <c r="K370" s="180">
        <v>0</v>
      </c>
      <c r="L370" s="177">
        <f t="shared" si="81"/>
        <v>0</v>
      </c>
      <c r="M370" s="179">
        <v>0</v>
      </c>
      <c r="N370" s="177">
        <v>0</v>
      </c>
      <c r="O370" s="180">
        <v>0</v>
      </c>
      <c r="P370" s="177"/>
      <c r="R370" s="181"/>
    </row>
    <row r="371" spans="1:18" ht="50.25" customHeight="1" x14ac:dyDescent="0.3">
      <c r="A371" s="9">
        <v>16</v>
      </c>
      <c r="B371" s="175" t="s">
        <v>30</v>
      </c>
      <c r="C371" s="9"/>
      <c r="D371" s="177"/>
      <c r="E371" s="177"/>
      <c r="F371" s="178"/>
      <c r="G371" s="177"/>
      <c r="H371" s="180"/>
      <c r="I371" s="177"/>
      <c r="J371" s="177">
        <v>0</v>
      </c>
      <c r="K371" s="180"/>
      <c r="L371" s="177"/>
      <c r="M371" s="179"/>
      <c r="N371" s="177"/>
      <c r="O371" s="180"/>
      <c r="P371" s="177"/>
      <c r="R371" s="181"/>
    </row>
    <row r="372" spans="1:18" s="78" customFormat="1" ht="9.9499999999999993" customHeight="1" x14ac:dyDescent="0.3">
      <c r="A372" s="321" t="s">
        <v>299</v>
      </c>
      <c r="B372" s="321"/>
      <c r="C372" s="190">
        <f>SUM(C343:C371)</f>
        <v>2805.8299999999995</v>
      </c>
      <c r="D372" s="184">
        <f>SUM(D343:D371)</f>
        <v>12449</v>
      </c>
      <c r="E372" s="184">
        <f>SUM(E343:E371)</f>
        <v>12449</v>
      </c>
      <c r="F372" s="185">
        <f>E372/C372</f>
        <v>4.4368333077912787</v>
      </c>
      <c r="G372" s="184">
        <f>SUM(G343:G371)</f>
        <v>4318</v>
      </c>
      <c r="H372" s="186">
        <f>(G372/D372)</f>
        <v>0.34685516908988673</v>
      </c>
      <c r="I372" s="184">
        <v>36</v>
      </c>
      <c r="J372" s="184">
        <f>SUM(J343:J371)</f>
        <v>2150</v>
      </c>
      <c r="K372" s="186">
        <f>J372/G372</f>
        <v>0.49791570171375638</v>
      </c>
      <c r="L372" s="184">
        <f>SUM(L343:L371)</f>
        <v>4350</v>
      </c>
      <c r="M372" s="187"/>
      <c r="N372" s="184">
        <f>SUM(N343:N371)</f>
        <v>4318</v>
      </c>
      <c r="O372" s="186">
        <f>N372/E372</f>
        <v>0.34685516908988673</v>
      </c>
      <c r="P372" s="184">
        <f>SUM(P343:P368)</f>
        <v>0</v>
      </c>
      <c r="R372" s="188"/>
    </row>
    <row r="373" spans="1:18" s="78" customFormat="1" ht="9.9499999999999993" customHeight="1" x14ac:dyDescent="0.3">
      <c r="A373" s="321" t="s">
        <v>300</v>
      </c>
      <c r="B373" s="321"/>
      <c r="C373" s="190">
        <f>SUM(C372,C341,C315,C276,C263,C249,C218,C209,C188,C165,C125,C115,C109,C78,C61,C56,C22)</f>
        <v>73118.459999999992</v>
      </c>
      <c r="D373" s="199">
        <f>SUM(D372,D341,D315,D276,D263,D249,D218,D209,D188,D165,D125,D115,D109,D78,D61,D56,D22)</f>
        <v>195690</v>
      </c>
      <c r="E373" s="196">
        <f>SUM(E372,E341,E315,E276,E263,E249,E218,E209,E188,E165,E125,E115,E109,E78,E61,E56,E22)</f>
        <v>195690</v>
      </c>
      <c r="F373" s="185">
        <f>E373/C373</f>
        <v>2.6763419251444849</v>
      </c>
      <c r="G373" s="196">
        <f>SUM(G372,G341,G315,G276,G263,G249,G218,G209,G188,G165,G125,G115,G109,G78,G61,G56,G22)</f>
        <v>62850</v>
      </c>
      <c r="H373" s="186">
        <f>(G373/D373)</f>
        <v>0.32117124022688948</v>
      </c>
      <c r="I373" s="196">
        <f>SUM(I372,I341,I315,I276,I263,I249,I218,I209,I188,I165,I125,I115,I109,I78,I61,I56,I22)</f>
        <v>1237</v>
      </c>
      <c r="J373" s="196">
        <f>SUM(J372,J341,J315,J276,J263,J249,J218,J209,J188,J165,J125,J115,J109,J78,J61,J56,J22)</f>
        <v>27023</v>
      </c>
      <c r="K373" s="186">
        <f>J373/G373</f>
        <v>0.4299602227525855</v>
      </c>
      <c r="L373" s="184">
        <f>SUM(L372,L341,L315,L276,L263,L249,L218,L209,L188,L165,L125,L115,L109,L78,L61,L56,L22)</f>
        <v>68386</v>
      </c>
      <c r="M373" s="187"/>
      <c r="N373" s="196">
        <f>SUM(N372,N341,N315,N276,N263,N249,N218,N209,N188,N165,N125,N115,N109,N78,N61,N56,N22)</f>
        <v>62710</v>
      </c>
      <c r="O373" s="186">
        <f>N373/E373</f>
        <v>0.32045582298533393</v>
      </c>
      <c r="P373" s="196">
        <f>SUM(P372,P341,P315,P276,P263,P249,P218,P209,P188,P165,P125,P115,P109,P78,P61,P56,P22)</f>
        <v>0</v>
      </c>
      <c r="R373" s="188"/>
    </row>
    <row r="374" spans="1:18" x14ac:dyDescent="0.3">
      <c r="A374" s="322" t="s">
        <v>326</v>
      </c>
      <c r="B374" s="323"/>
      <c r="C374" s="200"/>
      <c r="D374" s="200"/>
      <c r="E374" s="200"/>
      <c r="F374" s="200"/>
      <c r="G374" s="200"/>
      <c r="H374" s="200"/>
      <c r="I374" s="200"/>
      <c r="J374" s="200"/>
      <c r="K374" s="200"/>
      <c r="L374" s="200"/>
      <c r="M374" s="200"/>
      <c r="N374" s="201"/>
      <c r="O374" s="200"/>
      <c r="P374" s="201">
        <v>0</v>
      </c>
    </row>
    <row r="375" spans="1:18" s="204" customFormat="1" ht="4.5" customHeight="1" x14ac:dyDescent="0.25">
      <c r="A375" s="318" t="s">
        <v>302</v>
      </c>
      <c r="B375" s="318"/>
      <c r="C375" s="318"/>
      <c r="D375" s="318"/>
      <c r="E375" s="318"/>
      <c r="F375" s="318"/>
      <c r="G375" s="318"/>
      <c r="H375" s="202"/>
      <c r="I375" s="202"/>
      <c r="J375" s="202"/>
      <c r="K375" s="203"/>
      <c r="L375" s="203"/>
      <c r="M375" s="203"/>
      <c r="N375" s="203"/>
      <c r="O375" s="203"/>
      <c r="P375" s="203"/>
    </row>
    <row r="376" spans="1:18" s="204" customFormat="1" ht="32.25" customHeight="1" x14ac:dyDescent="0.25">
      <c r="A376" s="318"/>
      <c r="B376" s="318"/>
      <c r="C376" s="318"/>
      <c r="D376" s="318"/>
      <c r="E376" s="318"/>
      <c r="F376" s="318"/>
      <c r="G376" s="318"/>
      <c r="H376" s="202"/>
      <c r="I376" s="202"/>
      <c r="J376" s="202"/>
      <c r="K376" s="319" t="s">
        <v>303</v>
      </c>
      <c r="L376" s="319"/>
      <c r="M376" s="319"/>
      <c r="N376" s="205"/>
      <c r="O376" s="320">
        <v>45331</v>
      </c>
      <c r="P376" s="319"/>
    </row>
  </sheetData>
  <mergeCells count="125">
    <mergeCell ref="A1:P1"/>
    <mergeCell ref="A2:P2"/>
    <mergeCell ref="A3:P3"/>
    <mergeCell ref="A4:P4"/>
    <mergeCell ref="A6:A11"/>
    <mergeCell ref="B6:B11"/>
    <mergeCell ref="F6:F11"/>
    <mergeCell ref="G6:K6"/>
    <mergeCell ref="L6:P6"/>
    <mergeCell ref="N8:N11"/>
    <mergeCell ref="O8:O11"/>
    <mergeCell ref="P8:P11"/>
    <mergeCell ref="G7:I7"/>
    <mergeCell ref="J7:K7"/>
    <mergeCell ref="L7:M7"/>
    <mergeCell ref="N7:P7"/>
    <mergeCell ref="G8:G11"/>
    <mergeCell ref="H8:H11"/>
    <mergeCell ref="I8:I11"/>
    <mergeCell ref="J8:J11"/>
    <mergeCell ref="A13:B13"/>
    <mergeCell ref="A14:A15"/>
    <mergeCell ref="A22:B22"/>
    <mergeCell ref="A23:B23"/>
    <mergeCell ref="A24:A27"/>
    <mergeCell ref="A28:A36"/>
    <mergeCell ref="K8:K11"/>
    <mergeCell ref="L8:L11"/>
    <mergeCell ref="M8:M11"/>
    <mergeCell ref="D6:D11"/>
    <mergeCell ref="E6:E11"/>
    <mergeCell ref="C6:C11"/>
    <mergeCell ref="A62:B62"/>
    <mergeCell ref="A63:A64"/>
    <mergeCell ref="A65:A66"/>
    <mergeCell ref="A67:A69"/>
    <mergeCell ref="A78:B78"/>
    <mergeCell ref="A79:B79"/>
    <mergeCell ref="A37:A42"/>
    <mergeCell ref="A43:A53"/>
    <mergeCell ref="A56:B56"/>
    <mergeCell ref="A57:B57"/>
    <mergeCell ref="A59:A60"/>
    <mergeCell ref="A61:B61"/>
    <mergeCell ref="A113:A114"/>
    <mergeCell ref="A115:B115"/>
    <mergeCell ref="A116:B116"/>
    <mergeCell ref="A117:A119"/>
    <mergeCell ref="A121:A123"/>
    <mergeCell ref="A125:B125"/>
    <mergeCell ref="A80:A82"/>
    <mergeCell ref="A83:A85"/>
    <mergeCell ref="A93:A94"/>
    <mergeCell ref="A95:A98"/>
    <mergeCell ref="A109:B109"/>
    <mergeCell ref="A110:B110"/>
    <mergeCell ref="A139:A140"/>
    <mergeCell ref="A144:A146"/>
    <mergeCell ref="A147:A148"/>
    <mergeCell ref="A149:A151"/>
    <mergeCell ref="A153:A155"/>
    <mergeCell ref="A165:B165"/>
    <mergeCell ref="A126:B126"/>
    <mergeCell ref="A127:A128"/>
    <mergeCell ref="A129:A130"/>
    <mergeCell ref="A131:A132"/>
    <mergeCell ref="A133:A134"/>
    <mergeCell ref="A136:A138"/>
    <mergeCell ref="A188:B188"/>
    <mergeCell ref="A189:B189"/>
    <mergeCell ref="A190:A195"/>
    <mergeCell ref="A196:A202"/>
    <mergeCell ref="A203:A206"/>
    <mergeCell ref="A209:B209"/>
    <mergeCell ref="A166:B166"/>
    <mergeCell ref="A168:A169"/>
    <mergeCell ref="A170:A171"/>
    <mergeCell ref="A173:A177"/>
    <mergeCell ref="A179:A181"/>
    <mergeCell ref="A182:A183"/>
    <mergeCell ref="A227:A231"/>
    <mergeCell ref="A232:A234"/>
    <mergeCell ref="A235:A238"/>
    <mergeCell ref="A239:A240"/>
    <mergeCell ref="A249:B249"/>
    <mergeCell ref="A250:B250"/>
    <mergeCell ref="A210:B210"/>
    <mergeCell ref="A212:A215"/>
    <mergeCell ref="A218:B218"/>
    <mergeCell ref="A219:B219"/>
    <mergeCell ref="A220:A222"/>
    <mergeCell ref="A223:A224"/>
    <mergeCell ref="A276:B276"/>
    <mergeCell ref="A277:B277"/>
    <mergeCell ref="A278:A281"/>
    <mergeCell ref="A282:A288"/>
    <mergeCell ref="A289:A295"/>
    <mergeCell ref="A297:A299"/>
    <mergeCell ref="A252:A253"/>
    <mergeCell ref="A258:A259"/>
    <mergeCell ref="A263:B263"/>
    <mergeCell ref="A264:B264"/>
    <mergeCell ref="A265:A269"/>
    <mergeCell ref="A271:A273"/>
    <mergeCell ref="A329:A332"/>
    <mergeCell ref="A336:A337"/>
    <mergeCell ref="A341:B341"/>
    <mergeCell ref="A342:B342"/>
    <mergeCell ref="A343:A345"/>
    <mergeCell ref="A347:A350"/>
    <mergeCell ref="A302:A304"/>
    <mergeCell ref="A315:B315"/>
    <mergeCell ref="A316:B316"/>
    <mergeCell ref="A317:A319"/>
    <mergeCell ref="A320:A324"/>
    <mergeCell ref="A326:A327"/>
    <mergeCell ref="A375:G376"/>
    <mergeCell ref="K376:M376"/>
    <mergeCell ref="O376:P376"/>
    <mergeCell ref="A352:A353"/>
    <mergeCell ref="A354:A358"/>
    <mergeCell ref="A359:A362"/>
    <mergeCell ref="A372:B372"/>
    <mergeCell ref="A373:B373"/>
    <mergeCell ref="A374:B374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7"/>
  <sheetViews>
    <sheetView zoomScale="130" zoomScaleNormal="130" zoomScaleSheetLayoutView="120" workbookViewId="0">
      <pane xSplit="8" ySplit="10" topLeftCell="I362" activePane="bottomRight" state="frozen"/>
      <selection pane="topRight" activeCell="I1" sqref="I1"/>
      <selection pane="bottomLeft" activeCell="A11" sqref="A11"/>
      <selection pane="bottomRight" sqref="A1:XFD13"/>
    </sheetView>
  </sheetViews>
  <sheetFormatPr defaultRowHeight="18.75" x14ac:dyDescent="0.3"/>
  <cols>
    <col min="1" max="1" width="3.5703125" style="104" customWidth="1"/>
    <col min="2" max="2" width="39.28515625" style="81" customWidth="1"/>
    <col min="3" max="3" width="10.85546875" style="81" customWidth="1"/>
    <col min="4" max="4" width="9.42578125" style="81" customWidth="1"/>
    <col min="5" max="5" width="9.5703125" style="81" customWidth="1"/>
    <col min="6" max="6" width="13.140625" style="81" customWidth="1"/>
    <col min="7" max="7" width="7.5703125" style="81" customWidth="1"/>
    <col min="8" max="8" width="5.85546875" style="81" customWidth="1"/>
    <col min="9" max="9" width="9" style="81" customWidth="1"/>
    <col min="10" max="10" width="7.5703125" style="81" customWidth="1"/>
    <col min="11" max="11" width="7.140625" style="81" customWidth="1"/>
    <col min="12" max="12" width="8" style="81" customWidth="1"/>
    <col min="13" max="13" width="7.5703125" style="81" customWidth="1"/>
    <col min="14" max="14" width="7.42578125" style="81" customWidth="1"/>
    <col min="15" max="15" width="8.140625" style="81" customWidth="1"/>
    <col min="16" max="16" width="8.85546875" style="81" customWidth="1"/>
    <col min="17" max="17" width="9.140625" style="3"/>
    <col min="18" max="18" width="27.42578125" style="3" customWidth="1"/>
    <col min="19" max="16384" width="9.140625" style="3"/>
  </cols>
  <sheetData>
    <row r="1" spans="1:21" x14ac:dyDescent="0.3">
      <c r="A1" s="245" t="s">
        <v>483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"/>
      <c r="R1" s="2"/>
      <c r="S1" s="2"/>
      <c r="T1" s="2"/>
      <c r="U1" s="2"/>
    </row>
    <row r="2" spans="1:21" x14ac:dyDescent="0.3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"/>
      <c r="R2" s="2"/>
      <c r="S2" s="2"/>
      <c r="T2" s="2"/>
      <c r="U2" s="2"/>
    </row>
    <row r="3" spans="1:21" x14ac:dyDescent="0.3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"/>
      <c r="R3" s="2"/>
      <c r="S3" s="2"/>
      <c r="T3" s="2"/>
      <c r="U3" s="2"/>
    </row>
    <row r="4" spans="1:21" x14ac:dyDescent="0.3">
      <c r="A4" s="246" t="s">
        <v>472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"/>
      <c r="R4" s="2"/>
      <c r="S4" s="2"/>
      <c r="T4" s="2"/>
      <c r="U4" s="2"/>
    </row>
    <row r="5" spans="1:21" ht="5.25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"/>
      <c r="R5" s="2"/>
      <c r="S5" s="2"/>
      <c r="T5" s="2"/>
      <c r="U5" s="2"/>
    </row>
    <row r="6" spans="1:21" ht="28.5" customHeight="1" x14ac:dyDescent="0.3">
      <c r="A6" s="258" t="s">
        <v>3</v>
      </c>
      <c r="B6" s="236" t="s">
        <v>4</v>
      </c>
      <c r="C6" s="241" t="s">
        <v>473</v>
      </c>
      <c r="D6" s="236" t="s">
        <v>484</v>
      </c>
      <c r="E6" s="237" t="s">
        <v>485</v>
      </c>
      <c r="F6" s="236" t="s">
        <v>486</v>
      </c>
      <c r="G6" s="236" t="s">
        <v>6</v>
      </c>
      <c r="H6" s="236"/>
      <c r="I6" s="236"/>
      <c r="J6" s="236"/>
      <c r="K6" s="236"/>
      <c r="L6" s="236" t="s">
        <v>487</v>
      </c>
      <c r="M6" s="236"/>
      <c r="N6" s="236"/>
      <c r="O6" s="236"/>
      <c r="P6" s="236"/>
      <c r="Q6" s="8"/>
      <c r="R6" s="8"/>
      <c r="S6" s="8"/>
      <c r="T6" s="8"/>
      <c r="U6" s="8"/>
    </row>
    <row r="7" spans="1:21" ht="56.45" customHeight="1" x14ac:dyDescent="0.3">
      <c r="A7" s="258"/>
      <c r="B7" s="236"/>
      <c r="C7" s="242"/>
      <c r="D7" s="236"/>
      <c r="E7" s="238"/>
      <c r="F7" s="236"/>
      <c r="G7" s="236" t="s">
        <v>488</v>
      </c>
      <c r="H7" s="236"/>
      <c r="I7" s="236"/>
      <c r="J7" s="236" t="s">
        <v>489</v>
      </c>
      <c r="K7" s="236"/>
      <c r="L7" s="236" t="s">
        <v>490</v>
      </c>
      <c r="M7" s="236"/>
      <c r="N7" s="236" t="s">
        <v>491</v>
      </c>
      <c r="O7" s="236"/>
      <c r="P7" s="236"/>
      <c r="Q7" s="8"/>
      <c r="R7" s="8"/>
      <c r="S7" s="8"/>
      <c r="T7" s="8"/>
      <c r="U7" s="8"/>
    </row>
    <row r="8" spans="1:21" ht="18" customHeight="1" x14ac:dyDescent="0.3">
      <c r="A8" s="258"/>
      <c r="B8" s="236"/>
      <c r="C8" s="242"/>
      <c r="D8" s="236"/>
      <c r="E8" s="238"/>
      <c r="F8" s="236"/>
      <c r="G8" s="236" t="s">
        <v>7</v>
      </c>
      <c r="H8" s="236" t="s">
        <v>8</v>
      </c>
      <c r="I8" s="236" t="s">
        <v>492</v>
      </c>
      <c r="J8" s="236" t="s">
        <v>7</v>
      </c>
      <c r="K8" s="236" t="s">
        <v>11</v>
      </c>
      <c r="L8" s="236" t="s">
        <v>7</v>
      </c>
      <c r="M8" s="236" t="s">
        <v>8</v>
      </c>
      <c r="N8" s="236" t="s">
        <v>7</v>
      </c>
      <c r="O8" s="236" t="s">
        <v>8</v>
      </c>
      <c r="P8" s="236" t="s">
        <v>492</v>
      </c>
      <c r="Q8" s="8"/>
      <c r="R8" s="8"/>
      <c r="S8" s="8"/>
      <c r="T8" s="8"/>
      <c r="U8" s="8"/>
    </row>
    <row r="9" spans="1:21" ht="18" customHeight="1" x14ac:dyDescent="0.3">
      <c r="A9" s="258"/>
      <c r="B9" s="236"/>
      <c r="C9" s="242"/>
      <c r="D9" s="236"/>
      <c r="E9" s="238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8"/>
      <c r="R9" s="8"/>
      <c r="S9" s="8"/>
      <c r="T9" s="8"/>
      <c r="U9" s="8"/>
    </row>
    <row r="10" spans="1:21" ht="13.9" customHeight="1" x14ac:dyDescent="0.3">
      <c r="A10" s="258"/>
      <c r="B10" s="236"/>
      <c r="C10" s="242"/>
      <c r="D10" s="236"/>
      <c r="E10" s="238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8"/>
      <c r="R10" s="8"/>
      <c r="S10" s="8"/>
      <c r="T10" s="8"/>
      <c r="U10" s="8"/>
    </row>
    <row r="11" spans="1:21" ht="116.25" customHeight="1" x14ac:dyDescent="0.3">
      <c r="A11" s="258"/>
      <c r="B11" s="236"/>
      <c r="C11" s="243"/>
      <c r="D11" s="236"/>
      <c r="E11" s="239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8"/>
      <c r="R11" s="8"/>
      <c r="S11" s="8"/>
      <c r="T11" s="8"/>
      <c r="U11" s="8"/>
    </row>
    <row r="12" spans="1:21" ht="13.15" customHeight="1" x14ac:dyDescent="0.3">
      <c r="A12" s="21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15</v>
      </c>
      <c r="K12" s="9">
        <v>21</v>
      </c>
      <c r="L12" s="9">
        <v>22</v>
      </c>
      <c r="M12" s="9">
        <v>23</v>
      </c>
      <c r="N12" s="9">
        <v>24</v>
      </c>
      <c r="O12" s="9">
        <v>25</v>
      </c>
      <c r="P12" s="9">
        <v>26</v>
      </c>
      <c r="Q12" s="8"/>
      <c r="R12" s="8"/>
      <c r="S12" s="8"/>
      <c r="T12" s="8"/>
      <c r="U12" s="8"/>
    </row>
    <row r="13" spans="1:21" ht="10.15" customHeight="1" x14ac:dyDescent="0.3">
      <c r="A13" s="301" t="s">
        <v>21</v>
      </c>
      <c r="B13" s="30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8"/>
      <c r="R13" s="8"/>
      <c r="S13" s="8"/>
      <c r="T13" s="8"/>
      <c r="U13" s="8"/>
    </row>
    <row r="14" spans="1:21" s="20" customFormat="1" ht="9.9499999999999993" customHeight="1" x14ac:dyDescent="0.3">
      <c r="A14" s="241">
        <v>1</v>
      </c>
      <c r="B14" s="175" t="s">
        <v>22</v>
      </c>
      <c r="C14" s="177"/>
      <c r="D14" s="176"/>
      <c r="E14" s="177"/>
      <c r="F14" s="178"/>
      <c r="G14" s="177"/>
      <c r="H14" s="179"/>
      <c r="I14" s="177"/>
      <c r="J14" s="177"/>
      <c r="K14" s="180"/>
      <c r="L14" s="177"/>
      <c r="M14" s="180"/>
      <c r="N14" s="177"/>
      <c r="O14" s="180"/>
      <c r="P14" s="177"/>
      <c r="Q14" s="29"/>
      <c r="R14" s="29"/>
      <c r="S14" s="29"/>
      <c r="T14" s="29"/>
      <c r="U14" s="29"/>
    </row>
    <row r="15" spans="1:21" s="20" customFormat="1" ht="9.9499999999999993" customHeight="1" x14ac:dyDescent="0.3">
      <c r="A15" s="243"/>
      <c r="B15" s="175" t="s">
        <v>23</v>
      </c>
      <c r="C15" s="177">
        <v>1221.3</v>
      </c>
      <c r="D15" s="177">
        <v>0</v>
      </c>
      <c r="E15" s="177">
        <v>0</v>
      </c>
      <c r="F15" s="207">
        <f>E15/C15</f>
        <v>0</v>
      </c>
      <c r="G15" s="177">
        <v>0</v>
      </c>
      <c r="H15" s="180">
        <v>0</v>
      </c>
      <c r="I15" s="177">
        <v>0</v>
      </c>
      <c r="J15" s="177">
        <v>0</v>
      </c>
      <c r="K15" s="180">
        <v>0</v>
      </c>
      <c r="L15" s="177">
        <f>ROUNDDOWN(E15*10%,0)</f>
        <v>0</v>
      </c>
      <c r="M15" s="179">
        <v>0</v>
      </c>
      <c r="N15" s="177">
        <v>0</v>
      </c>
      <c r="O15" s="179">
        <v>0</v>
      </c>
      <c r="P15" s="177">
        <v>0</v>
      </c>
      <c r="Q15" s="29"/>
      <c r="R15" s="29"/>
      <c r="S15" s="29"/>
      <c r="T15" s="29"/>
      <c r="U15" s="29"/>
    </row>
    <row r="16" spans="1:21" s="20" customFormat="1" ht="9.9499999999999993" customHeight="1" x14ac:dyDescent="0.3">
      <c r="A16" s="241">
        <v>2</v>
      </c>
      <c r="B16" s="175" t="s">
        <v>25</v>
      </c>
      <c r="C16" s="177">
        <v>149.35</v>
      </c>
      <c r="D16" s="177">
        <v>3</v>
      </c>
      <c r="E16" s="177">
        <v>3</v>
      </c>
      <c r="F16" s="207">
        <f t="shared" ref="F16:F76" si="0">E16/C16</f>
        <v>2.0087043856712422E-2</v>
      </c>
      <c r="G16" s="177">
        <v>0</v>
      </c>
      <c r="H16" s="180">
        <v>0</v>
      </c>
      <c r="I16" s="177">
        <v>0</v>
      </c>
      <c r="J16" s="177">
        <v>0</v>
      </c>
      <c r="K16" s="180">
        <v>0</v>
      </c>
      <c r="L16" s="177">
        <f>ROUNDDOWN(E16*10%,0)</f>
        <v>0</v>
      </c>
      <c r="M16" s="179">
        <f t="shared" ref="M16" si="1">L16/E16</f>
        <v>0</v>
      </c>
      <c r="N16" s="177">
        <v>0</v>
      </c>
      <c r="O16" s="179">
        <f t="shared" ref="O16:O76" si="2">N16/E16</f>
        <v>0</v>
      </c>
      <c r="P16" s="177">
        <v>0</v>
      </c>
      <c r="Q16" s="29"/>
      <c r="R16" s="29"/>
      <c r="S16" s="29"/>
      <c r="T16" s="29"/>
      <c r="U16" s="29"/>
    </row>
    <row r="17" spans="1:21" s="20" customFormat="1" ht="9.9499999999999993" customHeight="1" x14ac:dyDescent="0.3">
      <c r="A17" s="243"/>
      <c r="B17" s="175" t="s">
        <v>238</v>
      </c>
      <c r="C17" s="177"/>
      <c r="D17" s="177"/>
      <c r="E17" s="177"/>
      <c r="F17" s="207"/>
      <c r="G17" s="177"/>
      <c r="H17" s="180"/>
      <c r="I17" s="177"/>
      <c r="J17" s="177"/>
      <c r="K17" s="180"/>
      <c r="L17" s="177"/>
      <c r="M17" s="179"/>
      <c r="N17" s="177"/>
      <c r="O17" s="179"/>
      <c r="P17" s="177"/>
      <c r="Q17" s="29"/>
      <c r="R17" s="29"/>
      <c r="S17" s="29"/>
      <c r="T17" s="29"/>
      <c r="U17" s="29"/>
    </row>
    <row r="18" spans="1:21" s="20" customFormat="1" ht="9.9499999999999993" customHeight="1" x14ac:dyDescent="0.3">
      <c r="A18" s="9">
        <v>3</v>
      </c>
      <c r="B18" s="175" t="s">
        <v>26</v>
      </c>
      <c r="C18" s="177">
        <v>89.41</v>
      </c>
      <c r="D18" s="177">
        <v>4</v>
      </c>
      <c r="E18" s="177">
        <v>4</v>
      </c>
      <c r="F18" s="207">
        <f t="shared" si="0"/>
        <v>4.4737725086679343E-2</v>
      </c>
      <c r="G18" s="177">
        <v>0</v>
      </c>
      <c r="H18" s="180">
        <v>0</v>
      </c>
      <c r="I18" s="177">
        <v>0</v>
      </c>
      <c r="J18" s="177">
        <v>0</v>
      </c>
      <c r="K18" s="180">
        <v>0</v>
      </c>
      <c r="L18" s="177">
        <f>ROUNDDOWN(E18*10%,0)</f>
        <v>0</v>
      </c>
      <c r="M18" s="179">
        <v>0</v>
      </c>
      <c r="N18" s="177">
        <v>0</v>
      </c>
      <c r="O18" s="179">
        <v>0</v>
      </c>
      <c r="P18" s="177">
        <v>0</v>
      </c>
      <c r="Q18" s="29"/>
      <c r="R18" s="29"/>
      <c r="S18" s="29"/>
      <c r="T18" s="29"/>
      <c r="U18" s="29"/>
    </row>
    <row r="19" spans="1:21" s="20" customFormat="1" ht="9.9499999999999993" customHeight="1" x14ac:dyDescent="0.3">
      <c r="A19" s="9">
        <v>4</v>
      </c>
      <c r="B19" s="175" t="s">
        <v>27</v>
      </c>
      <c r="C19" s="177">
        <v>54.72</v>
      </c>
      <c r="D19" s="177">
        <v>3</v>
      </c>
      <c r="E19" s="177">
        <v>3</v>
      </c>
      <c r="F19" s="207">
        <f t="shared" si="0"/>
        <v>5.4824561403508776E-2</v>
      </c>
      <c r="G19" s="177">
        <v>0</v>
      </c>
      <c r="H19" s="180">
        <v>0</v>
      </c>
      <c r="I19" s="177">
        <v>0</v>
      </c>
      <c r="J19" s="177">
        <v>0</v>
      </c>
      <c r="K19" s="180">
        <v>0</v>
      </c>
      <c r="L19" s="177">
        <f t="shared" ref="L19:L42" si="3">ROUNDDOWN(E19*10%,0)</f>
        <v>0</v>
      </c>
      <c r="M19" s="179">
        <v>0</v>
      </c>
      <c r="N19" s="177">
        <v>0</v>
      </c>
      <c r="O19" s="179">
        <v>0</v>
      </c>
      <c r="P19" s="177">
        <v>0</v>
      </c>
      <c r="Q19" s="29"/>
      <c r="R19" s="29"/>
      <c r="S19" s="29"/>
      <c r="T19" s="29"/>
      <c r="U19" s="29"/>
    </row>
    <row r="20" spans="1:21" s="20" customFormat="1" ht="9.9499999999999993" customHeight="1" x14ac:dyDescent="0.3">
      <c r="A20" s="9">
        <v>5</v>
      </c>
      <c r="B20" s="175" t="s">
        <v>28</v>
      </c>
      <c r="C20" s="177">
        <v>11.18</v>
      </c>
      <c r="D20" s="177">
        <v>0</v>
      </c>
      <c r="E20" s="177">
        <v>0</v>
      </c>
      <c r="F20" s="207">
        <f t="shared" si="0"/>
        <v>0</v>
      </c>
      <c r="G20" s="177">
        <v>0</v>
      </c>
      <c r="H20" s="180">
        <v>0</v>
      </c>
      <c r="I20" s="177">
        <v>0</v>
      </c>
      <c r="J20" s="177">
        <v>0</v>
      </c>
      <c r="K20" s="180">
        <v>0</v>
      </c>
      <c r="L20" s="177">
        <f t="shared" si="3"/>
        <v>0</v>
      </c>
      <c r="M20" s="179">
        <v>0</v>
      </c>
      <c r="N20" s="177">
        <v>0</v>
      </c>
      <c r="O20" s="179">
        <v>0</v>
      </c>
      <c r="P20" s="177">
        <v>0</v>
      </c>
      <c r="Q20" s="29"/>
      <c r="R20" s="29"/>
      <c r="S20" s="29"/>
      <c r="T20" s="29"/>
      <c r="U20" s="29"/>
    </row>
    <row r="21" spans="1:21" s="20" customFormat="1" ht="9.9499999999999993" customHeight="1" x14ac:dyDescent="0.3">
      <c r="A21" s="9">
        <v>6</v>
      </c>
      <c r="B21" s="175" t="s">
        <v>29</v>
      </c>
      <c r="C21" s="177">
        <v>58.79</v>
      </c>
      <c r="D21" s="177">
        <v>0</v>
      </c>
      <c r="E21" s="177">
        <v>0</v>
      </c>
      <c r="F21" s="207">
        <f t="shared" si="0"/>
        <v>0</v>
      </c>
      <c r="G21" s="177">
        <v>0</v>
      </c>
      <c r="H21" s="180">
        <v>0</v>
      </c>
      <c r="I21" s="177">
        <v>0</v>
      </c>
      <c r="J21" s="177">
        <v>0</v>
      </c>
      <c r="K21" s="180">
        <v>0</v>
      </c>
      <c r="L21" s="177">
        <f t="shared" si="3"/>
        <v>0</v>
      </c>
      <c r="M21" s="179">
        <v>0</v>
      </c>
      <c r="N21" s="177">
        <v>0</v>
      </c>
      <c r="O21" s="179">
        <v>0</v>
      </c>
      <c r="P21" s="177">
        <v>0</v>
      </c>
      <c r="Q21" s="29"/>
      <c r="R21" s="29"/>
      <c r="S21" s="29"/>
      <c r="T21" s="29"/>
      <c r="U21" s="29"/>
    </row>
    <row r="22" spans="1:21" s="78" customFormat="1" ht="9.9499999999999993" customHeight="1" x14ac:dyDescent="0.3">
      <c r="A22" s="326" t="s">
        <v>31</v>
      </c>
      <c r="B22" s="330"/>
      <c r="C22" s="184">
        <v>1584.75</v>
      </c>
      <c r="D22" s="184">
        <f>SUM(D15:D21)</f>
        <v>10</v>
      </c>
      <c r="E22" s="184">
        <f>SUM(E15:E21)</f>
        <v>10</v>
      </c>
      <c r="F22" s="208">
        <f t="shared" si="0"/>
        <v>6.3101435557658941E-3</v>
      </c>
      <c r="G22" s="184">
        <f>SUM(G15:G21)</f>
        <v>0</v>
      </c>
      <c r="H22" s="186">
        <v>0</v>
      </c>
      <c r="I22" s="184">
        <v>0</v>
      </c>
      <c r="J22" s="184">
        <f>SUM(J15:J21)</f>
        <v>0</v>
      </c>
      <c r="K22" s="186">
        <v>0</v>
      </c>
      <c r="L22" s="177">
        <f>SUM(L15:L21)</f>
        <v>0</v>
      </c>
      <c r="M22" s="186">
        <v>0</v>
      </c>
      <c r="N22" s="184">
        <f>SUM(N15:N21)</f>
        <v>0</v>
      </c>
      <c r="O22" s="186">
        <f t="shared" si="2"/>
        <v>0</v>
      </c>
      <c r="P22" s="184">
        <v>0</v>
      </c>
      <c r="Q22" s="51"/>
      <c r="R22" s="51"/>
      <c r="S22" s="51"/>
      <c r="T22" s="51"/>
      <c r="U22" s="51"/>
    </row>
    <row r="23" spans="1:21" ht="9.9499999999999993" customHeight="1" x14ac:dyDescent="0.3">
      <c r="A23" s="325" t="s">
        <v>333</v>
      </c>
      <c r="B23" s="325"/>
      <c r="C23" s="177"/>
      <c r="D23" s="177"/>
      <c r="E23" s="177"/>
      <c r="F23" s="207"/>
      <c r="G23" s="177"/>
      <c r="H23" s="180"/>
      <c r="I23" s="177"/>
      <c r="J23" s="177"/>
      <c r="K23" s="180"/>
      <c r="L23" s="177"/>
      <c r="M23" s="179"/>
      <c r="N23" s="177"/>
      <c r="O23" s="179"/>
      <c r="P23" s="177"/>
      <c r="Q23" s="2"/>
      <c r="R23" s="2"/>
      <c r="S23" s="2"/>
      <c r="T23" s="2"/>
      <c r="U23" s="2"/>
    </row>
    <row r="24" spans="1:21" ht="9.9499999999999993" customHeight="1" x14ac:dyDescent="0.3">
      <c r="A24" s="241">
        <v>1</v>
      </c>
      <c r="B24" s="175" t="s">
        <v>334</v>
      </c>
      <c r="C24" s="177"/>
      <c r="D24" s="177"/>
      <c r="E24" s="177"/>
      <c r="F24" s="207"/>
      <c r="G24" s="177"/>
      <c r="H24" s="180"/>
      <c r="I24" s="177"/>
      <c r="J24" s="177"/>
      <c r="K24" s="180"/>
      <c r="L24" s="177"/>
      <c r="M24" s="179"/>
      <c r="N24" s="177"/>
      <c r="O24" s="179"/>
      <c r="P24" s="177"/>
      <c r="Q24" s="2"/>
      <c r="R24" s="2"/>
      <c r="S24" s="2"/>
      <c r="T24" s="2"/>
      <c r="U24" s="2"/>
    </row>
    <row r="25" spans="1:21" s="20" customFormat="1" ht="9.9499999999999993" customHeight="1" x14ac:dyDescent="0.3">
      <c r="A25" s="242"/>
      <c r="B25" s="175" t="s">
        <v>446</v>
      </c>
      <c r="C25" s="177">
        <v>514.21</v>
      </c>
      <c r="D25" s="177">
        <v>76</v>
      </c>
      <c r="E25" s="177">
        <v>76</v>
      </c>
      <c r="F25" s="207">
        <f t="shared" si="0"/>
        <v>0.14779953715408101</v>
      </c>
      <c r="G25" s="177">
        <v>7</v>
      </c>
      <c r="H25" s="180">
        <f>G25/E25</f>
        <v>9.2105263157894732E-2</v>
      </c>
      <c r="I25" s="177">
        <v>0</v>
      </c>
      <c r="J25" s="177">
        <v>0</v>
      </c>
      <c r="K25" s="180">
        <f t="shared" ref="K25:K76" si="4">J25/G25</f>
        <v>0</v>
      </c>
      <c r="L25" s="177">
        <f t="shared" si="3"/>
        <v>7</v>
      </c>
      <c r="M25" s="179">
        <v>0.1</v>
      </c>
      <c r="N25" s="177">
        <v>7</v>
      </c>
      <c r="O25" s="180">
        <f t="shared" si="2"/>
        <v>9.2105263157894732E-2</v>
      </c>
      <c r="P25" s="177">
        <v>0</v>
      </c>
      <c r="Q25" s="29"/>
      <c r="R25" s="29"/>
      <c r="S25" s="29"/>
      <c r="T25" s="29"/>
      <c r="U25" s="29"/>
    </row>
    <row r="26" spans="1:21" s="20" customFormat="1" ht="9.9499999999999993" customHeight="1" x14ac:dyDescent="0.3">
      <c r="A26" s="242"/>
      <c r="B26" s="175" t="s">
        <v>336</v>
      </c>
      <c r="C26" s="177">
        <v>34.35</v>
      </c>
      <c r="D26" s="177">
        <v>0</v>
      </c>
      <c r="E26" s="177">
        <v>0</v>
      </c>
      <c r="F26" s="207">
        <f t="shared" si="0"/>
        <v>0</v>
      </c>
      <c r="G26" s="177">
        <v>0</v>
      </c>
      <c r="H26" s="180">
        <v>0</v>
      </c>
      <c r="I26" s="177">
        <v>0</v>
      </c>
      <c r="J26" s="177">
        <v>0</v>
      </c>
      <c r="K26" s="180">
        <v>0</v>
      </c>
      <c r="L26" s="177">
        <f t="shared" si="3"/>
        <v>0</v>
      </c>
      <c r="M26" s="179">
        <v>0</v>
      </c>
      <c r="N26" s="177">
        <v>0</v>
      </c>
      <c r="O26" s="180">
        <v>0</v>
      </c>
      <c r="P26" s="177">
        <v>0</v>
      </c>
      <c r="Q26" s="29"/>
      <c r="R26" s="29"/>
      <c r="S26" s="29"/>
      <c r="T26" s="29"/>
      <c r="U26" s="29"/>
    </row>
    <row r="27" spans="1:21" s="20" customFormat="1" ht="9.9499999999999993" customHeight="1" x14ac:dyDescent="0.3">
      <c r="A27" s="243"/>
      <c r="B27" s="175" t="s">
        <v>337</v>
      </c>
      <c r="C27" s="177">
        <v>453.07</v>
      </c>
      <c r="D27" s="177">
        <v>47</v>
      </c>
      <c r="E27" s="177">
        <v>47</v>
      </c>
      <c r="F27" s="207">
        <f t="shared" si="0"/>
        <v>0.10373672942370936</v>
      </c>
      <c r="G27" s="177">
        <v>4</v>
      </c>
      <c r="H27" s="180">
        <f>G27/E27</f>
        <v>8.5106382978723402E-2</v>
      </c>
      <c r="I27" s="177">
        <v>0</v>
      </c>
      <c r="J27" s="177">
        <v>0</v>
      </c>
      <c r="K27" s="180">
        <f t="shared" si="4"/>
        <v>0</v>
      </c>
      <c r="L27" s="177">
        <f t="shared" si="3"/>
        <v>4</v>
      </c>
      <c r="M27" s="179">
        <v>0.1</v>
      </c>
      <c r="N27" s="177">
        <v>4</v>
      </c>
      <c r="O27" s="180">
        <f t="shared" si="2"/>
        <v>8.5106382978723402E-2</v>
      </c>
      <c r="P27" s="177">
        <v>0</v>
      </c>
      <c r="Q27" s="29"/>
      <c r="R27" s="29"/>
      <c r="S27" s="29"/>
      <c r="T27" s="29"/>
      <c r="U27" s="29"/>
    </row>
    <row r="28" spans="1:21" ht="9.9499999999999993" customHeight="1" x14ac:dyDescent="0.3">
      <c r="A28" s="241">
        <v>2</v>
      </c>
      <c r="B28" s="175" t="s">
        <v>338</v>
      </c>
      <c r="C28" s="177"/>
      <c r="D28" s="177"/>
      <c r="E28" s="177"/>
      <c r="F28" s="207"/>
      <c r="G28" s="177"/>
      <c r="H28" s="180"/>
      <c r="I28" s="177"/>
      <c r="J28" s="177"/>
      <c r="K28" s="180"/>
      <c r="L28" s="177"/>
      <c r="M28" s="179"/>
      <c r="N28" s="177"/>
      <c r="O28" s="180"/>
      <c r="P28" s="177"/>
      <c r="Q28" s="2"/>
      <c r="R28" s="2"/>
      <c r="S28" s="2"/>
      <c r="T28" s="2"/>
      <c r="U28" s="2"/>
    </row>
    <row r="29" spans="1:21" s="20" customFormat="1" ht="9.9499999999999993" customHeight="1" x14ac:dyDescent="0.3">
      <c r="A29" s="242"/>
      <c r="B29" s="175" t="s">
        <v>340</v>
      </c>
      <c r="C29" s="177">
        <v>188.87</v>
      </c>
      <c r="D29" s="177">
        <v>20</v>
      </c>
      <c r="E29" s="177">
        <v>20</v>
      </c>
      <c r="F29" s="207">
        <f t="shared" si="0"/>
        <v>0.10589294223540001</v>
      </c>
      <c r="G29" s="177">
        <v>2</v>
      </c>
      <c r="H29" s="180">
        <f>G29/E29</f>
        <v>0.1</v>
      </c>
      <c r="I29" s="177">
        <v>0</v>
      </c>
      <c r="J29" s="177">
        <v>0</v>
      </c>
      <c r="K29" s="180">
        <f t="shared" si="4"/>
        <v>0</v>
      </c>
      <c r="L29" s="177">
        <f t="shared" si="3"/>
        <v>2</v>
      </c>
      <c r="M29" s="179">
        <v>0.1</v>
      </c>
      <c r="N29" s="177">
        <v>2</v>
      </c>
      <c r="O29" s="180">
        <f t="shared" si="2"/>
        <v>0.1</v>
      </c>
      <c r="P29" s="177">
        <v>0</v>
      </c>
      <c r="Q29" s="29"/>
      <c r="R29" s="29"/>
      <c r="S29" s="29"/>
      <c r="T29" s="29"/>
      <c r="U29" s="29"/>
    </row>
    <row r="30" spans="1:21" s="20" customFormat="1" ht="9.9499999999999993" customHeight="1" x14ac:dyDescent="0.3">
      <c r="A30" s="242"/>
      <c r="B30" s="175" t="s">
        <v>341</v>
      </c>
      <c r="C30" s="177">
        <v>46.44</v>
      </c>
      <c r="D30" s="177">
        <v>0</v>
      </c>
      <c r="E30" s="177">
        <v>0</v>
      </c>
      <c r="F30" s="207">
        <f t="shared" si="0"/>
        <v>0</v>
      </c>
      <c r="G30" s="177">
        <v>0</v>
      </c>
      <c r="H30" s="180">
        <v>0</v>
      </c>
      <c r="I30" s="177">
        <v>0</v>
      </c>
      <c r="J30" s="177">
        <v>0</v>
      </c>
      <c r="K30" s="180">
        <v>0</v>
      </c>
      <c r="L30" s="177">
        <f t="shared" si="3"/>
        <v>0</v>
      </c>
      <c r="M30" s="179">
        <v>0</v>
      </c>
      <c r="N30" s="177">
        <v>0</v>
      </c>
      <c r="O30" s="180">
        <v>0</v>
      </c>
      <c r="P30" s="177">
        <v>0</v>
      </c>
      <c r="Q30" s="29"/>
      <c r="R30" s="29"/>
      <c r="S30" s="29"/>
      <c r="T30" s="29"/>
      <c r="U30" s="29"/>
    </row>
    <row r="31" spans="1:21" s="20" customFormat="1" ht="9.9499999999999993" customHeight="1" x14ac:dyDescent="0.3">
      <c r="A31" s="242"/>
      <c r="B31" s="175" t="s">
        <v>342</v>
      </c>
      <c r="C31" s="177">
        <v>423.28</v>
      </c>
      <c r="D31" s="177">
        <v>63</v>
      </c>
      <c r="E31" s="177">
        <v>63</v>
      </c>
      <c r="F31" s="207">
        <f t="shared" si="0"/>
        <v>0.14883764883764886</v>
      </c>
      <c r="G31" s="177">
        <v>6</v>
      </c>
      <c r="H31" s="180">
        <f>G31/E31</f>
        <v>9.5238095238095233E-2</v>
      </c>
      <c r="I31" s="177">
        <v>0</v>
      </c>
      <c r="J31" s="177">
        <v>0</v>
      </c>
      <c r="K31" s="180">
        <v>0</v>
      </c>
      <c r="L31" s="177">
        <f t="shared" si="3"/>
        <v>6</v>
      </c>
      <c r="M31" s="179">
        <v>0.1</v>
      </c>
      <c r="N31" s="177">
        <v>6</v>
      </c>
      <c r="O31" s="180">
        <f t="shared" si="2"/>
        <v>9.5238095238095233E-2</v>
      </c>
      <c r="P31" s="177">
        <v>0</v>
      </c>
      <c r="Q31" s="29"/>
      <c r="R31" s="29"/>
      <c r="S31" s="29"/>
      <c r="T31" s="29"/>
      <c r="U31" s="29"/>
    </row>
    <row r="32" spans="1:21" s="20" customFormat="1" ht="9.9499999999999993" customHeight="1" x14ac:dyDescent="0.3">
      <c r="A32" s="242"/>
      <c r="B32" s="175" t="s">
        <v>343</v>
      </c>
      <c r="C32" s="177">
        <v>96.39</v>
      </c>
      <c r="D32" s="177">
        <v>0</v>
      </c>
      <c r="E32" s="177">
        <v>0</v>
      </c>
      <c r="F32" s="207">
        <f t="shared" si="0"/>
        <v>0</v>
      </c>
      <c r="G32" s="177">
        <v>0</v>
      </c>
      <c r="H32" s="180">
        <v>0</v>
      </c>
      <c r="I32" s="177">
        <v>0</v>
      </c>
      <c r="J32" s="177">
        <v>0</v>
      </c>
      <c r="K32" s="180">
        <v>0</v>
      </c>
      <c r="L32" s="177">
        <f t="shared" si="3"/>
        <v>0</v>
      </c>
      <c r="M32" s="179">
        <v>0</v>
      </c>
      <c r="N32" s="177">
        <v>0</v>
      </c>
      <c r="O32" s="180">
        <v>0</v>
      </c>
      <c r="P32" s="177">
        <v>0</v>
      </c>
      <c r="Q32" s="29"/>
      <c r="R32" s="29"/>
      <c r="S32" s="29"/>
      <c r="T32" s="29"/>
      <c r="U32" s="29"/>
    </row>
    <row r="33" spans="1:21" s="20" customFormat="1" ht="9.9499999999999993" customHeight="1" x14ac:dyDescent="0.3">
      <c r="A33" s="242"/>
      <c r="B33" s="175" t="s">
        <v>344</v>
      </c>
      <c r="C33" s="177">
        <v>204.58</v>
      </c>
      <c r="D33" s="177">
        <v>20</v>
      </c>
      <c r="E33" s="177">
        <v>20</v>
      </c>
      <c r="F33" s="207">
        <f t="shared" si="0"/>
        <v>9.7761266986020126E-2</v>
      </c>
      <c r="G33" s="177">
        <v>2</v>
      </c>
      <c r="H33" s="180">
        <f>G33/E33</f>
        <v>0.1</v>
      </c>
      <c r="I33" s="177">
        <v>0</v>
      </c>
      <c r="J33" s="177">
        <v>0</v>
      </c>
      <c r="K33" s="180">
        <v>0</v>
      </c>
      <c r="L33" s="177">
        <f t="shared" si="3"/>
        <v>2</v>
      </c>
      <c r="M33" s="179">
        <v>0.1</v>
      </c>
      <c r="N33" s="177">
        <v>2</v>
      </c>
      <c r="O33" s="180">
        <f t="shared" si="2"/>
        <v>0.1</v>
      </c>
      <c r="P33" s="177">
        <v>0</v>
      </c>
      <c r="Q33" s="29"/>
      <c r="R33" s="29"/>
      <c r="S33" s="29"/>
      <c r="T33" s="29"/>
      <c r="U33" s="29"/>
    </row>
    <row r="34" spans="1:21" s="20" customFormat="1" ht="9.9499999999999993" customHeight="1" x14ac:dyDescent="0.3">
      <c r="A34" s="242"/>
      <c r="B34" s="175" t="s">
        <v>345</v>
      </c>
      <c r="C34" s="177">
        <v>38.96</v>
      </c>
      <c r="D34" s="177">
        <v>0</v>
      </c>
      <c r="E34" s="177">
        <v>0</v>
      </c>
      <c r="F34" s="207">
        <f t="shared" si="0"/>
        <v>0</v>
      </c>
      <c r="G34" s="177">
        <v>0</v>
      </c>
      <c r="H34" s="180">
        <v>0</v>
      </c>
      <c r="I34" s="177">
        <v>0</v>
      </c>
      <c r="J34" s="177">
        <v>0</v>
      </c>
      <c r="K34" s="180">
        <v>0</v>
      </c>
      <c r="L34" s="177">
        <f t="shared" si="3"/>
        <v>0</v>
      </c>
      <c r="M34" s="179">
        <v>0</v>
      </c>
      <c r="N34" s="177">
        <v>0</v>
      </c>
      <c r="O34" s="180">
        <v>0</v>
      </c>
      <c r="P34" s="177">
        <v>0</v>
      </c>
      <c r="Q34" s="29"/>
      <c r="R34" s="29"/>
      <c r="S34" s="29"/>
      <c r="T34" s="29"/>
      <c r="U34" s="29"/>
    </row>
    <row r="35" spans="1:21" s="20" customFormat="1" ht="9.9499999999999993" customHeight="1" x14ac:dyDescent="0.3">
      <c r="A35" s="242"/>
      <c r="B35" s="175" t="s">
        <v>346</v>
      </c>
      <c r="C35" s="177">
        <v>97.03</v>
      </c>
      <c r="D35" s="177">
        <v>0</v>
      </c>
      <c r="E35" s="177">
        <v>0</v>
      </c>
      <c r="F35" s="207">
        <f t="shared" si="0"/>
        <v>0</v>
      </c>
      <c r="G35" s="177">
        <v>0</v>
      </c>
      <c r="H35" s="180">
        <v>0</v>
      </c>
      <c r="I35" s="177">
        <v>0</v>
      </c>
      <c r="J35" s="177">
        <v>0</v>
      </c>
      <c r="K35" s="180">
        <v>0</v>
      </c>
      <c r="L35" s="177">
        <f t="shared" si="3"/>
        <v>0</v>
      </c>
      <c r="M35" s="179">
        <v>0</v>
      </c>
      <c r="N35" s="177">
        <v>0</v>
      </c>
      <c r="O35" s="180">
        <v>0</v>
      </c>
      <c r="P35" s="177">
        <v>0</v>
      </c>
      <c r="Q35" s="29"/>
      <c r="R35" s="29"/>
      <c r="S35" s="29"/>
      <c r="T35" s="29"/>
      <c r="U35" s="29"/>
    </row>
    <row r="36" spans="1:21" s="20" customFormat="1" ht="9.9499999999999993" customHeight="1" x14ac:dyDescent="0.3">
      <c r="A36" s="243"/>
      <c r="B36" s="175" t="s">
        <v>347</v>
      </c>
      <c r="C36" s="177">
        <v>40.97</v>
      </c>
      <c r="D36" s="177">
        <v>0</v>
      </c>
      <c r="E36" s="177">
        <v>0</v>
      </c>
      <c r="F36" s="207">
        <f t="shared" si="0"/>
        <v>0</v>
      </c>
      <c r="G36" s="177">
        <v>0</v>
      </c>
      <c r="H36" s="180">
        <v>0</v>
      </c>
      <c r="I36" s="177">
        <v>0</v>
      </c>
      <c r="J36" s="177">
        <v>0</v>
      </c>
      <c r="K36" s="180">
        <v>0</v>
      </c>
      <c r="L36" s="177">
        <f t="shared" si="3"/>
        <v>0</v>
      </c>
      <c r="M36" s="179">
        <v>0</v>
      </c>
      <c r="N36" s="177">
        <v>0</v>
      </c>
      <c r="O36" s="180">
        <v>0</v>
      </c>
      <c r="P36" s="177">
        <v>0</v>
      </c>
      <c r="Q36" s="29"/>
      <c r="R36" s="29"/>
      <c r="S36" s="29"/>
      <c r="T36" s="29"/>
      <c r="U36" s="29"/>
    </row>
    <row r="37" spans="1:21" ht="9.9499999999999993" customHeight="1" x14ac:dyDescent="0.3">
      <c r="A37" s="241">
        <v>3</v>
      </c>
      <c r="B37" s="175" t="s">
        <v>348</v>
      </c>
      <c r="C37" s="177"/>
      <c r="D37" s="177"/>
      <c r="E37" s="177"/>
      <c r="F37" s="207"/>
      <c r="G37" s="177"/>
      <c r="H37" s="180"/>
      <c r="I37" s="177"/>
      <c r="J37" s="177"/>
      <c r="K37" s="180"/>
      <c r="L37" s="177"/>
      <c r="M37" s="179"/>
      <c r="N37" s="177"/>
      <c r="O37" s="180"/>
      <c r="P37" s="177"/>
      <c r="Q37" s="2"/>
      <c r="R37" s="2"/>
      <c r="S37" s="2"/>
      <c r="T37" s="2"/>
      <c r="U37" s="2"/>
    </row>
    <row r="38" spans="1:21" s="20" customFormat="1" ht="9.75" customHeight="1" x14ac:dyDescent="0.3">
      <c r="A38" s="242"/>
      <c r="B38" s="175" t="s">
        <v>349</v>
      </c>
      <c r="C38" s="177">
        <v>239.47</v>
      </c>
      <c r="D38" s="177">
        <v>42</v>
      </c>
      <c r="E38" s="177">
        <v>42</v>
      </c>
      <c r="F38" s="207">
        <f t="shared" si="0"/>
        <v>0.17538731365097926</v>
      </c>
      <c r="G38" s="177">
        <v>4</v>
      </c>
      <c r="H38" s="180">
        <f>G38/E38</f>
        <v>9.5238095238095233E-2</v>
      </c>
      <c r="I38" s="177">
        <v>0</v>
      </c>
      <c r="J38" s="177">
        <v>0</v>
      </c>
      <c r="K38" s="180">
        <f t="shared" si="4"/>
        <v>0</v>
      </c>
      <c r="L38" s="177">
        <f t="shared" si="3"/>
        <v>4</v>
      </c>
      <c r="M38" s="179">
        <v>0.1</v>
      </c>
      <c r="N38" s="177">
        <v>4</v>
      </c>
      <c r="O38" s="180">
        <f t="shared" si="2"/>
        <v>9.5238095238095233E-2</v>
      </c>
      <c r="P38" s="177">
        <v>0</v>
      </c>
    </row>
    <row r="39" spans="1:21" s="20" customFormat="1" ht="9.9499999999999993" customHeight="1" x14ac:dyDescent="0.3">
      <c r="A39" s="242"/>
      <c r="B39" s="175" t="s">
        <v>350</v>
      </c>
      <c r="C39" s="177">
        <v>46.05</v>
      </c>
      <c r="D39" s="177">
        <v>0</v>
      </c>
      <c r="E39" s="177">
        <v>0</v>
      </c>
      <c r="F39" s="207">
        <f t="shared" si="0"/>
        <v>0</v>
      </c>
      <c r="G39" s="177">
        <v>0</v>
      </c>
      <c r="H39" s="180">
        <v>0</v>
      </c>
      <c r="I39" s="177">
        <v>0</v>
      </c>
      <c r="J39" s="177">
        <v>0</v>
      </c>
      <c r="K39" s="180">
        <v>0</v>
      </c>
      <c r="L39" s="177">
        <f t="shared" si="3"/>
        <v>0</v>
      </c>
      <c r="M39" s="179">
        <v>0</v>
      </c>
      <c r="N39" s="177">
        <v>0</v>
      </c>
      <c r="O39" s="180">
        <v>0</v>
      </c>
      <c r="P39" s="177">
        <v>0</v>
      </c>
    </row>
    <row r="40" spans="1:21" s="20" customFormat="1" ht="9.9499999999999993" customHeight="1" x14ac:dyDescent="0.3">
      <c r="A40" s="242"/>
      <c r="B40" s="175" t="s">
        <v>351</v>
      </c>
      <c r="C40" s="177">
        <v>69.010000000000005</v>
      </c>
      <c r="D40" s="177">
        <v>0</v>
      </c>
      <c r="E40" s="177">
        <v>0</v>
      </c>
      <c r="F40" s="207">
        <f t="shared" si="0"/>
        <v>0</v>
      </c>
      <c r="G40" s="177">
        <v>0</v>
      </c>
      <c r="H40" s="180">
        <v>0</v>
      </c>
      <c r="I40" s="177">
        <v>0</v>
      </c>
      <c r="J40" s="177">
        <v>0</v>
      </c>
      <c r="K40" s="180">
        <v>0</v>
      </c>
      <c r="L40" s="177">
        <f t="shared" si="3"/>
        <v>0</v>
      </c>
      <c r="M40" s="179">
        <v>0</v>
      </c>
      <c r="N40" s="177">
        <v>0</v>
      </c>
      <c r="O40" s="180">
        <v>0</v>
      </c>
      <c r="P40" s="177">
        <v>0</v>
      </c>
    </row>
    <row r="41" spans="1:21" s="20" customFormat="1" ht="9.9499999999999993" customHeight="1" x14ac:dyDescent="0.3">
      <c r="A41" s="242"/>
      <c r="B41" s="175" t="s">
        <v>352</v>
      </c>
      <c r="C41" s="177">
        <v>109.47</v>
      </c>
      <c r="D41" s="177">
        <v>20</v>
      </c>
      <c r="E41" s="177">
        <v>20</v>
      </c>
      <c r="F41" s="207">
        <f t="shared" si="0"/>
        <v>0.18269845619804512</v>
      </c>
      <c r="G41" s="177">
        <v>2</v>
      </c>
      <c r="H41" s="180">
        <f>G41/E41</f>
        <v>0.1</v>
      </c>
      <c r="I41" s="177">
        <v>0</v>
      </c>
      <c r="J41" s="177">
        <v>0</v>
      </c>
      <c r="K41" s="180">
        <f t="shared" si="4"/>
        <v>0</v>
      </c>
      <c r="L41" s="177">
        <f t="shared" si="3"/>
        <v>2</v>
      </c>
      <c r="M41" s="179">
        <v>0.1</v>
      </c>
      <c r="N41" s="177">
        <v>2</v>
      </c>
      <c r="O41" s="180">
        <f t="shared" si="2"/>
        <v>0.1</v>
      </c>
      <c r="P41" s="177">
        <v>0</v>
      </c>
    </row>
    <row r="42" spans="1:21" s="20" customFormat="1" ht="9.9499999999999993" customHeight="1" x14ac:dyDescent="0.3">
      <c r="A42" s="243"/>
      <c r="B42" s="175" t="s">
        <v>353</v>
      </c>
      <c r="C42" s="177">
        <v>221.53</v>
      </c>
      <c r="D42" s="177">
        <v>42</v>
      </c>
      <c r="E42" s="177">
        <v>42</v>
      </c>
      <c r="F42" s="207">
        <f t="shared" si="0"/>
        <v>0.18959057464000362</v>
      </c>
      <c r="G42" s="177">
        <v>4</v>
      </c>
      <c r="H42" s="180">
        <f>G42/E42</f>
        <v>9.5238095238095233E-2</v>
      </c>
      <c r="I42" s="177">
        <v>0</v>
      </c>
      <c r="J42" s="177">
        <v>0</v>
      </c>
      <c r="K42" s="180">
        <f t="shared" si="4"/>
        <v>0</v>
      </c>
      <c r="L42" s="177">
        <f t="shared" si="3"/>
        <v>4</v>
      </c>
      <c r="M42" s="179">
        <v>0.1</v>
      </c>
      <c r="N42" s="177">
        <v>4</v>
      </c>
      <c r="O42" s="180">
        <f t="shared" si="2"/>
        <v>9.5238095238095233E-2</v>
      </c>
      <c r="P42" s="177">
        <v>0</v>
      </c>
    </row>
    <row r="43" spans="1:21" s="20" customFormat="1" ht="9.9499999999999993" customHeight="1" x14ac:dyDescent="0.3">
      <c r="A43" s="241">
        <v>4</v>
      </c>
      <c r="B43" s="175" t="s">
        <v>354</v>
      </c>
      <c r="C43" s="177"/>
      <c r="D43" s="177"/>
      <c r="E43" s="177"/>
      <c r="F43" s="207"/>
      <c r="G43" s="177"/>
      <c r="H43" s="180"/>
      <c r="I43" s="177"/>
      <c r="J43" s="177"/>
      <c r="K43" s="180"/>
      <c r="L43" s="177"/>
      <c r="M43" s="179"/>
      <c r="N43" s="177"/>
      <c r="O43" s="180"/>
      <c r="P43" s="177"/>
    </row>
    <row r="44" spans="1:21" s="20" customFormat="1" ht="9.9499999999999993" customHeight="1" x14ac:dyDescent="0.3">
      <c r="A44" s="242"/>
      <c r="B44" s="175" t="s">
        <v>355</v>
      </c>
      <c r="C44" s="177">
        <v>268.17</v>
      </c>
      <c r="D44" s="177">
        <v>23</v>
      </c>
      <c r="E44" s="177">
        <v>23</v>
      </c>
      <c r="F44" s="207">
        <f t="shared" si="0"/>
        <v>8.5766491404705963E-2</v>
      </c>
      <c r="G44" s="177">
        <v>2</v>
      </c>
      <c r="H44" s="180">
        <f>G44/E44</f>
        <v>8.6956521739130432E-2</v>
      </c>
      <c r="I44" s="177">
        <v>0</v>
      </c>
      <c r="J44" s="177">
        <v>0</v>
      </c>
      <c r="K44" s="180">
        <v>0</v>
      </c>
      <c r="L44" s="177">
        <f>ROUNDDOWN(E44*10%,0)</f>
        <v>2</v>
      </c>
      <c r="M44" s="179">
        <v>0.1</v>
      </c>
      <c r="N44" s="177">
        <v>2</v>
      </c>
      <c r="O44" s="180">
        <f t="shared" si="2"/>
        <v>8.6956521739130432E-2</v>
      </c>
      <c r="P44" s="177">
        <v>0</v>
      </c>
    </row>
    <row r="45" spans="1:21" s="20" customFormat="1" ht="9.9499999999999993" customHeight="1" x14ac:dyDescent="0.3">
      <c r="A45" s="242"/>
      <c r="B45" s="175" t="s">
        <v>356</v>
      </c>
      <c r="C45" s="177">
        <v>30.33</v>
      </c>
      <c r="D45" s="177">
        <v>0</v>
      </c>
      <c r="E45" s="177">
        <v>0</v>
      </c>
      <c r="F45" s="207">
        <f t="shared" si="0"/>
        <v>0</v>
      </c>
      <c r="G45" s="177">
        <v>0</v>
      </c>
      <c r="H45" s="180">
        <v>0</v>
      </c>
      <c r="I45" s="177">
        <v>0</v>
      </c>
      <c r="J45" s="177">
        <v>0</v>
      </c>
      <c r="K45" s="180">
        <v>0</v>
      </c>
      <c r="L45" s="177">
        <f>ROUNDDOWN(E45*10%,0)</f>
        <v>0</v>
      </c>
      <c r="M45" s="179">
        <v>0</v>
      </c>
      <c r="N45" s="177">
        <v>0</v>
      </c>
      <c r="O45" s="180">
        <v>0</v>
      </c>
      <c r="P45" s="177">
        <v>0</v>
      </c>
    </row>
    <row r="46" spans="1:21" s="20" customFormat="1" ht="9.9499999999999993" customHeight="1" x14ac:dyDescent="0.3">
      <c r="A46" s="242"/>
      <c r="B46" s="175" t="s">
        <v>357</v>
      </c>
      <c r="C46" s="177">
        <v>146.69999999999999</v>
      </c>
      <c r="D46" s="177">
        <v>0</v>
      </c>
      <c r="E46" s="177">
        <v>0</v>
      </c>
      <c r="F46" s="207">
        <f t="shared" si="0"/>
        <v>0</v>
      </c>
      <c r="G46" s="177">
        <v>0</v>
      </c>
      <c r="H46" s="180">
        <v>0</v>
      </c>
      <c r="I46" s="177">
        <v>0</v>
      </c>
      <c r="J46" s="177">
        <v>0</v>
      </c>
      <c r="K46" s="180">
        <v>0</v>
      </c>
      <c r="L46" s="177">
        <f>ROUNDDOWN(E46*10%,0)</f>
        <v>0</v>
      </c>
      <c r="M46" s="179">
        <v>0</v>
      </c>
      <c r="N46" s="177">
        <v>0</v>
      </c>
      <c r="O46" s="180">
        <v>0</v>
      </c>
      <c r="P46" s="177">
        <v>0</v>
      </c>
    </row>
    <row r="47" spans="1:21" s="20" customFormat="1" ht="9.9499999999999993" customHeight="1" x14ac:dyDescent="0.3">
      <c r="A47" s="242"/>
      <c r="B47" s="175" t="s">
        <v>358</v>
      </c>
      <c r="C47" s="177">
        <v>39.99</v>
      </c>
      <c r="D47" s="177">
        <v>0</v>
      </c>
      <c r="E47" s="177">
        <v>0</v>
      </c>
      <c r="F47" s="207">
        <f t="shared" si="0"/>
        <v>0</v>
      </c>
      <c r="G47" s="177">
        <v>0</v>
      </c>
      <c r="H47" s="180">
        <v>0</v>
      </c>
      <c r="I47" s="177">
        <v>0</v>
      </c>
      <c r="J47" s="177">
        <v>0</v>
      </c>
      <c r="K47" s="180">
        <v>0</v>
      </c>
      <c r="L47" s="177">
        <f t="shared" ref="L47:L54" si="5">ROUNDDOWN(E47*10%,0)</f>
        <v>0</v>
      </c>
      <c r="M47" s="179">
        <v>0</v>
      </c>
      <c r="N47" s="177">
        <v>0</v>
      </c>
      <c r="O47" s="180">
        <v>0</v>
      </c>
      <c r="P47" s="177">
        <v>0</v>
      </c>
    </row>
    <row r="48" spans="1:21" s="20" customFormat="1" ht="9.9499999999999993" customHeight="1" x14ac:dyDescent="0.3">
      <c r="A48" s="242"/>
      <c r="B48" s="175" t="s">
        <v>359</v>
      </c>
      <c r="C48" s="177">
        <v>371.29</v>
      </c>
      <c r="D48" s="177">
        <v>47</v>
      </c>
      <c r="E48" s="177">
        <v>47</v>
      </c>
      <c r="F48" s="207">
        <f t="shared" si="0"/>
        <v>0.12658568773734816</v>
      </c>
      <c r="G48" s="177">
        <v>4</v>
      </c>
      <c r="H48" s="180">
        <f>G48/E48</f>
        <v>8.5106382978723402E-2</v>
      </c>
      <c r="I48" s="177">
        <v>0</v>
      </c>
      <c r="J48" s="177">
        <v>0</v>
      </c>
      <c r="K48" s="180">
        <v>0</v>
      </c>
      <c r="L48" s="177">
        <f t="shared" si="5"/>
        <v>4</v>
      </c>
      <c r="M48" s="179">
        <v>0.1</v>
      </c>
      <c r="N48" s="177">
        <v>4</v>
      </c>
      <c r="O48" s="180">
        <f t="shared" si="2"/>
        <v>8.5106382978723402E-2</v>
      </c>
      <c r="P48" s="177">
        <v>0</v>
      </c>
    </row>
    <row r="49" spans="1:16" s="20" customFormat="1" ht="9.9499999999999993" customHeight="1" x14ac:dyDescent="0.3">
      <c r="A49" s="242"/>
      <c r="B49" s="175" t="s">
        <v>360</v>
      </c>
      <c r="C49" s="177">
        <v>17.04</v>
      </c>
      <c r="D49" s="177">
        <v>0</v>
      </c>
      <c r="E49" s="177">
        <v>0</v>
      </c>
      <c r="F49" s="207">
        <f t="shared" si="0"/>
        <v>0</v>
      </c>
      <c r="G49" s="177">
        <v>0</v>
      </c>
      <c r="H49" s="180">
        <v>0</v>
      </c>
      <c r="I49" s="177">
        <v>0</v>
      </c>
      <c r="J49" s="177">
        <v>0</v>
      </c>
      <c r="K49" s="180">
        <v>0</v>
      </c>
      <c r="L49" s="177">
        <f t="shared" si="5"/>
        <v>0</v>
      </c>
      <c r="M49" s="179">
        <v>0</v>
      </c>
      <c r="N49" s="177">
        <v>0</v>
      </c>
      <c r="O49" s="180">
        <v>0</v>
      </c>
      <c r="P49" s="177">
        <v>0</v>
      </c>
    </row>
    <row r="50" spans="1:16" s="20" customFormat="1" ht="9.9499999999999993" customHeight="1" x14ac:dyDescent="0.3">
      <c r="A50" s="242"/>
      <c r="B50" s="175" t="s">
        <v>361</v>
      </c>
      <c r="C50" s="177">
        <v>21.24</v>
      </c>
      <c r="D50" s="177">
        <v>0</v>
      </c>
      <c r="E50" s="177">
        <v>0</v>
      </c>
      <c r="F50" s="207">
        <f t="shared" si="0"/>
        <v>0</v>
      </c>
      <c r="G50" s="177">
        <v>0</v>
      </c>
      <c r="H50" s="180">
        <v>0</v>
      </c>
      <c r="I50" s="177">
        <v>0</v>
      </c>
      <c r="J50" s="177">
        <v>0</v>
      </c>
      <c r="K50" s="180">
        <v>0</v>
      </c>
      <c r="L50" s="177">
        <f t="shared" si="5"/>
        <v>0</v>
      </c>
      <c r="M50" s="179">
        <v>0</v>
      </c>
      <c r="N50" s="177">
        <v>0</v>
      </c>
      <c r="O50" s="180">
        <v>0</v>
      </c>
      <c r="P50" s="177">
        <v>0</v>
      </c>
    </row>
    <row r="51" spans="1:16" s="20" customFormat="1" ht="9.9499999999999993" customHeight="1" x14ac:dyDescent="0.3">
      <c r="A51" s="242"/>
      <c r="B51" s="175" t="s">
        <v>362</v>
      </c>
      <c r="C51" s="177">
        <v>257.32</v>
      </c>
      <c r="D51" s="177">
        <v>22</v>
      </c>
      <c r="E51" s="177">
        <v>22</v>
      </c>
      <c r="F51" s="207">
        <f t="shared" si="0"/>
        <v>8.54966578579201E-2</v>
      </c>
      <c r="G51" s="177">
        <v>2</v>
      </c>
      <c r="H51" s="180">
        <f>G51/E51</f>
        <v>9.0909090909090912E-2</v>
      </c>
      <c r="I51" s="177">
        <v>0</v>
      </c>
      <c r="J51" s="177">
        <v>0</v>
      </c>
      <c r="K51" s="180">
        <v>0</v>
      </c>
      <c r="L51" s="177">
        <f t="shared" si="5"/>
        <v>2</v>
      </c>
      <c r="M51" s="179">
        <v>0.1</v>
      </c>
      <c r="N51" s="177">
        <v>2</v>
      </c>
      <c r="O51" s="180">
        <f t="shared" si="2"/>
        <v>9.0909090909090912E-2</v>
      </c>
      <c r="P51" s="177">
        <v>0</v>
      </c>
    </row>
    <row r="52" spans="1:16" s="20" customFormat="1" ht="9.9499999999999993" customHeight="1" x14ac:dyDescent="0.3">
      <c r="A52" s="242"/>
      <c r="B52" s="175" t="s">
        <v>363</v>
      </c>
      <c r="C52" s="177">
        <v>143.61000000000001</v>
      </c>
      <c r="D52" s="177">
        <v>0</v>
      </c>
      <c r="E52" s="177">
        <v>0</v>
      </c>
      <c r="F52" s="207">
        <f t="shared" si="0"/>
        <v>0</v>
      </c>
      <c r="G52" s="177">
        <v>0</v>
      </c>
      <c r="H52" s="180">
        <v>0</v>
      </c>
      <c r="I52" s="177">
        <v>0</v>
      </c>
      <c r="J52" s="177">
        <v>0</v>
      </c>
      <c r="K52" s="180">
        <v>0</v>
      </c>
      <c r="L52" s="177">
        <f t="shared" si="5"/>
        <v>0</v>
      </c>
      <c r="M52" s="179">
        <v>0</v>
      </c>
      <c r="N52" s="177">
        <v>0</v>
      </c>
      <c r="O52" s="180">
        <v>0</v>
      </c>
      <c r="P52" s="177">
        <v>0</v>
      </c>
    </row>
    <row r="53" spans="1:16" s="20" customFormat="1" ht="9.9499999999999993" customHeight="1" x14ac:dyDescent="0.3">
      <c r="A53" s="243"/>
      <c r="B53" s="175" t="s">
        <v>364</v>
      </c>
      <c r="C53" s="177">
        <v>82.12</v>
      </c>
      <c r="D53" s="177">
        <v>0</v>
      </c>
      <c r="E53" s="177">
        <v>0</v>
      </c>
      <c r="F53" s="207">
        <f t="shared" si="0"/>
        <v>0</v>
      </c>
      <c r="G53" s="177">
        <v>0</v>
      </c>
      <c r="H53" s="180">
        <v>0</v>
      </c>
      <c r="I53" s="177">
        <v>0</v>
      </c>
      <c r="J53" s="177">
        <v>0</v>
      </c>
      <c r="K53" s="180">
        <v>0</v>
      </c>
      <c r="L53" s="177">
        <f t="shared" si="5"/>
        <v>0</v>
      </c>
      <c r="M53" s="179">
        <v>0</v>
      </c>
      <c r="N53" s="177">
        <v>0</v>
      </c>
      <c r="O53" s="180">
        <v>0</v>
      </c>
      <c r="P53" s="177">
        <v>0</v>
      </c>
    </row>
    <row r="54" spans="1:16" ht="12" customHeight="1" x14ac:dyDescent="0.3">
      <c r="A54" s="9">
        <v>5</v>
      </c>
      <c r="B54" s="175" t="s">
        <v>365</v>
      </c>
      <c r="C54" s="177">
        <v>11718.76</v>
      </c>
      <c r="D54" s="177">
        <v>0</v>
      </c>
      <c r="E54" s="177">
        <v>0</v>
      </c>
      <c r="F54" s="207">
        <f t="shared" si="0"/>
        <v>0</v>
      </c>
      <c r="G54" s="177">
        <v>0</v>
      </c>
      <c r="H54" s="180">
        <v>0</v>
      </c>
      <c r="I54" s="177">
        <v>0</v>
      </c>
      <c r="J54" s="177">
        <v>0</v>
      </c>
      <c r="K54" s="180">
        <v>0</v>
      </c>
      <c r="L54" s="177">
        <f t="shared" si="5"/>
        <v>0</v>
      </c>
      <c r="M54" s="179">
        <v>0</v>
      </c>
      <c r="N54" s="177">
        <v>0</v>
      </c>
      <c r="O54" s="180">
        <v>0</v>
      </c>
      <c r="P54" s="177">
        <v>0</v>
      </c>
    </row>
    <row r="55" spans="1:16" s="78" customFormat="1" ht="10.5" customHeight="1" x14ac:dyDescent="0.3">
      <c r="A55" s="324" t="s">
        <v>366</v>
      </c>
      <c r="B55" s="324"/>
      <c r="C55" s="184">
        <f>SUM(C54,C53,C52,C51,C50,C49,C48,C47,C46,C45,C44,C42,C41,C40,C39,C38,C36,C35,C34,C33,C32,C31,C30,C29,C27,C26,C25)</f>
        <v>15920.250000000004</v>
      </c>
      <c r="D55" s="184">
        <f>SUM(D25:D54)</f>
        <v>422</v>
      </c>
      <c r="E55" s="184">
        <f>SUM(E25:E54)</f>
        <v>422</v>
      </c>
      <c r="F55" s="208">
        <f t="shared" si="0"/>
        <v>2.6507121433394568E-2</v>
      </c>
      <c r="G55" s="184">
        <f>SUM(G25:G54)</f>
        <v>39</v>
      </c>
      <c r="H55" s="180">
        <f>G55/E55</f>
        <v>9.2417061611374404E-2</v>
      </c>
      <c r="I55" s="184">
        <v>0</v>
      </c>
      <c r="J55" s="184">
        <f>SUM(J25:J54)</f>
        <v>0</v>
      </c>
      <c r="K55" s="186">
        <f t="shared" si="4"/>
        <v>0</v>
      </c>
      <c r="L55" s="177">
        <f>SUM(L25:L54)</f>
        <v>39</v>
      </c>
      <c r="M55" s="186">
        <f>L55/E55</f>
        <v>9.2417061611374404E-2</v>
      </c>
      <c r="N55" s="184">
        <f>SUM(N25:N54)</f>
        <v>39</v>
      </c>
      <c r="O55" s="186">
        <f t="shared" si="2"/>
        <v>9.2417061611374404E-2</v>
      </c>
      <c r="P55" s="184">
        <v>0</v>
      </c>
    </row>
    <row r="56" spans="1:16" s="20" customFormat="1" ht="9.9499999999999993" customHeight="1" x14ac:dyDescent="0.3">
      <c r="A56" s="325" t="s">
        <v>32</v>
      </c>
      <c r="B56" s="325"/>
      <c r="C56" s="177"/>
      <c r="D56" s="177"/>
      <c r="E56" s="177"/>
      <c r="F56" s="207"/>
      <c r="G56" s="177"/>
      <c r="H56" s="180"/>
      <c r="I56" s="177"/>
      <c r="J56" s="177"/>
      <c r="K56" s="180"/>
      <c r="L56" s="177"/>
      <c r="M56" s="179"/>
      <c r="N56" s="177"/>
      <c r="O56" s="180"/>
      <c r="P56" s="177"/>
    </row>
    <row r="57" spans="1:16" s="20" customFormat="1" ht="9.9499999999999993" customHeight="1" x14ac:dyDescent="0.3">
      <c r="A57" s="9">
        <v>1</v>
      </c>
      <c r="B57" s="175" t="s">
        <v>33</v>
      </c>
      <c r="C57" s="177">
        <v>60.92</v>
      </c>
      <c r="D57" s="177">
        <v>3</v>
      </c>
      <c r="E57" s="177">
        <v>3</v>
      </c>
      <c r="F57" s="207">
        <f t="shared" si="0"/>
        <v>4.9244911359159552E-2</v>
      </c>
      <c r="G57" s="177">
        <v>0</v>
      </c>
      <c r="H57" s="180">
        <v>0</v>
      </c>
      <c r="I57" s="177">
        <v>0</v>
      </c>
      <c r="J57" s="177">
        <v>0</v>
      </c>
      <c r="K57" s="180">
        <v>0</v>
      </c>
      <c r="L57" s="177">
        <f>ROUNDDOWN(E57*10%,0)</f>
        <v>0</v>
      </c>
      <c r="M57" s="179">
        <v>0</v>
      </c>
      <c r="N57" s="177">
        <v>0</v>
      </c>
      <c r="O57" s="180">
        <v>0</v>
      </c>
      <c r="P57" s="177">
        <v>0</v>
      </c>
    </row>
    <row r="58" spans="1:16" s="20" customFormat="1" ht="9.9499999999999993" customHeight="1" x14ac:dyDescent="0.3">
      <c r="A58" s="241">
        <v>2</v>
      </c>
      <c r="B58" s="175" t="s">
        <v>34</v>
      </c>
      <c r="C58" s="177"/>
      <c r="D58" s="177"/>
      <c r="E58" s="177"/>
      <c r="F58" s="207"/>
      <c r="G58" s="177"/>
      <c r="H58" s="180"/>
      <c r="I58" s="177"/>
      <c r="J58" s="177"/>
      <c r="K58" s="180"/>
      <c r="L58" s="177"/>
      <c r="M58" s="179"/>
      <c r="N58" s="177"/>
      <c r="O58" s="180"/>
      <c r="P58" s="177"/>
    </row>
    <row r="59" spans="1:16" s="20" customFormat="1" ht="9.9499999999999993" customHeight="1" x14ac:dyDescent="0.3">
      <c r="A59" s="243"/>
      <c r="B59" s="175" t="s">
        <v>23</v>
      </c>
      <c r="C59" s="177">
        <v>119.39</v>
      </c>
      <c r="D59" s="177">
        <v>13</v>
      </c>
      <c r="E59" s="177">
        <v>13</v>
      </c>
      <c r="F59" s="207">
        <f t="shared" si="0"/>
        <v>0.10888684144400704</v>
      </c>
      <c r="G59" s="177">
        <v>0</v>
      </c>
      <c r="H59" s="180">
        <v>0</v>
      </c>
      <c r="I59" s="177">
        <v>0</v>
      </c>
      <c r="J59" s="177">
        <v>0</v>
      </c>
      <c r="K59" s="180">
        <v>0</v>
      </c>
      <c r="L59" s="177">
        <f t="shared" ref="L59:L120" si="6">ROUNDDOWN(E59*10%,0)</f>
        <v>1</v>
      </c>
      <c r="M59" s="179">
        <v>0</v>
      </c>
      <c r="N59" s="177">
        <v>0</v>
      </c>
      <c r="O59" s="180">
        <f t="shared" si="2"/>
        <v>0</v>
      </c>
      <c r="P59" s="177">
        <v>0</v>
      </c>
    </row>
    <row r="60" spans="1:16" s="78" customFormat="1" ht="9.9499999999999993" customHeight="1" x14ac:dyDescent="0.3">
      <c r="A60" s="324" t="s">
        <v>37</v>
      </c>
      <c r="B60" s="324"/>
      <c r="C60" s="184">
        <f>SUM(C57:C59)</f>
        <v>180.31</v>
      </c>
      <c r="D60" s="184">
        <f>SUM(D57:D59)</f>
        <v>16</v>
      </c>
      <c r="E60" s="184">
        <f>SUM(E57:E59)</f>
        <v>16</v>
      </c>
      <c r="F60" s="208">
        <f t="shared" si="0"/>
        <v>8.8736065664688585E-2</v>
      </c>
      <c r="G60" s="184">
        <f>SUM(G57:G59)</f>
        <v>0</v>
      </c>
      <c r="H60" s="186">
        <v>0</v>
      </c>
      <c r="I60" s="184">
        <v>0</v>
      </c>
      <c r="J60" s="184">
        <f>SUM(J57:J59)</f>
        <v>0</v>
      </c>
      <c r="K60" s="186">
        <v>0</v>
      </c>
      <c r="L60" s="177">
        <f t="shared" si="6"/>
        <v>1</v>
      </c>
      <c r="M60" s="186">
        <f>L60/E60</f>
        <v>6.25E-2</v>
      </c>
      <c r="N60" s="184">
        <f>SUM(N57:N59)</f>
        <v>0</v>
      </c>
      <c r="O60" s="186">
        <f t="shared" si="2"/>
        <v>0</v>
      </c>
      <c r="P60" s="184">
        <v>0</v>
      </c>
    </row>
    <row r="61" spans="1:16" ht="9.9499999999999993" customHeight="1" x14ac:dyDescent="0.3">
      <c r="A61" s="325" t="s">
        <v>38</v>
      </c>
      <c r="B61" s="325"/>
      <c r="C61" s="177"/>
      <c r="D61" s="177"/>
      <c r="E61" s="177"/>
      <c r="F61" s="207"/>
      <c r="G61" s="177"/>
      <c r="H61" s="180"/>
      <c r="I61" s="177"/>
      <c r="J61" s="177"/>
      <c r="K61" s="180"/>
      <c r="L61" s="177"/>
      <c r="M61" s="179"/>
      <c r="N61" s="177"/>
      <c r="O61" s="180"/>
      <c r="P61" s="177"/>
    </row>
    <row r="62" spans="1:16" s="20" customFormat="1" ht="9.9499999999999993" customHeight="1" x14ac:dyDescent="0.3">
      <c r="A62" s="241">
        <v>1</v>
      </c>
      <c r="B62" s="175" t="s">
        <v>474</v>
      </c>
      <c r="C62" s="177"/>
      <c r="D62" s="177"/>
      <c r="E62" s="177"/>
      <c r="F62" s="207"/>
      <c r="G62" s="177"/>
      <c r="H62" s="180"/>
      <c r="I62" s="177"/>
      <c r="J62" s="177"/>
      <c r="K62" s="180"/>
      <c r="L62" s="177"/>
      <c r="M62" s="179"/>
      <c r="N62" s="177"/>
      <c r="O62" s="180"/>
      <c r="P62" s="177"/>
    </row>
    <row r="63" spans="1:16" s="20" customFormat="1" ht="9.9499999999999993" customHeight="1" x14ac:dyDescent="0.3">
      <c r="A63" s="243"/>
      <c r="B63" s="175" t="s">
        <v>40</v>
      </c>
      <c r="C63" s="177">
        <v>566.28</v>
      </c>
      <c r="D63" s="177">
        <v>17</v>
      </c>
      <c r="E63" s="177">
        <v>17</v>
      </c>
      <c r="F63" s="207">
        <f t="shared" si="0"/>
        <v>3.0020484565939112E-2</v>
      </c>
      <c r="G63" s="177">
        <v>0</v>
      </c>
      <c r="H63" s="180">
        <v>0</v>
      </c>
      <c r="I63" s="177">
        <v>0</v>
      </c>
      <c r="J63" s="177">
        <v>0</v>
      </c>
      <c r="K63" s="180">
        <v>0</v>
      </c>
      <c r="L63" s="177">
        <f t="shared" si="6"/>
        <v>1</v>
      </c>
      <c r="M63" s="179">
        <v>0.1</v>
      </c>
      <c r="N63" s="177">
        <v>0</v>
      </c>
      <c r="O63" s="180">
        <f t="shared" si="2"/>
        <v>0</v>
      </c>
      <c r="P63" s="177">
        <v>0</v>
      </c>
    </row>
    <row r="64" spans="1:16" s="20" customFormat="1" ht="9.9499999999999993" customHeight="1" x14ac:dyDescent="0.3">
      <c r="A64" s="241">
        <v>2</v>
      </c>
      <c r="B64" s="175" t="s">
        <v>475</v>
      </c>
      <c r="C64" s="177"/>
      <c r="D64" s="177"/>
      <c r="E64" s="177"/>
      <c r="F64" s="207"/>
      <c r="G64" s="177"/>
      <c r="H64" s="180"/>
      <c r="I64" s="177"/>
      <c r="J64" s="177"/>
      <c r="K64" s="180"/>
      <c r="L64" s="177"/>
      <c r="M64" s="179"/>
      <c r="N64" s="177"/>
      <c r="O64" s="180"/>
      <c r="P64" s="177"/>
    </row>
    <row r="65" spans="1:16" s="20" customFormat="1" ht="9.9499999999999993" customHeight="1" x14ac:dyDescent="0.3">
      <c r="A65" s="243"/>
      <c r="B65" s="175" t="s">
        <v>42</v>
      </c>
      <c r="C65" s="177">
        <v>30.25</v>
      </c>
      <c r="D65" s="177">
        <v>0</v>
      </c>
      <c r="E65" s="177">
        <v>0</v>
      </c>
      <c r="F65" s="207">
        <f t="shared" si="0"/>
        <v>0</v>
      </c>
      <c r="G65" s="177">
        <v>0</v>
      </c>
      <c r="H65" s="180">
        <v>0</v>
      </c>
      <c r="I65" s="177">
        <v>0</v>
      </c>
      <c r="J65" s="177">
        <v>0</v>
      </c>
      <c r="K65" s="180">
        <v>0</v>
      </c>
      <c r="L65" s="177">
        <f t="shared" si="6"/>
        <v>0</v>
      </c>
      <c r="M65" s="179">
        <v>0</v>
      </c>
      <c r="N65" s="177">
        <v>0</v>
      </c>
      <c r="O65" s="180">
        <v>0</v>
      </c>
      <c r="P65" s="177">
        <v>0</v>
      </c>
    </row>
    <row r="66" spans="1:16" ht="9.9499999999999993" customHeight="1" x14ac:dyDescent="0.3">
      <c r="A66" s="241">
        <v>3</v>
      </c>
      <c r="B66" s="175" t="s">
        <v>43</v>
      </c>
      <c r="C66" s="177"/>
      <c r="D66" s="177"/>
      <c r="E66" s="177"/>
      <c r="F66" s="207"/>
      <c r="G66" s="177"/>
      <c r="H66" s="180"/>
      <c r="I66" s="177"/>
      <c r="J66" s="177"/>
      <c r="K66" s="180"/>
      <c r="L66" s="177"/>
      <c r="M66" s="179"/>
      <c r="N66" s="177"/>
      <c r="O66" s="180"/>
      <c r="P66" s="177"/>
    </row>
    <row r="67" spans="1:16" s="20" customFormat="1" ht="9.9499999999999993" customHeight="1" x14ac:dyDescent="0.3">
      <c r="A67" s="242"/>
      <c r="B67" s="175" t="s">
        <v>44</v>
      </c>
      <c r="C67" s="177">
        <v>136.30000000000001</v>
      </c>
      <c r="D67" s="177">
        <v>4</v>
      </c>
      <c r="E67" s="177">
        <v>4</v>
      </c>
      <c r="F67" s="207">
        <f t="shared" si="0"/>
        <v>2.9347028613352897E-2</v>
      </c>
      <c r="G67" s="177">
        <v>0</v>
      </c>
      <c r="H67" s="180">
        <v>0</v>
      </c>
      <c r="I67" s="177">
        <v>0</v>
      </c>
      <c r="J67" s="177">
        <v>0</v>
      </c>
      <c r="K67" s="180">
        <v>0</v>
      </c>
      <c r="L67" s="177">
        <f t="shared" si="6"/>
        <v>0</v>
      </c>
      <c r="M67" s="179">
        <v>0</v>
      </c>
      <c r="N67" s="177">
        <v>0</v>
      </c>
      <c r="O67" s="180">
        <f t="shared" si="2"/>
        <v>0</v>
      </c>
      <c r="P67" s="177">
        <v>0</v>
      </c>
    </row>
    <row r="68" spans="1:16" s="20" customFormat="1" ht="9.9499999999999993" customHeight="1" x14ac:dyDescent="0.3">
      <c r="A68" s="243"/>
      <c r="B68" s="175" t="s">
        <v>45</v>
      </c>
      <c r="C68" s="177">
        <v>70.430000000000007</v>
      </c>
      <c r="D68" s="177">
        <v>5</v>
      </c>
      <c r="E68" s="177">
        <v>5</v>
      </c>
      <c r="F68" s="207">
        <f t="shared" si="0"/>
        <v>7.0992474797671443E-2</v>
      </c>
      <c r="G68" s="177">
        <v>0</v>
      </c>
      <c r="H68" s="180">
        <v>0</v>
      </c>
      <c r="I68" s="177">
        <v>0</v>
      </c>
      <c r="J68" s="177">
        <v>0</v>
      </c>
      <c r="K68" s="180">
        <v>0</v>
      </c>
      <c r="L68" s="177">
        <f t="shared" si="6"/>
        <v>0</v>
      </c>
      <c r="M68" s="179">
        <v>0</v>
      </c>
      <c r="N68" s="177">
        <v>0</v>
      </c>
      <c r="O68" s="180">
        <f t="shared" si="2"/>
        <v>0</v>
      </c>
      <c r="P68" s="177">
        <v>0</v>
      </c>
    </row>
    <row r="69" spans="1:16" s="20" customFormat="1" ht="9.9499999999999993" customHeight="1" x14ac:dyDescent="0.3">
      <c r="A69" s="9">
        <v>4</v>
      </c>
      <c r="B69" s="175" t="s">
        <v>46</v>
      </c>
      <c r="C69" s="177">
        <v>95.84</v>
      </c>
      <c r="D69" s="177">
        <v>0</v>
      </c>
      <c r="E69" s="177">
        <v>0</v>
      </c>
      <c r="F69" s="207">
        <f t="shared" si="0"/>
        <v>0</v>
      </c>
      <c r="G69" s="177">
        <v>0</v>
      </c>
      <c r="H69" s="180">
        <v>0</v>
      </c>
      <c r="I69" s="177">
        <v>0</v>
      </c>
      <c r="J69" s="177">
        <v>0</v>
      </c>
      <c r="K69" s="180">
        <v>0</v>
      </c>
      <c r="L69" s="177">
        <f t="shared" si="6"/>
        <v>0</v>
      </c>
      <c r="M69" s="179">
        <v>0</v>
      </c>
      <c r="N69" s="177">
        <v>0</v>
      </c>
      <c r="O69" s="180">
        <v>0</v>
      </c>
      <c r="P69" s="177">
        <v>0</v>
      </c>
    </row>
    <row r="70" spans="1:16" s="20" customFormat="1" ht="9.9499999999999993" customHeight="1" x14ac:dyDescent="0.3">
      <c r="A70" s="9">
        <v>5</v>
      </c>
      <c r="B70" s="175" t="s">
        <v>47</v>
      </c>
      <c r="C70" s="177">
        <v>629.95000000000005</v>
      </c>
      <c r="D70" s="177">
        <v>33</v>
      </c>
      <c r="E70" s="177">
        <v>33</v>
      </c>
      <c r="F70" s="207">
        <f t="shared" si="0"/>
        <v>5.238510992935947E-2</v>
      </c>
      <c r="G70" s="177">
        <v>2</v>
      </c>
      <c r="H70" s="180">
        <f>G70/E70</f>
        <v>6.0606060606060608E-2</v>
      </c>
      <c r="I70" s="177">
        <v>0</v>
      </c>
      <c r="J70" s="177">
        <v>2</v>
      </c>
      <c r="K70" s="180">
        <f t="shared" si="4"/>
        <v>1</v>
      </c>
      <c r="L70" s="177">
        <f t="shared" si="6"/>
        <v>3</v>
      </c>
      <c r="M70" s="179">
        <v>0.1</v>
      </c>
      <c r="N70" s="177">
        <v>2</v>
      </c>
      <c r="O70" s="180">
        <f t="shared" si="2"/>
        <v>6.0606060606060608E-2</v>
      </c>
      <c r="P70" s="177">
        <v>0</v>
      </c>
    </row>
    <row r="71" spans="1:16" s="20" customFormat="1" ht="24" customHeight="1" x14ac:dyDescent="0.3">
      <c r="A71" s="9">
        <v>6</v>
      </c>
      <c r="B71" s="175" t="s">
        <v>49</v>
      </c>
      <c r="C71" s="177">
        <v>58.68</v>
      </c>
      <c r="D71" s="177">
        <v>0</v>
      </c>
      <c r="E71" s="177">
        <v>0</v>
      </c>
      <c r="F71" s="207">
        <f t="shared" si="0"/>
        <v>0</v>
      </c>
      <c r="G71" s="177">
        <v>0</v>
      </c>
      <c r="H71" s="180">
        <v>0</v>
      </c>
      <c r="I71" s="177">
        <v>0</v>
      </c>
      <c r="J71" s="177">
        <v>0</v>
      </c>
      <c r="K71" s="180">
        <v>0</v>
      </c>
      <c r="L71" s="177">
        <f t="shared" si="6"/>
        <v>0</v>
      </c>
      <c r="M71" s="179">
        <v>0</v>
      </c>
      <c r="N71" s="177">
        <v>0</v>
      </c>
      <c r="O71" s="180">
        <v>0</v>
      </c>
      <c r="P71" s="177">
        <v>0</v>
      </c>
    </row>
    <row r="72" spans="1:16" s="20" customFormat="1" ht="24" customHeight="1" x14ac:dyDescent="0.3">
      <c r="A72" s="9">
        <v>7</v>
      </c>
      <c r="B72" s="175" t="s">
        <v>50</v>
      </c>
      <c r="C72" s="177">
        <v>53.5</v>
      </c>
      <c r="D72" s="177">
        <v>0</v>
      </c>
      <c r="E72" s="177">
        <v>0</v>
      </c>
      <c r="F72" s="207">
        <f t="shared" si="0"/>
        <v>0</v>
      </c>
      <c r="G72" s="177">
        <v>0</v>
      </c>
      <c r="H72" s="180">
        <v>0</v>
      </c>
      <c r="I72" s="177">
        <v>0</v>
      </c>
      <c r="J72" s="177">
        <v>0</v>
      </c>
      <c r="K72" s="180">
        <v>0</v>
      </c>
      <c r="L72" s="177">
        <f t="shared" si="6"/>
        <v>0</v>
      </c>
      <c r="M72" s="179">
        <v>0</v>
      </c>
      <c r="N72" s="177">
        <v>0</v>
      </c>
      <c r="O72" s="180">
        <v>0</v>
      </c>
      <c r="P72" s="177">
        <v>0</v>
      </c>
    </row>
    <row r="73" spans="1:16" s="20" customFormat="1" ht="9.9499999999999993" customHeight="1" x14ac:dyDescent="0.3">
      <c r="A73" s="9">
        <v>8</v>
      </c>
      <c r="B73" s="175" t="s">
        <v>51</v>
      </c>
      <c r="C73" s="177">
        <v>559.37</v>
      </c>
      <c r="D73" s="177">
        <v>13</v>
      </c>
      <c r="E73" s="177">
        <v>13</v>
      </c>
      <c r="F73" s="207">
        <f t="shared" si="0"/>
        <v>2.3240431199385021E-2</v>
      </c>
      <c r="G73" s="177">
        <v>0</v>
      </c>
      <c r="H73" s="180">
        <v>0</v>
      </c>
      <c r="I73" s="177">
        <v>0</v>
      </c>
      <c r="J73" s="177">
        <v>0</v>
      </c>
      <c r="K73" s="180">
        <v>0</v>
      </c>
      <c r="L73" s="177">
        <f t="shared" si="6"/>
        <v>1</v>
      </c>
      <c r="M73" s="179">
        <v>0.1</v>
      </c>
      <c r="N73" s="177">
        <v>0</v>
      </c>
      <c r="O73" s="180">
        <f t="shared" si="2"/>
        <v>0</v>
      </c>
      <c r="P73" s="177">
        <v>0</v>
      </c>
    </row>
    <row r="74" spans="1:16" s="20" customFormat="1" ht="9.9499999999999993" customHeight="1" x14ac:dyDescent="0.3">
      <c r="A74" s="9">
        <v>9</v>
      </c>
      <c r="B74" s="175" t="s">
        <v>52</v>
      </c>
      <c r="C74" s="177">
        <v>24.63</v>
      </c>
      <c r="D74" s="177">
        <v>0</v>
      </c>
      <c r="E74" s="177">
        <v>0</v>
      </c>
      <c r="F74" s="207">
        <f t="shared" si="0"/>
        <v>0</v>
      </c>
      <c r="G74" s="177">
        <v>0</v>
      </c>
      <c r="H74" s="180">
        <v>0</v>
      </c>
      <c r="I74" s="177">
        <v>0</v>
      </c>
      <c r="J74" s="177">
        <v>0</v>
      </c>
      <c r="K74" s="180">
        <v>0</v>
      </c>
      <c r="L74" s="177">
        <f t="shared" si="6"/>
        <v>0</v>
      </c>
      <c r="M74" s="179">
        <v>0</v>
      </c>
      <c r="N74" s="177">
        <v>0</v>
      </c>
      <c r="O74" s="180">
        <v>0</v>
      </c>
      <c r="P74" s="177">
        <v>0</v>
      </c>
    </row>
    <row r="75" spans="1:16" s="20" customFormat="1" ht="9.9499999999999993" customHeight="1" x14ac:dyDescent="0.3">
      <c r="A75" s="9">
        <v>10</v>
      </c>
      <c r="B75" s="175" t="s">
        <v>238</v>
      </c>
      <c r="C75" s="177">
        <v>124.89</v>
      </c>
      <c r="D75" s="177">
        <v>1</v>
      </c>
      <c r="E75" s="177">
        <v>1</v>
      </c>
      <c r="F75" s="207">
        <f t="shared" si="0"/>
        <v>8.0070462006565785E-3</v>
      </c>
      <c r="G75" s="177">
        <v>0</v>
      </c>
      <c r="H75" s="180">
        <v>0</v>
      </c>
      <c r="I75" s="177">
        <v>0</v>
      </c>
      <c r="J75" s="177">
        <v>0</v>
      </c>
      <c r="K75" s="180">
        <v>0</v>
      </c>
      <c r="L75" s="177">
        <f t="shared" si="6"/>
        <v>0</v>
      </c>
      <c r="M75" s="179">
        <v>0</v>
      </c>
      <c r="N75" s="177">
        <v>0</v>
      </c>
      <c r="O75" s="180">
        <v>0</v>
      </c>
      <c r="P75" s="177">
        <v>0</v>
      </c>
    </row>
    <row r="76" spans="1:16" s="78" customFormat="1" ht="9.9499999999999993" customHeight="1" x14ac:dyDescent="0.3">
      <c r="A76" s="324" t="s">
        <v>54</v>
      </c>
      <c r="B76" s="324"/>
      <c r="C76" s="184">
        <f>SUM(C62:C75)</f>
        <v>2350.1200000000003</v>
      </c>
      <c r="D76" s="184">
        <f>SUM(D62:D75)</f>
        <v>73</v>
      </c>
      <c r="E76" s="184">
        <f>SUM(E62:E75)</f>
        <v>73</v>
      </c>
      <c r="F76" s="208">
        <f t="shared" si="0"/>
        <v>3.10622436301125E-2</v>
      </c>
      <c r="G76" s="184">
        <f>SUM(G62:G75)</f>
        <v>2</v>
      </c>
      <c r="H76" s="180">
        <f>G76/E76</f>
        <v>2.7397260273972601E-2</v>
      </c>
      <c r="I76" s="184">
        <v>0</v>
      </c>
      <c r="J76" s="184">
        <f>SUM(J62:J75)</f>
        <v>2</v>
      </c>
      <c r="K76" s="186">
        <f t="shared" si="4"/>
        <v>1</v>
      </c>
      <c r="L76" s="177">
        <f>SUM(L62:L75)</f>
        <v>5</v>
      </c>
      <c r="M76" s="186">
        <f>L76/E76</f>
        <v>6.8493150684931503E-2</v>
      </c>
      <c r="N76" s="184">
        <f>SUM(N62:N75)</f>
        <v>2</v>
      </c>
      <c r="O76" s="186">
        <f t="shared" si="2"/>
        <v>2.7397260273972601E-2</v>
      </c>
      <c r="P76" s="184">
        <v>0</v>
      </c>
    </row>
    <row r="77" spans="1:16" ht="9.9499999999999993" customHeight="1" x14ac:dyDescent="0.3">
      <c r="A77" s="328" t="s">
        <v>55</v>
      </c>
      <c r="B77" s="329"/>
      <c r="C77" s="177"/>
      <c r="D77" s="177"/>
      <c r="E77" s="177"/>
      <c r="F77" s="207"/>
      <c r="G77" s="177"/>
      <c r="H77" s="180"/>
      <c r="I77" s="177"/>
      <c r="J77" s="177"/>
      <c r="K77" s="180"/>
      <c r="L77" s="177"/>
      <c r="M77" s="179"/>
      <c r="N77" s="177"/>
      <c r="O77" s="180"/>
      <c r="P77" s="177"/>
    </row>
    <row r="78" spans="1:16" ht="9.9499999999999993" customHeight="1" x14ac:dyDescent="0.3">
      <c r="A78" s="241">
        <v>1</v>
      </c>
      <c r="B78" s="175" t="s">
        <v>56</v>
      </c>
      <c r="C78" s="177"/>
      <c r="D78" s="177"/>
      <c r="E78" s="177"/>
      <c r="F78" s="207"/>
      <c r="G78" s="177"/>
      <c r="H78" s="180"/>
      <c r="I78" s="177"/>
      <c r="J78" s="177"/>
      <c r="K78" s="180"/>
      <c r="L78" s="177"/>
      <c r="M78" s="179"/>
      <c r="N78" s="177"/>
      <c r="O78" s="180"/>
      <c r="P78" s="177"/>
    </row>
    <row r="79" spans="1:16" s="20" customFormat="1" ht="9.9499999999999993" customHeight="1" x14ac:dyDescent="0.3">
      <c r="A79" s="242"/>
      <c r="B79" s="175" t="s">
        <v>57</v>
      </c>
      <c r="C79" s="177">
        <v>575.29</v>
      </c>
      <c r="D79" s="177">
        <v>16</v>
      </c>
      <c r="E79" s="177">
        <v>16</v>
      </c>
      <c r="F79" s="207">
        <f t="shared" ref="F79:F139" si="7">E79/C79</f>
        <v>2.7812060004519461E-2</v>
      </c>
      <c r="G79" s="177">
        <v>0</v>
      </c>
      <c r="H79" s="180">
        <v>0</v>
      </c>
      <c r="I79" s="177">
        <v>0</v>
      </c>
      <c r="J79" s="177">
        <v>0</v>
      </c>
      <c r="K79" s="180">
        <v>0</v>
      </c>
      <c r="L79" s="177">
        <f t="shared" si="6"/>
        <v>1</v>
      </c>
      <c r="M79" s="179">
        <v>0.1</v>
      </c>
      <c r="N79" s="177">
        <v>0</v>
      </c>
      <c r="O79" s="180">
        <f t="shared" ref="O79:O139" si="8">N79/E79</f>
        <v>0</v>
      </c>
      <c r="P79" s="177">
        <v>0</v>
      </c>
    </row>
    <row r="80" spans="1:16" s="20" customFormat="1" ht="9.9499999999999993" customHeight="1" x14ac:dyDescent="0.3">
      <c r="A80" s="243"/>
      <c r="B80" s="175" t="s">
        <v>58</v>
      </c>
      <c r="C80" s="177">
        <v>2066.52</v>
      </c>
      <c r="D80" s="177">
        <v>38</v>
      </c>
      <c r="E80" s="177">
        <v>38</v>
      </c>
      <c r="F80" s="207">
        <f t="shared" si="7"/>
        <v>1.8388401757544085E-2</v>
      </c>
      <c r="G80" s="177">
        <v>0</v>
      </c>
      <c r="H80" s="180">
        <v>0</v>
      </c>
      <c r="I80" s="177">
        <v>0</v>
      </c>
      <c r="J80" s="177">
        <v>0</v>
      </c>
      <c r="K80" s="180">
        <v>0</v>
      </c>
      <c r="L80" s="177">
        <f t="shared" si="6"/>
        <v>3</v>
      </c>
      <c r="M80" s="179">
        <v>0</v>
      </c>
      <c r="N80" s="177">
        <v>0</v>
      </c>
      <c r="O80" s="180">
        <f t="shared" si="8"/>
        <v>0</v>
      </c>
      <c r="P80" s="177">
        <v>0</v>
      </c>
    </row>
    <row r="81" spans="1:16" ht="9.9499999999999993" customHeight="1" x14ac:dyDescent="0.3">
      <c r="A81" s="241">
        <v>2</v>
      </c>
      <c r="B81" s="175" t="s">
        <v>59</v>
      </c>
      <c r="C81" s="177"/>
      <c r="D81" s="177"/>
      <c r="E81" s="177"/>
      <c r="F81" s="207"/>
      <c r="G81" s="177"/>
      <c r="H81" s="180"/>
      <c r="I81" s="177"/>
      <c r="J81" s="177"/>
      <c r="K81" s="180"/>
      <c r="L81" s="177">
        <f t="shared" si="6"/>
        <v>0</v>
      </c>
      <c r="M81" s="179"/>
      <c r="N81" s="177"/>
      <c r="O81" s="180"/>
      <c r="P81" s="177">
        <v>0</v>
      </c>
    </row>
    <row r="82" spans="1:16" s="20" customFormat="1" ht="9.9499999999999993" customHeight="1" x14ac:dyDescent="0.3">
      <c r="A82" s="242"/>
      <c r="B82" s="175" t="s">
        <v>60</v>
      </c>
      <c r="C82" s="177">
        <v>1209.28</v>
      </c>
      <c r="D82" s="177">
        <v>11</v>
      </c>
      <c r="E82" s="177">
        <v>11</v>
      </c>
      <c r="F82" s="207">
        <f t="shared" si="7"/>
        <v>9.0963217782482134E-3</v>
      </c>
      <c r="G82" s="177">
        <v>0</v>
      </c>
      <c r="H82" s="180">
        <v>0</v>
      </c>
      <c r="I82" s="177">
        <v>0</v>
      </c>
      <c r="J82" s="177">
        <v>0</v>
      </c>
      <c r="K82" s="180">
        <v>0</v>
      </c>
      <c r="L82" s="177">
        <f t="shared" si="6"/>
        <v>1</v>
      </c>
      <c r="M82" s="179">
        <v>0.1</v>
      </c>
      <c r="N82" s="177">
        <v>0</v>
      </c>
      <c r="O82" s="180">
        <f t="shared" si="8"/>
        <v>0</v>
      </c>
      <c r="P82" s="177">
        <v>0</v>
      </c>
    </row>
    <row r="83" spans="1:16" s="20" customFormat="1" ht="9.9499999999999993" customHeight="1" x14ac:dyDescent="0.3">
      <c r="A83" s="243"/>
      <c r="B83" s="175" t="s">
        <v>61</v>
      </c>
      <c r="C83" s="177">
        <v>251.53</v>
      </c>
      <c r="D83" s="177">
        <v>0</v>
      </c>
      <c r="E83" s="177">
        <v>0</v>
      </c>
      <c r="F83" s="207">
        <f t="shared" si="7"/>
        <v>0</v>
      </c>
      <c r="G83" s="177">
        <v>0</v>
      </c>
      <c r="H83" s="180">
        <v>0</v>
      </c>
      <c r="I83" s="177">
        <v>0</v>
      </c>
      <c r="J83" s="177">
        <v>0</v>
      </c>
      <c r="K83" s="180">
        <v>0</v>
      </c>
      <c r="L83" s="177">
        <f t="shared" si="6"/>
        <v>0</v>
      </c>
      <c r="M83" s="179">
        <v>0</v>
      </c>
      <c r="N83" s="177">
        <v>0</v>
      </c>
      <c r="O83" s="180">
        <v>0</v>
      </c>
      <c r="P83" s="177">
        <v>0</v>
      </c>
    </row>
    <row r="84" spans="1:16" s="20" customFormat="1" ht="27" customHeight="1" x14ac:dyDescent="0.3">
      <c r="A84" s="9">
        <v>3</v>
      </c>
      <c r="B84" s="175" t="s">
        <v>62</v>
      </c>
      <c r="C84" s="177">
        <v>424.92</v>
      </c>
      <c r="D84" s="177">
        <v>7</v>
      </c>
      <c r="E84" s="177">
        <v>7</v>
      </c>
      <c r="F84" s="207">
        <f t="shared" si="7"/>
        <v>1.6473689165019297E-2</v>
      </c>
      <c r="G84" s="177">
        <v>0</v>
      </c>
      <c r="H84" s="180">
        <v>0</v>
      </c>
      <c r="I84" s="177">
        <v>0</v>
      </c>
      <c r="J84" s="177">
        <v>0</v>
      </c>
      <c r="K84" s="180">
        <v>0</v>
      </c>
      <c r="L84" s="177">
        <f t="shared" si="6"/>
        <v>0</v>
      </c>
      <c r="M84" s="179">
        <v>0</v>
      </c>
      <c r="N84" s="177">
        <v>0</v>
      </c>
      <c r="O84" s="180">
        <f t="shared" si="8"/>
        <v>0</v>
      </c>
      <c r="P84" s="177">
        <v>0</v>
      </c>
    </row>
    <row r="85" spans="1:16" s="20" customFormat="1" ht="24.75" customHeight="1" x14ac:dyDescent="0.3">
      <c r="A85" s="9">
        <v>4</v>
      </c>
      <c r="B85" s="175" t="s">
        <v>63</v>
      </c>
      <c r="C85" s="177">
        <v>94.64</v>
      </c>
      <c r="D85" s="177">
        <v>1</v>
      </c>
      <c r="E85" s="177">
        <v>1</v>
      </c>
      <c r="F85" s="207">
        <f t="shared" si="7"/>
        <v>1.0566356720202874E-2</v>
      </c>
      <c r="G85" s="177">
        <v>0</v>
      </c>
      <c r="H85" s="180">
        <v>0</v>
      </c>
      <c r="I85" s="177">
        <v>0</v>
      </c>
      <c r="J85" s="177">
        <v>0</v>
      </c>
      <c r="K85" s="180">
        <v>0</v>
      </c>
      <c r="L85" s="177">
        <f t="shared" si="6"/>
        <v>0</v>
      </c>
      <c r="M85" s="179">
        <v>0</v>
      </c>
      <c r="N85" s="177">
        <v>0</v>
      </c>
      <c r="O85" s="180">
        <f t="shared" si="8"/>
        <v>0</v>
      </c>
      <c r="P85" s="177">
        <v>0</v>
      </c>
    </row>
    <row r="86" spans="1:16" s="20" customFormat="1" ht="9.9499999999999993" customHeight="1" x14ac:dyDescent="0.3">
      <c r="A86" s="9">
        <v>5</v>
      </c>
      <c r="B86" s="175" t="s">
        <v>64</v>
      </c>
      <c r="C86" s="177">
        <v>30.46</v>
      </c>
      <c r="D86" s="177">
        <v>1</v>
      </c>
      <c r="E86" s="177">
        <v>1</v>
      </c>
      <c r="F86" s="207">
        <f t="shared" si="7"/>
        <v>3.2829940906106365E-2</v>
      </c>
      <c r="G86" s="177">
        <v>0</v>
      </c>
      <c r="H86" s="180">
        <v>0</v>
      </c>
      <c r="I86" s="177">
        <v>0</v>
      </c>
      <c r="J86" s="177">
        <v>0</v>
      </c>
      <c r="K86" s="180">
        <v>0</v>
      </c>
      <c r="L86" s="177">
        <f t="shared" si="6"/>
        <v>0</v>
      </c>
      <c r="M86" s="179">
        <v>0</v>
      </c>
      <c r="N86" s="177">
        <v>0</v>
      </c>
      <c r="O86" s="180">
        <f t="shared" si="8"/>
        <v>0</v>
      </c>
      <c r="P86" s="177">
        <v>0</v>
      </c>
    </row>
    <row r="87" spans="1:16" s="20" customFormat="1" ht="9.9499999999999993" customHeight="1" x14ac:dyDescent="0.3">
      <c r="A87" s="9">
        <v>6</v>
      </c>
      <c r="B87" s="175" t="s">
        <v>65</v>
      </c>
      <c r="C87" s="177">
        <v>55.84</v>
      </c>
      <c r="D87" s="177">
        <v>1</v>
      </c>
      <c r="E87" s="177">
        <v>1</v>
      </c>
      <c r="F87" s="207">
        <f t="shared" si="7"/>
        <v>1.7908309455587391E-2</v>
      </c>
      <c r="G87" s="177">
        <v>0</v>
      </c>
      <c r="H87" s="180">
        <v>0</v>
      </c>
      <c r="I87" s="177">
        <v>0</v>
      </c>
      <c r="J87" s="177">
        <v>0</v>
      </c>
      <c r="K87" s="180">
        <v>0</v>
      </c>
      <c r="L87" s="177">
        <f t="shared" si="6"/>
        <v>0</v>
      </c>
      <c r="M87" s="179">
        <v>0</v>
      </c>
      <c r="N87" s="177">
        <v>0</v>
      </c>
      <c r="O87" s="180">
        <f t="shared" si="8"/>
        <v>0</v>
      </c>
      <c r="P87" s="177">
        <v>0</v>
      </c>
    </row>
    <row r="88" spans="1:16" s="20" customFormat="1" ht="9.9499999999999993" customHeight="1" x14ac:dyDescent="0.3">
      <c r="A88" s="9">
        <v>7</v>
      </c>
      <c r="B88" s="175" t="s">
        <v>66</v>
      </c>
      <c r="C88" s="177">
        <v>70.680000000000007</v>
      </c>
      <c r="D88" s="177">
        <v>0</v>
      </c>
      <c r="E88" s="177">
        <v>0</v>
      </c>
      <c r="F88" s="207">
        <f t="shared" si="7"/>
        <v>0</v>
      </c>
      <c r="G88" s="177">
        <v>0</v>
      </c>
      <c r="H88" s="180">
        <v>0</v>
      </c>
      <c r="I88" s="177">
        <v>0</v>
      </c>
      <c r="J88" s="177">
        <v>0</v>
      </c>
      <c r="K88" s="180">
        <v>0</v>
      </c>
      <c r="L88" s="177">
        <f t="shared" si="6"/>
        <v>0</v>
      </c>
      <c r="M88" s="179">
        <v>0</v>
      </c>
      <c r="N88" s="177">
        <v>0</v>
      </c>
      <c r="O88" s="180">
        <v>0</v>
      </c>
      <c r="P88" s="177">
        <v>0</v>
      </c>
    </row>
    <row r="89" spans="1:16" s="20" customFormat="1" ht="9.9499999999999993" customHeight="1" x14ac:dyDescent="0.3">
      <c r="A89" s="9">
        <v>8</v>
      </c>
      <c r="B89" s="175" t="s">
        <v>67</v>
      </c>
      <c r="C89" s="177">
        <v>86.02</v>
      </c>
      <c r="D89" s="177">
        <v>0</v>
      </c>
      <c r="E89" s="177">
        <v>0</v>
      </c>
      <c r="F89" s="207">
        <f t="shared" si="7"/>
        <v>0</v>
      </c>
      <c r="G89" s="177">
        <v>0</v>
      </c>
      <c r="H89" s="180">
        <v>0</v>
      </c>
      <c r="I89" s="177">
        <v>0</v>
      </c>
      <c r="J89" s="177">
        <v>0</v>
      </c>
      <c r="K89" s="180">
        <v>0</v>
      </c>
      <c r="L89" s="177">
        <f t="shared" si="6"/>
        <v>0</v>
      </c>
      <c r="M89" s="179">
        <v>0</v>
      </c>
      <c r="N89" s="177">
        <v>0</v>
      </c>
      <c r="O89" s="180">
        <v>0</v>
      </c>
      <c r="P89" s="177">
        <v>0</v>
      </c>
    </row>
    <row r="90" spans="1:16" s="20" customFormat="1" ht="9.9499999999999993" customHeight="1" x14ac:dyDescent="0.3">
      <c r="A90" s="9">
        <v>9</v>
      </c>
      <c r="B90" s="175" t="s">
        <v>68</v>
      </c>
      <c r="C90" s="177">
        <v>66.31</v>
      </c>
      <c r="D90" s="177">
        <v>0</v>
      </c>
      <c r="E90" s="177">
        <v>0</v>
      </c>
      <c r="F90" s="207">
        <f t="shared" si="7"/>
        <v>0</v>
      </c>
      <c r="G90" s="177">
        <v>0</v>
      </c>
      <c r="H90" s="180">
        <v>0</v>
      </c>
      <c r="I90" s="177">
        <v>0</v>
      </c>
      <c r="J90" s="177">
        <v>0</v>
      </c>
      <c r="K90" s="180">
        <v>0</v>
      </c>
      <c r="L90" s="177">
        <f t="shared" si="6"/>
        <v>0</v>
      </c>
      <c r="M90" s="179">
        <v>0</v>
      </c>
      <c r="N90" s="177">
        <v>0</v>
      </c>
      <c r="O90" s="180">
        <v>0</v>
      </c>
      <c r="P90" s="177">
        <v>0</v>
      </c>
    </row>
    <row r="91" spans="1:16" s="20" customFormat="1" ht="9.9499999999999993" customHeight="1" x14ac:dyDescent="0.3">
      <c r="A91" s="241">
        <v>10</v>
      </c>
      <c r="B91" s="175" t="s">
        <v>69</v>
      </c>
      <c r="C91" s="177"/>
      <c r="D91" s="177"/>
      <c r="E91" s="177"/>
      <c r="F91" s="207"/>
      <c r="G91" s="177"/>
      <c r="H91" s="180"/>
      <c r="I91" s="177"/>
      <c r="J91" s="177"/>
      <c r="K91" s="180"/>
      <c r="L91" s="177"/>
      <c r="M91" s="179"/>
      <c r="N91" s="177"/>
      <c r="O91" s="180"/>
      <c r="P91" s="177"/>
    </row>
    <row r="92" spans="1:16" s="20" customFormat="1" ht="9.9499999999999993" customHeight="1" x14ac:dyDescent="0.3">
      <c r="A92" s="243"/>
      <c r="B92" s="175" t="s">
        <v>70</v>
      </c>
      <c r="C92" s="177">
        <v>76.13</v>
      </c>
      <c r="D92" s="177">
        <v>1</v>
      </c>
      <c r="E92" s="177">
        <v>1</v>
      </c>
      <c r="F92" s="207">
        <f t="shared" si="7"/>
        <v>1.3135426244581638E-2</v>
      </c>
      <c r="G92" s="177">
        <v>0</v>
      </c>
      <c r="H92" s="180">
        <v>0</v>
      </c>
      <c r="I92" s="177">
        <v>0</v>
      </c>
      <c r="J92" s="177">
        <v>0</v>
      </c>
      <c r="K92" s="180">
        <v>0</v>
      </c>
      <c r="L92" s="177">
        <f t="shared" si="6"/>
        <v>0</v>
      </c>
      <c r="M92" s="179">
        <v>0</v>
      </c>
      <c r="N92" s="177">
        <v>0</v>
      </c>
      <c r="O92" s="180">
        <v>0</v>
      </c>
      <c r="P92" s="177">
        <v>0</v>
      </c>
    </row>
    <row r="93" spans="1:16" s="20" customFormat="1" ht="9.9499999999999993" customHeight="1" x14ac:dyDescent="0.3">
      <c r="A93" s="241">
        <v>11</v>
      </c>
      <c r="B93" s="175" t="s">
        <v>71</v>
      </c>
      <c r="C93" s="177"/>
      <c r="D93" s="177"/>
      <c r="E93" s="177"/>
      <c r="F93" s="207"/>
      <c r="G93" s="177"/>
      <c r="H93" s="180"/>
      <c r="I93" s="177"/>
      <c r="J93" s="177"/>
      <c r="K93" s="180"/>
      <c r="L93" s="177">
        <f t="shared" si="6"/>
        <v>0</v>
      </c>
      <c r="M93" s="179"/>
      <c r="N93" s="177"/>
      <c r="O93" s="180"/>
      <c r="P93" s="177"/>
    </row>
    <row r="94" spans="1:16" s="20" customFormat="1" ht="9.9499999999999993" customHeight="1" x14ac:dyDescent="0.3">
      <c r="A94" s="242"/>
      <c r="B94" s="175" t="s">
        <v>72</v>
      </c>
      <c r="C94" s="177">
        <v>61.79</v>
      </c>
      <c r="D94" s="177">
        <v>3</v>
      </c>
      <c r="E94" s="177">
        <v>3</v>
      </c>
      <c r="F94" s="207">
        <f t="shared" si="7"/>
        <v>4.8551545557533583E-2</v>
      </c>
      <c r="G94" s="177">
        <v>0</v>
      </c>
      <c r="H94" s="180">
        <v>0</v>
      </c>
      <c r="I94" s="177">
        <v>0</v>
      </c>
      <c r="J94" s="177">
        <v>0</v>
      </c>
      <c r="K94" s="180">
        <v>0</v>
      </c>
      <c r="L94" s="177">
        <f t="shared" si="6"/>
        <v>0</v>
      </c>
      <c r="M94" s="179">
        <v>0</v>
      </c>
      <c r="N94" s="177">
        <v>0</v>
      </c>
      <c r="O94" s="180">
        <v>0</v>
      </c>
      <c r="P94" s="177">
        <v>0</v>
      </c>
    </row>
    <row r="95" spans="1:16" s="20" customFormat="1" ht="9.9499999999999993" customHeight="1" x14ac:dyDescent="0.3">
      <c r="A95" s="242"/>
      <c r="B95" s="175" t="s">
        <v>73</v>
      </c>
      <c r="C95" s="177">
        <v>65.37</v>
      </c>
      <c r="D95" s="177">
        <v>1</v>
      </c>
      <c r="E95" s="177">
        <v>1</v>
      </c>
      <c r="F95" s="207">
        <f t="shared" si="7"/>
        <v>1.5297537096527458E-2</v>
      </c>
      <c r="G95" s="177">
        <v>0</v>
      </c>
      <c r="H95" s="180">
        <v>0</v>
      </c>
      <c r="I95" s="177">
        <v>0</v>
      </c>
      <c r="J95" s="177">
        <v>0</v>
      </c>
      <c r="K95" s="180">
        <v>0</v>
      </c>
      <c r="L95" s="177">
        <f t="shared" si="6"/>
        <v>0</v>
      </c>
      <c r="M95" s="179">
        <v>0</v>
      </c>
      <c r="N95" s="177">
        <v>0</v>
      </c>
      <c r="O95" s="180">
        <v>0</v>
      </c>
      <c r="P95" s="177">
        <v>0</v>
      </c>
    </row>
    <row r="96" spans="1:16" s="20" customFormat="1" ht="9.9499999999999993" customHeight="1" x14ac:dyDescent="0.3">
      <c r="A96" s="243"/>
      <c r="B96" s="175" t="s">
        <v>74</v>
      </c>
      <c r="C96" s="177">
        <v>78.400000000000006</v>
      </c>
      <c r="D96" s="177">
        <v>1</v>
      </c>
      <c r="E96" s="177">
        <v>1</v>
      </c>
      <c r="F96" s="207">
        <f t="shared" si="7"/>
        <v>1.2755102040816325E-2</v>
      </c>
      <c r="G96" s="177">
        <v>0</v>
      </c>
      <c r="H96" s="180">
        <v>0</v>
      </c>
      <c r="I96" s="177">
        <v>0</v>
      </c>
      <c r="J96" s="177">
        <v>0</v>
      </c>
      <c r="K96" s="180">
        <v>0</v>
      </c>
      <c r="L96" s="177">
        <f t="shared" si="6"/>
        <v>0</v>
      </c>
      <c r="M96" s="179">
        <v>0</v>
      </c>
      <c r="N96" s="177">
        <v>0</v>
      </c>
      <c r="O96" s="180">
        <v>0</v>
      </c>
      <c r="P96" s="177">
        <v>0</v>
      </c>
    </row>
    <row r="97" spans="1:16" s="20" customFormat="1" ht="9.9499999999999993" customHeight="1" x14ac:dyDescent="0.3">
      <c r="A97" s="9">
        <v>12</v>
      </c>
      <c r="B97" s="175" t="s">
        <v>476</v>
      </c>
      <c r="C97" s="207">
        <v>134.03</v>
      </c>
      <c r="D97" s="177">
        <v>4</v>
      </c>
      <c r="E97" s="177">
        <v>4</v>
      </c>
      <c r="F97" s="207">
        <f t="shared" si="7"/>
        <v>2.9844064761620534E-2</v>
      </c>
      <c r="G97" s="177">
        <v>0</v>
      </c>
      <c r="H97" s="180">
        <v>0</v>
      </c>
      <c r="I97" s="177">
        <v>0</v>
      </c>
      <c r="J97" s="177">
        <v>0</v>
      </c>
      <c r="K97" s="180">
        <v>0</v>
      </c>
      <c r="L97" s="177">
        <f t="shared" si="6"/>
        <v>0</v>
      </c>
      <c r="M97" s="179">
        <v>0</v>
      </c>
      <c r="N97" s="177">
        <v>0</v>
      </c>
      <c r="O97" s="180">
        <f t="shared" si="8"/>
        <v>0</v>
      </c>
      <c r="P97" s="177">
        <v>0</v>
      </c>
    </row>
    <row r="98" spans="1:16" s="20" customFormat="1" ht="9.9499999999999993" customHeight="1" x14ac:dyDescent="0.3">
      <c r="A98" s="9">
        <v>13</v>
      </c>
      <c r="B98" s="175" t="s">
        <v>76</v>
      </c>
      <c r="C98" s="177">
        <v>72.23</v>
      </c>
      <c r="D98" s="177">
        <v>2</v>
      </c>
      <c r="E98" s="177">
        <v>2</v>
      </c>
      <c r="F98" s="207">
        <f t="shared" si="7"/>
        <v>2.7689325764917623E-2</v>
      </c>
      <c r="G98" s="177">
        <v>0</v>
      </c>
      <c r="H98" s="180">
        <v>0</v>
      </c>
      <c r="I98" s="177">
        <v>0</v>
      </c>
      <c r="J98" s="177">
        <v>0</v>
      </c>
      <c r="K98" s="180">
        <v>0</v>
      </c>
      <c r="L98" s="177">
        <f t="shared" si="6"/>
        <v>0</v>
      </c>
      <c r="M98" s="179">
        <v>0</v>
      </c>
      <c r="N98" s="177">
        <v>0</v>
      </c>
      <c r="O98" s="180">
        <f t="shared" si="8"/>
        <v>0</v>
      </c>
      <c r="P98" s="177">
        <v>0</v>
      </c>
    </row>
    <row r="99" spans="1:16" s="20" customFormat="1" ht="9.9499999999999993" customHeight="1" x14ac:dyDescent="0.3">
      <c r="A99" s="241">
        <v>14</v>
      </c>
      <c r="B99" s="175" t="s">
        <v>77</v>
      </c>
      <c r="C99" s="177">
        <v>162.51</v>
      </c>
      <c r="D99" s="177">
        <v>3</v>
      </c>
      <c r="E99" s="177">
        <v>3</v>
      </c>
      <c r="F99" s="207">
        <f t="shared" si="7"/>
        <v>1.8460402436773122E-2</v>
      </c>
      <c r="G99" s="177">
        <v>0</v>
      </c>
      <c r="H99" s="180">
        <v>0</v>
      </c>
      <c r="I99" s="177">
        <v>0</v>
      </c>
      <c r="J99" s="177">
        <v>0</v>
      </c>
      <c r="K99" s="180">
        <v>0</v>
      </c>
      <c r="L99" s="177">
        <f t="shared" si="6"/>
        <v>0</v>
      </c>
      <c r="M99" s="179">
        <v>0</v>
      </c>
      <c r="N99" s="177">
        <v>0</v>
      </c>
      <c r="O99" s="180">
        <v>0</v>
      </c>
      <c r="P99" s="177">
        <v>0</v>
      </c>
    </row>
    <row r="100" spans="1:16" ht="9.9499999999999993" customHeight="1" x14ac:dyDescent="0.3">
      <c r="A100" s="243"/>
      <c r="B100" s="175" t="s">
        <v>238</v>
      </c>
      <c r="C100" s="177"/>
      <c r="D100" s="177"/>
      <c r="E100" s="177"/>
      <c r="F100" s="207"/>
      <c r="G100" s="177"/>
      <c r="H100" s="180"/>
      <c r="I100" s="177"/>
      <c r="J100" s="177"/>
      <c r="K100" s="180"/>
      <c r="L100" s="177"/>
      <c r="M100" s="179"/>
      <c r="N100" s="177"/>
      <c r="O100" s="180"/>
      <c r="P100" s="177"/>
    </row>
    <row r="101" spans="1:16" s="20" customFormat="1" ht="9.9499999999999993" customHeight="1" x14ac:dyDescent="0.3">
      <c r="A101" s="9">
        <v>15</v>
      </c>
      <c r="B101" s="175" t="s">
        <v>78</v>
      </c>
      <c r="C101" s="177">
        <v>86.94</v>
      </c>
      <c r="D101" s="177">
        <v>10</v>
      </c>
      <c r="E101" s="177">
        <v>10</v>
      </c>
      <c r="F101" s="207">
        <v>0</v>
      </c>
      <c r="G101" s="177">
        <v>1</v>
      </c>
      <c r="H101" s="180">
        <f>G101/E101</f>
        <v>0.1</v>
      </c>
      <c r="I101" s="177">
        <v>0</v>
      </c>
      <c r="J101" s="177">
        <v>0</v>
      </c>
      <c r="K101" s="180">
        <v>0</v>
      </c>
      <c r="L101" s="177">
        <f t="shared" si="6"/>
        <v>1</v>
      </c>
      <c r="M101" s="179">
        <v>0</v>
      </c>
      <c r="N101" s="177">
        <v>1</v>
      </c>
      <c r="O101" s="180">
        <v>0</v>
      </c>
      <c r="P101" s="177">
        <v>0</v>
      </c>
    </row>
    <row r="102" spans="1:16" s="20" customFormat="1" ht="9.9499999999999993" customHeight="1" x14ac:dyDescent="0.3">
      <c r="A102" s="9">
        <v>16</v>
      </c>
      <c r="B102" s="175" t="s">
        <v>79</v>
      </c>
      <c r="C102" s="177">
        <v>14.57</v>
      </c>
      <c r="D102" s="177">
        <v>0</v>
      </c>
      <c r="E102" s="177">
        <v>0</v>
      </c>
      <c r="F102" s="207">
        <f t="shared" si="7"/>
        <v>0</v>
      </c>
      <c r="G102" s="177">
        <v>0</v>
      </c>
      <c r="H102" s="180">
        <v>0</v>
      </c>
      <c r="I102" s="177">
        <v>0</v>
      </c>
      <c r="J102" s="177">
        <v>0</v>
      </c>
      <c r="K102" s="180">
        <v>0</v>
      </c>
      <c r="L102" s="177">
        <f t="shared" si="6"/>
        <v>0</v>
      </c>
      <c r="M102" s="179">
        <v>0</v>
      </c>
      <c r="N102" s="177">
        <v>0</v>
      </c>
      <c r="O102" s="180">
        <v>0</v>
      </c>
      <c r="P102" s="177">
        <v>0</v>
      </c>
    </row>
    <row r="103" spans="1:16" s="20" customFormat="1" ht="9.9499999999999993" customHeight="1" x14ac:dyDescent="0.3">
      <c r="A103" s="9">
        <v>17</v>
      </c>
      <c r="B103" s="175" t="s">
        <v>80</v>
      </c>
      <c r="C103" s="177">
        <v>15.02</v>
      </c>
      <c r="D103" s="177">
        <v>3</v>
      </c>
      <c r="E103" s="177">
        <v>3</v>
      </c>
      <c r="F103" s="207">
        <f t="shared" si="7"/>
        <v>0.19973368841544609</v>
      </c>
      <c r="G103" s="177">
        <v>0</v>
      </c>
      <c r="H103" s="180">
        <v>0</v>
      </c>
      <c r="I103" s="177">
        <v>0</v>
      </c>
      <c r="J103" s="177">
        <v>0</v>
      </c>
      <c r="K103" s="180">
        <v>0</v>
      </c>
      <c r="L103" s="177">
        <f t="shared" si="6"/>
        <v>0</v>
      </c>
      <c r="M103" s="179">
        <v>0</v>
      </c>
      <c r="N103" s="177">
        <v>0</v>
      </c>
      <c r="O103" s="180">
        <f t="shared" si="8"/>
        <v>0</v>
      </c>
      <c r="P103" s="177">
        <v>0</v>
      </c>
    </row>
    <row r="104" spans="1:16" s="20" customFormat="1" ht="9.9499999999999993" customHeight="1" x14ac:dyDescent="0.3">
      <c r="A104" s="9">
        <v>18</v>
      </c>
      <c r="B104" s="175" t="s">
        <v>81</v>
      </c>
      <c r="C104" s="177">
        <v>46.79</v>
      </c>
      <c r="D104" s="177">
        <v>0</v>
      </c>
      <c r="E104" s="177">
        <v>0</v>
      </c>
      <c r="F104" s="207">
        <f t="shared" si="7"/>
        <v>0</v>
      </c>
      <c r="G104" s="177">
        <v>0</v>
      </c>
      <c r="H104" s="180">
        <v>0</v>
      </c>
      <c r="I104" s="177">
        <v>0</v>
      </c>
      <c r="J104" s="177">
        <v>0</v>
      </c>
      <c r="K104" s="180">
        <v>0</v>
      </c>
      <c r="L104" s="177">
        <f t="shared" si="6"/>
        <v>0</v>
      </c>
      <c r="M104" s="179">
        <v>0</v>
      </c>
      <c r="N104" s="177">
        <v>0</v>
      </c>
      <c r="O104" s="180">
        <v>0</v>
      </c>
      <c r="P104" s="177">
        <v>0</v>
      </c>
    </row>
    <row r="105" spans="1:16" s="20" customFormat="1" ht="9.9499999999999993" customHeight="1" x14ac:dyDescent="0.3">
      <c r="A105" s="9">
        <v>19</v>
      </c>
      <c r="B105" s="175" t="s">
        <v>82</v>
      </c>
      <c r="C105" s="177">
        <v>9.3000000000000007</v>
      </c>
      <c r="D105" s="177">
        <v>3</v>
      </c>
      <c r="E105" s="177">
        <v>3</v>
      </c>
      <c r="F105" s="207">
        <f t="shared" si="7"/>
        <v>0.32258064516129031</v>
      </c>
      <c r="G105" s="177">
        <v>0</v>
      </c>
      <c r="H105" s="180">
        <v>0</v>
      </c>
      <c r="I105" s="177">
        <v>0</v>
      </c>
      <c r="J105" s="177">
        <v>0</v>
      </c>
      <c r="K105" s="180">
        <v>0</v>
      </c>
      <c r="L105" s="177">
        <f t="shared" si="6"/>
        <v>0</v>
      </c>
      <c r="M105" s="179">
        <v>0</v>
      </c>
      <c r="N105" s="177">
        <v>0</v>
      </c>
      <c r="O105" s="180">
        <f t="shared" si="8"/>
        <v>0</v>
      </c>
      <c r="P105" s="177">
        <v>0</v>
      </c>
    </row>
    <row r="106" spans="1:16" s="78" customFormat="1" ht="9.9499999999999993" customHeight="1" x14ac:dyDescent="0.3">
      <c r="A106" s="326" t="s">
        <v>83</v>
      </c>
      <c r="B106" s="327"/>
      <c r="C106" s="184">
        <f>SUM(C79:C105)</f>
        <v>5754.5700000000006</v>
      </c>
      <c r="D106" s="184">
        <f>SUM(D79:D105)</f>
        <v>106</v>
      </c>
      <c r="E106" s="184">
        <f>SUM(E79:E105)</f>
        <v>106</v>
      </c>
      <c r="F106" s="208">
        <f t="shared" si="7"/>
        <v>1.8420142599707708E-2</v>
      </c>
      <c r="G106" s="184">
        <f>SUM(G79:G105)</f>
        <v>1</v>
      </c>
      <c r="H106" s="180">
        <f>G106/E106</f>
        <v>9.433962264150943E-3</v>
      </c>
      <c r="I106" s="184">
        <v>0</v>
      </c>
      <c r="J106" s="184">
        <f>SUM(J79:J105)</f>
        <v>0</v>
      </c>
      <c r="K106" s="186">
        <v>0</v>
      </c>
      <c r="L106" s="177">
        <f>SUM(L79:L105)</f>
        <v>6</v>
      </c>
      <c r="M106" s="186">
        <f>L106/E106</f>
        <v>5.6603773584905662E-2</v>
      </c>
      <c r="N106" s="184">
        <f>SUM(N79:N105)</f>
        <v>1</v>
      </c>
      <c r="O106" s="186">
        <f t="shared" si="8"/>
        <v>9.433962264150943E-3</v>
      </c>
      <c r="P106" s="184">
        <v>0</v>
      </c>
    </row>
    <row r="107" spans="1:16" ht="9.9499999999999993" customHeight="1" x14ac:dyDescent="0.3">
      <c r="A107" s="328" t="s">
        <v>84</v>
      </c>
      <c r="B107" s="329"/>
      <c r="C107" s="177"/>
      <c r="D107" s="177"/>
      <c r="E107" s="177"/>
      <c r="F107" s="207"/>
      <c r="G107" s="177"/>
      <c r="H107" s="180"/>
      <c r="I107" s="177"/>
      <c r="J107" s="177"/>
      <c r="K107" s="180"/>
      <c r="L107" s="177"/>
      <c r="M107" s="179"/>
      <c r="N107" s="177"/>
      <c r="O107" s="180"/>
      <c r="P107" s="177"/>
    </row>
    <row r="108" spans="1:16" s="20" customFormat="1" ht="9.9499999999999993" customHeight="1" x14ac:dyDescent="0.3">
      <c r="A108" s="9">
        <v>1</v>
      </c>
      <c r="B108" s="175" t="s">
        <v>85</v>
      </c>
      <c r="C108" s="177">
        <v>28.95</v>
      </c>
      <c r="D108" s="177">
        <v>6</v>
      </c>
      <c r="E108" s="177">
        <v>6</v>
      </c>
      <c r="F108" s="207">
        <f t="shared" si="7"/>
        <v>0.20725388601036271</v>
      </c>
      <c r="G108" s="177">
        <v>0</v>
      </c>
      <c r="H108" s="180">
        <v>0</v>
      </c>
      <c r="I108" s="177">
        <v>0</v>
      </c>
      <c r="J108" s="177">
        <v>0</v>
      </c>
      <c r="K108" s="180">
        <v>0</v>
      </c>
      <c r="L108" s="177">
        <f t="shared" si="6"/>
        <v>0</v>
      </c>
      <c r="M108" s="179">
        <v>0</v>
      </c>
      <c r="N108" s="177">
        <v>0</v>
      </c>
      <c r="O108" s="180">
        <f t="shared" si="8"/>
        <v>0</v>
      </c>
      <c r="P108" s="177">
        <v>0</v>
      </c>
    </row>
    <row r="109" spans="1:16" s="20" customFormat="1" ht="9.9499999999999993" customHeight="1" x14ac:dyDescent="0.3">
      <c r="A109" s="9">
        <v>2</v>
      </c>
      <c r="B109" s="175" t="s">
        <v>87</v>
      </c>
      <c r="C109" s="177">
        <v>25.16</v>
      </c>
      <c r="D109" s="177">
        <v>0</v>
      </c>
      <c r="E109" s="177">
        <v>0</v>
      </c>
      <c r="F109" s="207">
        <f t="shared" si="7"/>
        <v>0</v>
      </c>
      <c r="G109" s="177">
        <v>0</v>
      </c>
      <c r="H109" s="180">
        <v>0</v>
      </c>
      <c r="I109" s="177">
        <v>0</v>
      </c>
      <c r="J109" s="177">
        <v>0</v>
      </c>
      <c r="K109" s="180">
        <v>0</v>
      </c>
      <c r="L109" s="177">
        <f t="shared" si="6"/>
        <v>0</v>
      </c>
      <c r="M109" s="179">
        <v>0</v>
      </c>
      <c r="N109" s="177">
        <v>0</v>
      </c>
      <c r="O109" s="180">
        <v>0</v>
      </c>
      <c r="P109" s="177">
        <v>0</v>
      </c>
    </row>
    <row r="110" spans="1:16" ht="9.9499999999999993" customHeight="1" x14ac:dyDescent="0.3">
      <c r="A110" s="241">
        <v>3</v>
      </c>
      <c r="B110" s="175" t="s">
        <v>88</v>
      </c>
      <c r="C110" s="177"/>
      <c r="D110" s="177"/>
      <c r="E110" s="177"/>
      <c r="F110" s="207"/>
      <c r="G110" s="177"/>
      <c r="H110" s="180"/>
      <c r="I110" s="177"/>
      <c r="J110" s="177"/>
      <c r="K110" s="180"/>
      <c r="L110" s="177"/>
      <c r="M110" s="179"/>
      <c r="N110" s="177"/>
      <c r="O110" s="180"/>
      <c r="P110" s="177"/>
    </row>
    <row r="111" spans="1:16" s="20" customFormat="1" ht="9.9499999999999993" customHeight="1" x14ac:dyDescent="0.3">
      <c r="A111" s="243"/>
      <c r="B111" s="175" t="s">
        <v>89</v>
      </c>
      <c r="C111" s="177">
        <v>353.71</v>
      </c>
      <c r="D111" s="177">
        <v>21</v>
      </c>
      <c r="E111" s="177">
        <v>21</v>
      </c>
      <c r="F111" s="207">
        <f t="shared" si="7"/>
        <v>5.9370670888581042E-2</v>
      </c>
      <c r="G111" s="177">
        <v>2</v>
      </c>
      <c r="H111" s="180">
        <f t="shared" ref="H111:H112" si="9">G111/E111</f>
        <v>9.5238095238095233E-2</v>
      </c>
      <c r="I111" s="177">
        <v>0</v>
      </c>
      <c r="J111" s="177">
        <v>2</v>
      </c>
      <c r="K111" s="180">
        <f t="shared" ref="K111:K131" si="10">J111/G111</f>
        <v>1</v>
      </c>
      <c r="L111" s="177">
        <f t="shared" si="6"/>
        <v>2</v>
      </c>
      <c r="M111" s="179">
        <v>0.1</v>
      </c>
      <c r="N111" s="177">
        <v>2</v>
      </c>
      <c r="O111" s="180">
        <f t="shared" si="8"/>
        <v>9.5238095238095233E-2</v>
      </c>
      <c r="P111" s="177">
        <v>0</v>
      </c>
    </row>
    <row r="112" spans="1:16" s="78" customFormat="1" ht="9.9499999999999993" customHeight="1" x14ac:dyDescent="0.3">
      <c r="A112" s="326" t="s">
        <v>90</v>
      </c>
      <c r="B112" s="327"/>
      <c r="C112" s="184">
        <f>SUM(C108:C111)</f>
        <v>407.82</v>
      </c>
      <c r="D112" s="184">
        <f>SUM(D108:D111)</f>
        <v>27</v>
      </c>
      <c r="E112" s="184">
        <f>SUM(E108:E111)</f>
        <v>27</v>
      </c>
      <c r="F112" s="208">
        <f t="shared" si="7"/>
        <v>6.6205678976018839E-2</v>
      </c>
      <c r="G112" s="184">
        <f>SUM(G108:G111)</f>
        <v>2</v>
      </c>
      <c r="H112" s="180">
        <f t="shared" si="9"/>
        <v>7.407407407407407E-2</v>
      </c>
      <c r="I112" s="184">
        <v>0</v>
      </c>
      <c r="J112" s="184">
        <f>SUM(J108:J111)</f>
        <v>2</v>
      </c>
      <c r="K112" s="186">
        <f t="shared" si="10"/>
        <v>1</v>
      </c>
      <c r="L112" s="177">
        <f>SUM(L108:L111)</f>
        <v>2</v>
      </c>
      <c r="M112" s="186">
        <f>L112/E112</f>
        <v>7.407407407407407E-2</v>
      </c>
      <c r="N112" s="184">
        <f>SUM(N108:N111)</f>
        <v>2</v>
      </c>
      <c r="O112" s="186">
        <f t="shared" si="8"/>
        <v>7.407407407407407E-2</v>
      </c>
      <c r="P112" s="184">
        <v>0</v>
      </c>
    </row>
    <row r="113" spans="1:16" ht="9.9499999999999993" customHeight="1" x14ac:dyDescent="0.3">
      <c r="A113" s="328" t="s">
        <v>91</v>
      </c>
      <c r="B113" s="329"/>
      <c r="C113" s="177"/>
      <c r="D113" s="177"/>
      <c r="E113" s="177"/>
      <c r="F113" s="207"/>
      <c r="G113" s="177"/>
      <c r="H113" s="180"/>
      <c r="I113" s="177"/>
      <c r="J113" s="177"/>
      <c r="K113" s="180"/>
      <c r="L113" s="177"/>
      <c r="M113" s="179"/>
      <c r="N113" s="177"/>
      <c r="O113" s="180"/>
      <c r="P113" s="177"/>
    </row>
    <row r="114" spans="1:16" s="20" customFormat="1" ht="9.75" customHeight="1" x14ac:dyDescent="0.3">
      <c r="A114" s="241">
        <v>1</v>
      </c>
      <c r="B114" s="175" t="s">
        <v>92</v>
      </c>
      <c r="C114" s="177"/>
      <c r="D114" s="177"/>
      <c r="E114" s="177"/>
      <c r="F114" s="207"/>
      <c r="G114" s="177"/>
      <c r="H114" s="180"/>
      <c r="I114" s="177"/>
      <c r="J114" s="177"/>
      <c r="K114" s="180"/>
      <c r="L114" s="177"/>
      <c r="M114" s="179"/>
      <c r="N114" s="177"/>
      <c r="O114" s="180"/>
      <c r="P114" s="177"/>
    </row>
    <row r="115" spans="1:16" s="20" customFormat="1" ht="9.9499999999999993" customHeight="1" x14ac:dyDescent="0.3">
      <c r="A115" s="242"/>
      <c r="B115" s="175" t="s">
        <v>93</v>
      </c>
      <c r="C115" s="177">
        <v>2015.36</v>
      </c>
      <c r="D115" s="177">
        <v>0</v>
      </c>
      <c r="E115" s="177">
        <v>0</v>
      </c>
      <c r="F115" s="207">
        <f t="shared" si="7"/>
        <v>0</v>
      </c>
      <c r="G115" s="177">
        <v>0</v>
      </c>
      <c r="H115" s="180">
        <v>0</v>
      </c>
      <c r="I115" s="177">
        <v>0</v>
      </c>
      <c r="J115" s="177">
        <v>0</v>
      </c>
      <c r="K115" s="180">
        <v>0</v>
      </c>
      <c r="L115" s="177">
        <f t="shared" si="6"/>
        <v>0</v>
      </c>
      <c r="M115" s="179">
        <v>0</v>
      </c>
      <c r="N115" s="177">
        <v>0</v>
      </c>
      <c r="O115" s="180">
        <v>0</v>
      </c>
      <c r="P115" s="177">
        <v>0</v>
      </c>
    </row>
    <row r="116" spans="1:16" s="20" customFormat="1" ht="9.9499999999999993" customHeight="1" x14ac:dyDescent="0.3">
      <c r="A116" s="243"/>
      <c r="B116" s="175" t="s">
        <v>94</v>
      </c>
      <c r="C116" s="177">
        <v>74.36</v>
      </c>
      <c r="D116" s="177">
        <v>0</v>
      </c>
      <c r="E116" s="177">
        <v>0</v>
      </c>
      <c r="F116" s="207">
        <f t="shared" si="7"/>
        <v>0</v>
      </c>
      <c r="G116" s="177">
        <v>0</v>
      </c>
      <c r="H116" s="180">
        <v>0</v>
      </c>
      <c r="I116" s="177">
        <v>0</v>
      </c>
      <c r="J116" s="177">
        <v>0</v>
      </c>
      <c r="K116" s="180">
        <v>0</v>
      </c>
      <c r="L116" s="177">
        <f t="shared" si="6"/>
        <v>0</v>
      </c>
      <c r="M116" s="179">
        <v>0</v>
      </c>
      <c r="N116" s="177">
        <v>0</v>
      </c>
      <c r="O116" s="180">
        <v>0</v>
      </c>
      <c r="P116" s="177">
        <v>0</v>
      </c>
    </row>
    <row r="117" spans="1:16" s="20" customFormat="1" ht="9.9499999999999993" customHeight="1" x14ac:dyDescent="0.3">
      <c r="A117" s="9">
        <v>2</v>
      </c>
      <c r="B117" s="175" t="s">
        <v>95</v>
      </c>
      <c r="C117" s="177">
        <v>20.85</v>
      </c>
      <c r="D117" s="177">
        <v>0</v>
      </c>
      <c r="E117" s="177">
        <v>0</v>
      </c>
      <c r="F117" s="207">
        <f t="shared" si="7"/>
        <v>0</v>
      </c>
      <c r="G117" s="177">
        <v>0</v>
      </c>
      <c r="H117" s="180">
        <v>0</v>
      </c>
      <c r="I117" s="177">
        <v>0</v>
      </c>
      <c r="J117" s="177">
        <v>0</v>
      </c>
      <c r="K117" s="180">
        <v>0</v>
      </c>
      <c r="L117" s="177">
        <f t="shared" si="6"/>
        <v>0</v>
      </c>
      <c r="M117" s="179">
        <v>0</v>
      </c>
      <c r="N117" s="177">
        <v>0</v>
      </c>
      <c r="O117" s="180">
        <v>0</v>
      </c>
      <c r="P117" s="177">
        <v>0</v>
      </c>
    </row>
    <row r="118" spans="1:16" s="20" customFormat="1" ht="9.9499999999999993" customHeight="1" x14ac:dyDescent="0.3">
      <c r="A118" s="241">
        <v>3</v>
      </c>
      <c r="B118" s="175" t="s">
        <v>96</v>
      </c>
      <c r="C118" s="177"/>
      <c r="D118" s="177"/>
      <c r="E118" s="177"/>
      <c r="F118" s="207"/>
      <c r="G118" s="177"/>
      <c r="H118" s="180"/>
      <c r="I118" s="177"/>
      <c r="J118" s="177"/>
      <c r="K118" s="180"/>
      <c r="L118" s="177">
        <f t="shared" si="6"/>
        <v>0</v>
      </c>
      <c r="M118" s="179"/>
      <c r="N118" s="177"/>
      <c r="O118" s="180"/>
      <c r="P118" s="177"/>
    </row>
    <row r="119" spans="1:16" s="20" customFormat="1" ht="9.9499999999999993" customHeight="1" x14ac:dyDescent="0.3">
      <c r="A119" s="242"/>
      <c r="B119" s="175" t="s">
        <v>97</v>
      </c>
      <c r="C119" s="177">
        <v>175.25</v>
      </c>
      <c r="D119" s="177">
        <v>4</v>
      </c>
      <c r="E119" s="177">
        <v>4</v>
      </c>
      <c r="F119" s="207">
        <f t="shared" si="7"/>
        <v>2.2824536376604851E-2</v>
      </c>
      <c r="G119" s="177">
        <v>0</v>
      </c>
      <c r="H119" s="180">
        <v>0</v>
      </c>
      <c r="I119" s="177">
        <v>0</v>
      </c>
      <c r="J119" s="177">
        <v>0</v>
      </c>
      <c r="K119" s="180">
        <v>0</v>
      </c>
      <c r="L119" s="177">
        <f t="shared" si="6"/>
        <v>0</v>
      </c>
      <c r="M119" s="179">
        <v>0</v>
      </c>
      <c r="N119" s="177">
        <v>0</v>
      </c>
      <c r="O119" s="180">
        <f t="shared" si="8"/>
        <v>0</v>
      </c>
      <c r="P119" s="177">
        <v>0</v>
      </c>
    </row>
    <row r="120" spans="1:16" s="20" customFormat="1" ht="9.9499999999999993" customHeight="1" x14ac:dyDescent="0.3">
      <c r="A120" s="243"/>
      <c r="B120" s="175" t="s">
        <v>98</v>
      </c>
      <c r="C120" s="177">
        <v>121.07</v>
      </c>
      <c r="D120" s="177">
        <v>1</v>
      </c>
      <c r="E120" s="177">
        <v>1</v>
      </c>
      <c r="F120" s="207">
        <f t="shared" si="7"/>
        <v>8.2596844800528618E-3</v>
      </c>
      <c r="G120" s="177">
        <v>0</v>
      </c>
      <c r="H120" s="180">
        <v>0</v>
      </c>
      <c r="I120" s="177">
        <v>0</v>
      </c>
      <c r="J120" s="177">
        <v>0</v>
      </c>
      <c r="K120" s="180">
        <v>0</v>
      </c>
      <c r="L120" s="177">
        <f t="shared" si="6"/>
        <v>0</v>
      </c>
      <c r="M120" s="179">
        <v>0</v>
      </c>
      <c r="N120" s="177">
        <v>0</v>
      </c>
      <c r="O120" s="180">
        <f t="shared" si="8"/>
        <v>0</v>
      </c>
      <c r="P120" s="177">
        <v>0</v>
      </c>
    </row>
    <row r="121" spans="1:16" s="78" customFormat="1" ht="9.9499999999999993" customHeight="1" x14ac:dyDescent="0.3">
      <c r="A121" s="324" t="s">
        <v>99</v>
      </c>
      <c r="B121" s="324"/>
      <c r="C121" s="184">
        <f>SUM(C120,C119,C117,C116,C115)</f>
        <v>2406.89</v>
      </c>
      <c r="D121" s="184">
        <f>SUM(D115:D120)</f>
        <v>5</v>
      </c>
      <c r="E121" s="184">
        <f>SUM(E115:E120)</f>
        <v>5</v>
      </c>
      <c r="F121" s="208">
        <f t="shared" si="7"/>
        <v>2.0773695515790085E-3</v>
      </c>
      <c r="G121" s="184">
        <f>SUM(G115:G120)</f>
        <v>0</v>
      </c>
      <c r="H121" s="186">
        <v>0</v>
      </c>
      <c r="I121" s="184">
        <v>0</v>
      </c>
      <c r="J121" s="184">
        <f>SUM(J115:J120)</f>
        <v>0</v>
      </c>
      <c r="K121" s="186">
        <v>0</v>
      </c>
      <c r="L121" s="177">
        <f>SUM(L115:L120)</f>
        <v>0</v>
      </c>
      <c r="M121" s="186">
        <f>L121/E121</f>
        <v>0</v>
      </c>
      <c r="N121" s="184">
        <f>SUM(N115:N120)</f>
        <v>0</v>
      </c>
      <c r="O121" s="186">
        <f t="shared" si="8"/>
        <v>0</v>
      </c>
      <c r="P121" s="184">
        <v>0</v>
      </c>
    </row>
    <row r="122" spans="1:16" ht="9.9499999999999993" customHeight="1" x14ac:dyDescent="0.3">
      <c r="A122" s="325" t="s">
        <v>100</v>
      </c>
      <c r="B122" s="325"/>
      <c r="C122" s="177"/>
      <c r="D122" s="177"/>
      <c r="E122" s="177"/>
      <c r="F122" s="207"/>
      <c r="G122" s="177"/>
      <c r="H122" s="180"/>
      <c r="I122" s="177"/>
      <c r="J122" s="177"/>
      <c r="K122" s="180"/>
      <c r="L122" s="177"/>
      <c r="M122" s="179"/>
      <c r="N122" s="177"/>
      <c r="O122" s="180"/>
      <c r="P122" s="177"/>
    </row>
    <row r="123" spans="1:16" ht="9.9499999999999993" customHeight="1" x14ac:dyDescent="0.3">
      <c r="A123" s="241">
        <v>1</v>
      </c>
      <c r="B123" s="175" t="s">
        <v>101</v>
      </c>
      <c r="C123" s="177"/>
      <c r="D123" s="177"/>
      <c r="E123" s="177"/>
      <c r="F123" s="207"/>
      <c r="G123" s="177"/>
      <c r="H123" s="180"/>
      <c r="I123" s="177"/>
      <c r="J123" s="177"/>
      <c r="K123" s="180"/>
      <c r="L123" s="177"/>
      <c r="M123" s="179"/>
      <c r="N123" s="177"/>
      <c r="O123" s="180"/>
      <c r="P123" s="177"/>
    </row>
    <row r="124" spans="1:16" s="20" customFormat="1" ht="9.9499999999999993" customHeight="1" x14ac:dyDescent="0.3">
      <c r="A124" s="243"/>
      <c r="B124" s="175" t="s">
        <v>102</v>
      </c>
      <c r="C124" s="177">
        <v>22.32</v>
      </c>
      <c r="D124" s="177">
        <v>1</v>
      </c>
      <c r="E124" s="177">
        <v>1</v>
      </c>
      <c r="F124" s="207">
        <f t="shared" si="7"/>
        <v>4.4802867383512544E-2</v>
      </c>
      <c r="G124" s="177">
        <v>0</v>
      </c>
      <c r="H124" s="180">
        <v>0</v>
      </c>
      <c r="I124" s="177">
        <v>0</v>
      </c>
      <c r="J124" s="177">
        <v>0</v>
      </c>
      <c r="K124" s="180">
        <v>0</v>
      </c>
      <c r="L124" s="177">
        <f t="shared" ref="L124:L187" si="11">ROUNDDOWN(E124*10%,0)</f>
        <v>0</v>
      </c>
      <c r="M124" s="179">
        <v>0</v>
      </c>
      <c r="N124" s="177">
        <v>0</v>
      </c>
      <c r="O124" s="180">
        <f t="shared" si="8"/>
        <v>0</v>
      </c>
      <c r="P124" s="177">
        <v>0</v>
      </c>
    </row>
    <row r="125" spans="1:16" ht="9.9499999999999993" customHeight="1" x14ac:dyDescent="0.3">
      <c r="A125" s="241">
        <v>2</v>
      </c>
      <c r="B125" s="175" t="s">
        <v>103</v>
      </c>
      <c r="C125" s="177"/>
      <c r="D125" s="177"/>
      <c r="E125" s="177"/>
      <c r="F125" s="207"/>
      <c r="G125" s="177"/>
      <c r="H125" s="180"/>
      <c r="I125" s="177"/>
      <c r="J125" s="177"/>
      <c r="K125" s="180"/>
      <c r="L125" s="177"/>
      <c r="M125" s="179"/>
      <c r="N125" s="177"/>
      <c r="O125" s="180"/>
      <c r="P125" s="177"/>
    </row>
    <row r="126" spans="1:16" s="20" customFormat="1" ht="9.9499999999999993" customHeight="1" x14ac:dyDescent="0.3">
      <c r="A126" s="243"/>
      <c r="B126" s="175" t="s">
        <v>104</v>
      </c>
      <c r="C126" s="177">
        <v>145.66999999999999</v>
      </c>
      <c r="D126" s="177">
        <v>71</v>
      </c>
      <c r="E126" s="177">
        <v>71</v>
      </c>
      <c r="F126" s="207">
        <f t="shared" si="7"/>
        <v>0.48740303425550907</v>
      </c>
      <c r="G126" s="177">
        <v>7</v>
      </c>
      <c r="H126" s="180">
        <f>G126/E126</f>
        <v>9.8591549295774641E-2</v>
      </c>
      <c r="I126" s="177">
        <v>0</v>
      </c>
      <c r="J126" s="177">
        <v>7</v>
      </c>
      <c r="K126" s="180">
        <f t="shared" si="10"/>
        <v>1</v>
      </c>
      <c r="L126" s="177">
        <f t="shared" si="11"/>
        <v>7</v>
      </c>
      <c r="M126" s="179">
        <v>0.1</v>
      </c>
      <c r="N126" s="177">
        <v>7</v>
      </c>
      <c r="O126" s="180">
        <f t="shared" si="8"/>
        <v>9.8591549295774641E-2</v>
      </c>
      <c r="P126" s="177">
        <v>0</v>
      </c>
    </row>
    <row r="127" spans="1:16" ht="9.9499999999999993" customHeight="1" x14ac:dyDescent="0.3">
      <c r="A127" s="241">
        <v>3</v>
      </c>
      <c r="B127" s="175" t="s">
        <v>105</v>
      </c>
      <c r="C127" s="177"/>
      <c r="D127" s="177"/>
      <c r="E127" s="177"/>
      <c r="F127" s="207"/>
      <c r="G127" s="177"/>
      <c r="H127" s="180"/>
      <c r="I127" s="177"/>
      <c r="J127" s="177"/>
      <c r="K127" s="180"/>
      <c r="L127" s="177">
        <f t="shared" si="11"/>
        <v>0</v>
      </c>
      <c r="M127" s="179"/>
      <c r="N127" s="177"/>
      <c r="O127" s="180"/>
      <c r="P127" s="177"/>
    </row>
    <row r="128" spans="1:16" s="20" customFormat="1" ht="9.9499999999999993" customHeight="1" x14ac:dyDescent="0.3">
      <c r="A128" s="243"/>
      <c r="B128" s="175" t="s">
        <v>106</v>
      </c>
      <c r="C128" s="177">
        <v>200.1</v>
      </c>
      <c r="D128" s="177">
        <v>88</v>
      </c>
      <c r="E128" s="177">
        <v>88</v>
      </c>
      <c r="F128" s="207">
        <f t="shared" si="7"/>
        <v>0.43978010994502748</v>
      </c>
      <c r="G128" s="177">
        <v>8</v>
      </c>
      <c r="H128" s="180">
        <f>G128/E128</f>
        <v>9.0909090909090912E-2</v>
      </c>
      <c r="I128" s="177">
        <v>0</v>
      </c>
      <c r="J128" s="177">
        <v>8</v>
      </c>
      <c r="K128" s="180">
        <f t="shared" si="10"/>
        <v>1</v>
      </c>
      <c r="L128" s="177">
        <f t="shared" si="11"/>
        <v>8</v>
      </c>
      <c r="M128" s="179">
        <v>0.1</v>
      </c>
      <c r="N128" s="177">
        <v>8</v>
      </c>
      <c r="O128" s="180">
        <f t="shared" si="8"/>
        <v>9.0909090909090912E-2</v>
      </c>
      <c r="P128" s="177">
        <v>0</v>
      </c>
    </row>
    <row r="129" spans="1:16" ht="9.9499999999999993" customHeight="1" x14ac:dyDescent="0.3">
      <c r="A129" s="241">
        <v>4</v>
      </c>
      <c r="B129" s="175" t="s">
        <v>107</v>
      </c>
      <c r="C129" s="177"/>
      <c r="D129" s="177"/>
      <c r="E129" s="177"/>
      <c r="F129" s="207"/>
      <c r="G129" s="177"/>
      <c r="H129" s="180"/>
      <c r="I129" s="177"/>
      <c r="J129" s="177"/>
      <c r="K129" s="180"/>
      <c r="L129" s="177"/>
      <c r="M129" s="179"/>
      <c r="N129" s="177"/>
      <c r="O129" s="180"/>
      <c r="P129" s="177"/>
    </row>
    <row r="130" spans="1:16" s="20" customFormat="1" ht="9.9499999999999993" customHeight="1" x14ac:dyDescent="0.3">
      <c r="A130" s="243"/>
      <c r="B130" s="175" t="s">
        <v>108</v>
      </c>
      <c r="C130" s="177">
        <v>64.16</v>
      </c>
      <c r="D130" s="177">
        <v>46</v>
      </c>
      <c r="E130" s="177">
        <v>46</v>
      </c>
      <c r="F130" s="207">
        <f t="shared" si="7"/>
        <v>0.71695760598503744</v>
      </c>
      <c r="G130" s="177">
        <v>4</v>
      </c>
      <c r="H130" s="180">
        <f t="shared" ref="H130:H131" si="12">G130/E130</f>
        <v>8.6956521739130432E-2</v>
      </c>
      <c r="I130" s="177">
        <v>0</v>
      </c>
      <c r="J130" s="177">
        <v>4</v>
      </c>
      <c r="K130" s="180">
        <f t="shared" si="10"/>
        <v>1</v>
      </c>
      <c r="L130" s="177">
        <f t="shared" si="11"/>
        <v>4</v>
      </c>
      <c r="M130" s="179">
        <v>0.1</v>
      </c>
      <c r="N130" s="177">
        <v>4</v>
      </c>
      <c r="O130" s="180">
        <f t="shared" si="8"/>
        <v>8.6956521739130432E-2</v>
      </c>
      <c r="P130" s="177">
        <v>0</v>
      </c>
    </row>
    <row r="131" spans="1:16" s="20" customFormat="1" ht="9.9499999999999993" customHeight="1" x14ac:dyDescent="0.3">
      <c r="A131" s="9">
        <v>5</v>
      </c>
      <c r="B131" s="175" t="s">
        <v>109</v>
      </c>
      <c r="C131" s="177">
        <v>359.59</v>
      </c>
      <c r="D131" s="177">
        <v>13</v>
      </c>
      <c r="E131" s="177">
        <v>13</v>
      </c>
      <c r="F131" s="207">
        <f t="shared" si="7"/>
        <v>3.6152284546288833E-2</v>
      </c>
      <c r="G131" s="177">
        <v>1</v>
      </c>
      <c r="H131" s="180">
        <f t="shared" si="12"/>
        <v>7.6923076923076927E-2</v>
      </c>
      <c r="I131" s="177">
        <v>0</v>
      </c>
      <c r="J131" s="177">
        <v>1</v>
      </c>
      <c r="K131" s="180">
        <f t="shared" si="10"/>
        <v>1</v>
      </c>
      <c r="L131" s="177">
        <f t="shared" si="11"/>
        <v>1</v>
      </c>
      <c r="M131" s="179">
        <v>0.1</v>
      </c>
      <c r="N131" s="177">
        <v>1</v>
      </c>
      <c r="O131" s="180">
        <f t="shared" si="8"/>
        <v>7.6923076923076927E-2</v>
      </c>
      <c r="P131" s="177">
        <v>0</v>
      </c>
    </row>
    <row r="132" spans="1:16" ht="9.9499999999999993" customHeight="1" x14ac:dyDescent="0.3">
      <c r="A132" s="241">
        <v>6</v>
      </c>
      <c r="B132" s="175" t="s">
        <v>110</v>
      </c>
      <c r="C132" s="177"/>
      <c r="D132" s="177"/>
      <c r="E132" s="177"/>
      <c r="F132" s="207"/>
      <c r="G132" s="177"/>
      <c r="H132" s="180"/>
      <c r="I132" s="177"/>
      <c r="J132" s="177"/>
      <c r="K132" s="180"/>
      <c r="L132" s="177">
        <f t="shared" si="11"/>
        <v>0</v>
      </c>
      <c r="M132" s="179"/>
      <c r="N132" s="177"/>
      <c r="O132" s="180"/>
      <c r="P132" s="177"/>
    </row>
    <row r="133" spans="1:16" s="20" customFormat="1" ht="9.9499999999999993" customHeight="1" x14ac:dyDescent="0.3">
      <c r="A133" s="242"/>
      <c r="B133" s="175" t="s">
        <v>97</v>
      </c>
      <c r="C133" s="177">
        <v>376.48</v>
      </c>
      <c r="D133" s="177">
        <v>7</v>
      </c>
      <c r="E133" s="177">
        <v>7</v>
      </c>
      <c r="F133" s="207">
        <f t="shared" si="7"/>
        <v>1.8593285167870802E-2</v>
      </c>
      <c r="G133" s="177">
        <v>0</v>
      </c>
      <c r="H133" s="180">
        <v>0</v>
      </c>
      <c r="I133" s="177">
        <v>0</v>
      </c>
      <c r="J133" s="177">
        <v>0</v>
      </c>
      <c r="K133" s="180">
        <v>0</v>
      </c>
      <c r="L133" s="177">
        <f t="shared" si="11"/>
        <v>0</v>
      </c>
      <c r="M133" s="179">
        <v>0.1</v>
      </c>
      <c r="N133" s="177">
        <v>0</v>
      </c>
      <c r="O133" s="180">
        <f t="shared" si="8"/>
        <v>0</v>
      </c>
      <c r="P133" s="177">
        <v>0</v>
      </c>
    </row>
    <row r="134" spans="1:16" s="20" customFormat="1" ht="9.9499999999999993" customHeight="1" x14ac:dyDescent="0.3">
      <c r="A134" s="243"/>
      <c r="B134" s="175" t="s">
        <v>98</v>
      </c>
      <c r="C134" s="177">
        <v>23.6</v>
      </c>
      <c r="D134" s="177">
        <v>1</v>
      </c>
      <c r="E134" s="177">
        <v>1</v>
      </c>
      <c r="F134" s="207">
        <f t="shared" si="7"/>
        <v>4.2372881355932202E-2</v>
      </c>
      <c r="G134" s="177">
        <v>0</v>
      </c>
      <c r="H134" s="180">
        <v>0</v>
      </c>
      <c r="I134" s="177">
        <v>0</v>
      </c>
      <c r="J134" s="177">
        <v>0</v>
      </c>
      <c r="K134" s="180">
        <v>0</v>
      </c>
      <c r="L134" s="177">
        <f t="shared" si="11"/>
        <v>0</v>
      </c>
      <c r="M134" s="179">
        <v>0</v>
      </c>
      <c r="N134" s="177">
        <v>0</v>
      </c>
      <c r="O134" s="180">
        <f t="shared" si="8"/>
        <v>0</v>
      </c>
      <c r="P134" s="177">
        <v>0</v>
      </c>
    </row>
    <row r="135" spans="1:16" ht="9.9499999999999993" customHeight="1" x14ac:dyDescent="0.3">
      <c r="A135" s="241">
        <v>7</v>
      </c>
      <c r="B135" s="175" t="s">
        <v>111</v>
      </c>
      <c r="C135" s="177"/>
      <c r="D135" s="177">
        <v>0</v>
      </c>
      <c r="E135" s="177">
        <v>0</v>
      </c>
      <c r="F135" s="207"/>
      <c r="G135" s="177"/>
      <c r="H135" s="180"/>
      <c r="I135" s="177"/>
      <c r="J135" s="177"/>
      <c r="K135" s="180"/>
      <c r="L135" s="177"/>
      <c r="M135" s="179"/>
      <c r="N135" s="177"/>
      <c r="O135" s="180"/>
      <c r="P135" s="177"/>
    </row>
    <row r="136" spans="1:16" s="20" customFormat="1" ht="9.9499999999999993" customHeight="1" x14ac:dyDescent="0.3">
      <c r="A136" s="243"/>
      <c r="B136" s="175" t="s">
        <v>35</v>
      </c>
      <c r="C136" s="177">
        <v>141.91</v>
      </c>
      <c r="D136" s="177">
        <v>36</v>
      </c>
      <c r="E136" s="177">
        <v>36</v>
      </c>
      <c r="F136" s="207">
        <f t="shared" si="7"/>
        <v>0.25368191107039673</v>
      </c>
      <c r="G136" s="177">
        <v>1</v>
      </c>
      <c r="H136" s="180">
        <f>G136/E136</f>
        <v>2.7777777777777776E-2</v>
      </c>
      <c r="I136" s="177">
        <v>0</v>
      </c>
      <c r="J136" s="177">
        <v>0</v>
      </c>
      <c r="K136" s="180">
        <v>0</v>
      </c>
      <c r="L136" s="177">
        <f t="shared" si="11"/>
        <v>3</v>
      </c>
      <c r="M136" s="179">
        <v>0.1</v>
      </c>
      <c r="N136" s="177">
        <v>1</v>
      </c>
      <c r="O136" s="180">
        <f t="shared" si="8"/>
        <v>2.7777777777777776E-2</v>
      </c>
      <c r="P136" s="177">
        <v>0</v>
      </c>
    </row>
    <row r="137" spans="1:16" s="20" customFormat="1" ht="9.9499999999999993" customHeight="1" x14ac:dyDescent="0.3">
      <c r="A137" s="9">
        <v>8</v>
      </c>
      <c r="B137" s="175" t="s">
        <v>112</v>
      </c>
      <c r="C137" s="177">
        <v>16.45</v>
      </c>
      <c r="D137" s="177">
        <v>0</v>
      </c>
      <c r="E137" s="177">
        <v>0</v>
      </c>
      <c r="F137" s="207">
        <f t="shared" si="7"/>
        <v>0</v>
      </c>
      <c r="G137" s="177">
        <v>0</v>
      </c>
      <c r="H137" s="180">
        <v>0</v>
      </c>
      <c r="I137" s="177">
        <v>0</v>
      </c>
      <c r="J137" s="177">
        <v>0</v>
      </c>
      <c r="K137" s="180">
        <v>0</v>
      </c>
      <c r="L137" s="177">
        <f t="shared" si="11"/>
        <v>0</v>
      </c>
      <c r="M137" s="179">
        <v>0</v>
      </c>
      <c r="N137" s="177">
        <v>0</v>
      </c>
      <c r="O137" s="180">
        <v>0</v>
      </c>
      <c r="P137" s="177">
        <v>0</v>
      </c>
    </row>
    <row r="138" spans="1:16" s="20" customFormat="1" ht="9.9499999999999993" customHeight="1" x14ac:dyDescent="0.3">
      <c r="A138" s="9">
        <v>9</v>
      </c>
      <c r="B138" s="175" t="s">
        <v>113</v>
      </c>
      <c r="C138" s="177">
        <v>19.21</v>
      </c>
      <c r="D138" s="177">
        <v>1</v>
      </c>
      <c r="E138" s="177">
        <v>1</v>
      </c>
      <c r="F138" s="207">
        <f t="shared" si="7"/>
        <v>5.2056220718375845E-2</v>
      </c>
      <c r="G138" s="177">
        <v>0</v>
      </c>
      <c r="H138" s="180">
        <v>0</v>
      </c>
      <c r="I138" s="177">
        <v>0</v>
      </c>
      <c r="J138" s="177">
        <v>0</v>
      </c>
      <c r="K138" s="180">
        <v>0</v>
      </c>
      <c r="L138" s="177">
        <f t="shared" si="11"/>
        <v>0</v>
      </c>
      <c r="M138" s="179">
        <v>0</v>
      </c>
      <c r="N138" s="177">
        <v>0</v>
      </c>
      <c r="O138" s="180">
        <f t="shared" si="8"/>
        <v>0</v>
      </c>
      <c r="P138" s="177">
        <v>0</v>
      </c>
    </row>
    <row r="139" spans="1:16" s="20" customFormat="1" ht="9.9499999999999993" customHeight="1" x14ac:dyDescent="0.3">
      <c r="A139" s="9">
        <v>10</v>
      </c>
      <c r="B139" s="175" t="s">
        <v>307</v>
      </c>
      <c r="C139" s="177">
        <v>66.27</v>
      </c>
      <c r="D139" s="177">
        <v>1</v>
      </c>
      <c r="E139" s="177">
        <v>1</v>
      </c>
      <c r="F139" s="207">
        <f t="shared" si="7"/>
        <v>1.508978421608571E-2</v>
      </c>
      <c r="G139" s="177">
        <v>0</v>
      </c>
      <c r="H139" s="180">
        <v>0</v>
      </c>
      <c r="I139" s="177">
        <v>0</v>
      </c>
      <c r="J139" s="177">
        <v>0</v>
      </c>
      <c r="K139" s="180">
        <v>0</v>
      </c>
      <c r="L139" s="177">
        <f t="shared" si="11"/>
        <v>0</v>
      </c>
      <c r="M139" s="179">
        <v>0.1</v>
      </c>
      <c r="N139" s="177">
        <v>0</v>
      </c>
      <c r="O139" s="180">
        <f t="shared" si="8"/>
        <v>0</v>
      </c>
      <c r="P139" s="177">
        <v>0</v>
      </c>
    </row>
    <row r="140" spans="1:16" ht="9.9499999999999993" customHeight="1" x14ac:dyDescent="0.3">
      <c r="A140" s="241">
        <v>11</v>
      </c>
      <c r="B140" s="175" t="s">
        <v>115</v>
      </c>
      <c r="C140" s="177"/>
      <c r="D140" s="177"/>
      <c r="E140" s="177"/>
      <c r="F140" s="207"/>
      <c r="G140" s="177"/>
      <c r="H140" s="180"/>
      <c r="I140" s="177"/>
      <c r="J140" s="177"/>
      <c r="K140" s="180"/>
      <c r="L140" s="177"/>
      <c r="M140" s="179"/>
      <c r="N140" s="177"/>
      <c r="O140" s="180"/>
      <c r="P140" s="177"/>
    </row>
    <row r="141" spans="1:16" s="20" customFormat="1" ht="9.9499999999999993" customHeight="1" x14ac:dyDescent="0.3">
      <c r="A141" s="242"/>
      <c r="B141" s="175" t="s">
        <v>116</v>
      </c>
      <c r="C141" s="177">
        <v>193.94</v>
      </c>
      <c r="D141" s="177">
        <v>28</v>
      </c>
      <c r="E141" s="177">
        <v>28</v>
      </c>
      <c r="F141" s="207">
        <f t="shared" ref="F141:F201" si="13">E141/C141</f>
        <v>0.1443745488295349</v>
      </c>
      <c r="G141" s="177">
        <v>2</v>
      </c>
      <c r="H141" s="180">
        <f>G141/E141</f>
        <v>7.1428571428571425E-2</v>
      </c>
      <c r="I141" s="177">
        <v>0</v>
      </c>
      <c r="J141" s="177">
        <v>0</v>
      </c>
      <c r="K141" s="180">
        <v>0</v>
      </c>
      <c r="L141" s="177">
        <f t="shared" si="11"/>
        <v>2</v>
      </c>
      <c r="M141" s="179">
        <v>0.1</v>
      </c>
      <c r="N141" s="177">
        <v>2</v>
      </c>
      <c r="O141" s="180">
        <f t="shared" ref="O141:O201" si="14">N141/E141</f>
        <v>7.1428571428571425E-2</v>
      </c>
      <c r="P141" s="177">
        <v>0</v>
      </c>
    </row>
    <row r="142" spans="1:16" s="20" customFormat="1" ht="9.9499999999999993" customHeight="1" x14ac:dyDescent="0.3">
      <c r="A142" s="243"/>
      <c r="B142" s="175" t="s">
        <v>117</v>
      </c>
      <c r="C142" s="177">
        <v>283.94</v>
      </c>
      <c r="D142" s="177">
        <v>29</v>
      </c>
      <c r="E142" s="177">
        <v>29</v>
      </c>
      <c r="F142" s="207">
        <f t="shared" si="13"/>
        <v>0.10213425371557372</v>
      </c>
      <c r="G142" s="177">
        <v>2</v>
      </c>
      <c r="H142" s="180">
        <v>7.1428571428571425E-2</v>
      </c>
      <c r="I142" s="177">
        <v>0</v>
      </c>
      <c r="J142" s="177">
        <v>0</v>
      </c>
      <c r="K142" s="180">
        <v>0</v>
      </c>
      <c r="L142" s="177">
        <f t="shared" si="11"/>
        <v>2</v>
      </c>
      <c r="M142" s="179">
        <v>0.1</v>
      </c>
      <c r="N142" s="177">
        <v>2</v>
      </c>
      <c r="O142" s="180">
        <f t="shared" si="14"/>
        <v>6.8965517241379309E-2</v>
      </c>
      <c r="P142" s="177">
        <v>0</v>
      </c>
    </row>
    <row r="143" spans="1:16" ht="9.9499999999999993" customHeight="1" x14ac:dyDescent="0.3">
      <c r="A143" s="241">
        <v>12</v>
      </c>
      <c r="B143" s="175" t="s">
        <v>118</v>
      </c>
      <c r="C143" s="177"/>
      <c r="D143" s="177"/>
      <c r="E143" s="177"/>
      <c r="F143" s="207"/>
      <c r="G143" s="177"/>
      <c r="H143" s="180"/>
      <c r="I143" s="177"/>
      <c r="J143" s="177"/>
      <c r="K143" s="180"/>
      <c r="L143" s="177">
        <f t="shared" si="11"/>
        <v>0</v>
      </c>
      <c r="M143" s="179"/>
      <c r="N143" s="177"/>
      <c r="O143" s="180"/>
      <c r="P143" s="177"/>
    </row>
    <row r="144" spans="1:16" s="20" customFormat="1" ht="9.9499999999999993" customHeight="1" x14ac:dyDescent="0.3">
      <c r="A144" s="243"/>
      <c r="B144" s="175" t="s">
        <v>35</v>
      </c>
      <c r="C144" s="177">
        <v>63.69</v>
      </c>
      <c r="D144" s="177">
        <v>2</v>
      </c>
      <c r="E144" s="177">
        <v>2</v>
      </c>
      <c r="F144" s="207">
        <f t="shared" si="13"/>
        <v>3.1402103940964043E-2</v>
      </c>
      <c r="G144" s="177">
        <v>0</v>
      </c>
      <c r="H144" s="180">
        <v>0</v>
      </c>
      <c r="I144" s="177">
        <v>0</v>
      </c>
      <c r="J144" s="177">
        <v>0</v>
      </c>
      <c r="K144" s="180">
        <v>0</v>
      </c>
      <c r="L144" s="177">
        <f t="shared" si="11"/>
        <v>0</v>
      </c>
      <c r="M144" s="179">
        <v>0</v>
      </c>
      <c r="N144" s="177">
        <v>0</v>
      </c>
      <c r="O144" s="180">
        <f t="shared" si="14"/>
        <v>0</v>
      </c>
      <c r="P144" s="177">
        <v>0</v>
      </c>
    </row>
    <row r="145" spans="1:16" ht="9.9499999999999993" customHeight="1" x14ac:dyDescent="0.3">
      <c r="A145" s="241">
        <v>13</v>
      </c>
      <c r="B145" s="175" t="s">
        <v>119</v>
      </c>
      <c r="C145" s="177"/>
      <c r="D145" s="177"/>
      <c r="E145" s="177"/>
      <c r="F145" s="207"/>
      <c r="G145" s="177"/>
      <c r="H145" s="180"/>
      <c r="I145" s="177"/>
      <c r="J145" s="177"/>
      <c r="K145" s="180"/>
      <c r="L145" s="177"/>
      <c r="M145" s="179"/>
      <c r="N145" s="177"/>
      <c r="O145" s="180"/>
      <c r="P145" s="177"/>
    </row>
    <row r="146" spans="1:16" s="20" customFormat="1" ht="9.9499999999999993" customHeight="1" x14ac:dyDescent="0.3">
      <c r="A146" s="242"/>
      <c r="B146" s="175" t="s">
        <v>120</v>
      </c>
      <c r="C146" s="207">
        <v>194.53</v>
      </c>
      <c r="D146" s="177">
        <v>41</v>
      </c>
      <c r="E146" s="177">
        <v>41</v>
      </c>
      <c r="F146" s="207">
        <f t="shared" si="13"/>
        <v>0.21076440651827483</v>
      </c>
      <c r="G146" s="177">
        <v>0</v>
      </c>
      <c r="H146" s="180">
        <v>0</v>
      </c>
      <c r="I146" s="177">
        <v>0</v>
      </c>
      <c r="J146" s="177">
        <v>0</v>
      </c>
      <c r="K146" s="180">
        <v>0</v>
      </c>
      <c r="L146" s="177">
        <f t="shared" si="11"/>
        <v>4</v>
      </c>
      <c r="M146" s="179">
        <v>0.1</v>
      </c>
      <c r="N146" s="177">
        <v>0</v>
      </c>
      <c r="O146" s="180">
        <f t="shared" si="14"/>
        <v>0</v>
      </c>
      <c r="P146" s="177">
        <v>0</v>
      </c>
    </row>
    <row r="147" spans="1:16" s="20" customFormat="1" ht="9.9499999999999993" customHeight="1" x14ac:dyDescent="0.3">
      <c r="A147" s="243"/>
      <c r="B147" s="175" t="s">
        <v>121</v>
      </c>
      <c r="C147" s="177">
        <v>143.76</v>
      </c>
      <c r="D147" s="177">
        <v>17</v>
      </c>
      <c r="E147" s="177">
        <v>17</v>
      </c>
      <c r="F147" s="207">
        <f t="shared" si="13"/>
        <v>0.11825264329437953</v>
      </c>
      <c r="G147" s="177">
        <v>1</v>
      </c>
      <c r="H147" s="180">
        <f>G147/E147</f>
        <v>5.8823529411764705E-2</v>
      </c>
      <c r="I147" s="177">
        <v>0</v>
      </c>
      <c r="J147" s="177">
        <v>1</v>
      </c>
      <c r="K147" s="180">
        <f t="shared" ref="K147" si="15">J147/G147</f>
        <v>1</v>
      </c>
      <c r="L147" s="177">
        <f t="shared" si="11"/>
        <v>1</v>
      </c>
      <c r="M147" s="179">
        <v>0.1</v>
      </c>
      <c r="N147" s="177">
        <v>1</v>
      </c>
      <c r="O147" s="180">
        <f t="shared" si="14"/>
        <v>5.8823529411764705E-2</v>
      </c>
      <c r="P147" s="177">
        <v>0</v>
      </c>
    </row>
    <row r="148" spans="1:16" s="20" customFormat="1" ht="9.9499999999999993" customHeight="1" x14ac:dyDescent="0.3">
      <c r="A148" s="9">
        <v>14</v>
      </c>
      <c r="B148" s="175" t="s">
        <v>477</v>
      </c>
      <c r="C148" s="177">
        <v>45.65</v>
      </c>
      <c r="D148" s="177">
        <v>9</v>
      </c>
      <c r="E148" s="177">
        <v>9</v>
      </c>
      <c r="F148" s="207">
        <f t="shared" si="13"/>
        <v>0.19715224534501644</v>
      </c>
      <c r="G148" s="177">
        <v>0</v>
      </c>
      <c r="H148" s="180">
        <v>0</v>
      </c>
      <c r="I148" s="177">
        <v>0</v>
      </c>
      <c r="J148" s="177">
        <v>0</v>
      </c>
      <c r="K148" s="180">
        <v>0</v>
      </c>
      <c r="L148" s="177">
        <f t="shared" si="11"/>
        <v>0</v>
      </c>
      <c r="M148" s="179">
        <v>0.1</v>
      </c>
      <c r="N148" s="177">
        <v>0</v>
      </c>
      <c r="O148" s="180">
        <f t="shared" si="14"/>
        <v>0</v>
      </c>
      <c r="P148" s="177">
        <v>0</v>
      </c>
    </row>
    <row r="149" spans="1:16" ht="9.9499999999999993" customHeight="1" x14ac:dyDescent="0.3">
      <c r="A149" s="241">
        <v>15</v>
      </c>
      <c r="B149" s="175" t="s">
        <v>309</v>
      </c>
      <c r="C149" s="177"/>
      <c r="D149" s="177"/>
      <c r="E149" s="177"/>
      <c r="F149" s="207"/>
      <c r="G149" s="177"/>
      <c r="H149" s="180"/>
      <c r="I149" s="177"/>
      <c r="J149" s="177"/>
      <c r="K149" s="180"/>
      <c r="L149" s="177"/>
      <c r="M149" s="179"/>
      <c r="N149" s="177"/>
      <c r="O149" s="180"/>
      <c r="P149" s="177"/>
    </row>
    <row r="150" spans="1:16" s="20" customFormat="1" ht="9.9499999999999993" customHeight="1" x14ac:dyDescent="0.3">
      <c r="A150" s="242"/>
      <c r="B150" s="175" t="s">
        <v>310</v>
      </c>
      <c r="C150" s="177">
        <v>63.25</v>
      </c>
      <c r="D150" s="177">
        <v>9</v>
      </c>
      <c r="E150" s="177">
        <v>9</v>
      </c>
      <c r="F150" s="207">
        <f t="shared" si="13"/>
        <v>0.14229249011857709</v>
      </c>
      <c r="G150" s="177">
        <v>0</v>
      </c>
      <c r="H150" s="180">
        <v>0</v>
      </c>
      <c r="I150" s="177">
        <v>0</v>
      </c>
      <c r="J150" s="177">
        <v>0</v>
      </c>
      <c r="K150" s="180">
        <v>0</v>
      </c>
      <c r="L150" s="177">
        <f t="shared" si="11"/>
        <v>0</v>
      </c>
      <c r="M150" s="179">
        <v>0</v>
      </c>
      <c r="N150" s="177">
        <v>0</v>
      </c>
      <c r="O150" s="180">
        <f t="shared" si="14"/>
        <v>0</v>
      </c>
      <c r="P150" s="177">
        <v>0</v>
      </c>
    </row>
    <row r="151" spans="1:16" s="20" customFormat="1" ht="9.9499999999999993" customHeight="1" x14ac:dyDescent="0.3">
      <c r="A151" s="243"/>
      <c r="B151" s="175" t="s">
        <v>311</v>
      </c>
      <c r="C151" s="177">
        <v>178.68</v>
      </c>
      <c r="D151" s="177">
        <v>36</v>
      </c>
      <c r="E151" s="177">
        <v>36</v>
      </c>
      <c r="F151" s="207">
        <f t="shared" si="13"/>
        <v>0.20147750167897918</v>
      </c>
      <c r="G151" s="177">
        <v>0</v>
      </c>
      <c r="H151" s="180">
        <v>0</v>
      </c>
      <c r="I151" s="177">
        <v>0</v>
      </c>
      <c r="J151" s="177">
        <v>0</v>
      </c>
      <c r="K151" s="180">
        <v>0</v>
      </c>
      <c r="L151" s="177">
        <f t="shared" si="11"/>
        <v>3</v>
      </c>
      <c r="M151" s="179">
        <v>0.1</v>
      </c>
      <c r="N151" s="177">
        <v>0</v>
      </c>
      <c r="O151" s="180">
        <f t="shared" si="14"/>
        <v>0</v>
      </c>
      <c r="P151" s="177">
        <v>0</v>
      </c>
    </row>
    <row r="152" spans="1:16" ht="9.9499999999999993" customHeight="1" x14ac:dyDescent="0.3">
      <c r="A152" s="241">
        <v>16</v>
      </c>
      <c r="B152" s="175" t="s">
        <v>126</v>
      </c>
      <c r="C152" s="177"/>
      <c r="D152" s="177"/>
      <c r="E152" s="177"/>
      <c r="F152" s="207"/>
      <c r="G152" s="177"/>
      <c r="H152" s="180"/>
      <c r="I152" s="177"/>
      <c r="J152" s="177"/>
      <c r="K152" s="180"/>
      <c r="L152" s="177">
        <f t="shared" si="11"/>
        <v>0</v>
      </c>
      <c r="M152" s="179"/>
      <c r="N152" s="177"/>
      <c r="O152" s="180"/>
      <c r="P152" s="177">
        <v>0</v>
      </c>
    </row>
    <row r="153" spans="1:16" s="20" customFormat="1" ht="9.9499999999999993" customHeight="1" x14ac:dyDescent="0.3">
      <c r="A153" s="242"/>
      <c r="B153" s="175" t="s">
        <v>127</v>
      </c>
      <c r="C153" s="177">
        <v>59.66</v>
      </c>
      <c r="D153" s="177">
        <v>7</v>
      </c>
      <c r="E153" s="177">
        <v>7</v>
      </c>
      <c r="F153" s="207">
        <f t="shared" si="13"/>
        <v>0.11733154542406973</v>
      </c>
      <c r="G153" s="177">
        <v>0</v>
      </c>
      <c r="H153" s="180">
        <v>0</v>
      </c>
      <c r="I153" s="177">
        <v>0</v>
      </c>
      <c r="J153" s="177">
        <v>0</v>
      </c>
      <c r="K153" s="180">
        <v>0</v>
      </c>
      <c r="L153" s="177">
        <f t="shared" si="11"/>
        <v>0</v>
      </c>
      <c r="M153" s="179">
        <v>0</v>
      </c>
      <c r="N153" s="177">
        <v>0</v>
      </c>
      <c r="O153" s="180">
        <f t="shared" si="14"/>
        <v>0</v>
      </c>
      <c r="P153" s="177">
        <v>0</v>
      </c>
    </row>
    <row r="154" spans="1:16" s="20" customFormat="1" ht="9.9499999999999993" customHeight="1" x14ac:dyDescent="0.3">
      <c r="A154" s="243"/>
      <c r="B154" s="175" t="s">
        <v>238</v>
      </c>
      <c r="C154" s="177"/>
      <c r="D154" s="177"/>
      <c r="E154" s="177"/>
      <c r="F154" s="207"/>
      <c r="G154" s="177"/>
      <c r="H154" s="180"/>
      <c r="I154" s="177"/>
      <c r="J154" s="177"/>
      <c r="K154" s="180"/>
      <c r="L154" s="177"/>
      <c r="M154" s="179"/>
      <c r="N154" s="177"/>
      <c r="O154" s="180"/>
      <c r="P154" s="177"/>
    </row>
    <row r="155" spans="1:16" s="20" customFormat="1" ht="9.9499999999999993" customHeight="1" x14ac:dyDescent="0.3">
      <c r="A155" s="9">
        <v>17</v>
      </c>
      <c r="B155" s="175" t="s">
        <v>128</v>
      </c>
      <c r="C155" s="177">
        <v>14.08</v>
      </c>
      <c r="D155" s="177">
        <v>0</v>
      </c>
      <c r="E155" s="177">
        <v>0</v>
      </c>
      <c r="F155" s="207">
        <f t="shared" si="13"/>
        <v>0</v>
      </c>
      <c r="G155" s="177">
        <v>0</v>
      </c>
      <c r="H155" s="180">
        <v>0</v>
      </c>
      <c r="I155" s="177">
        <v>0</v>
      </c>
      <c r="J155" s="177">
        <v>0</v>
      </c>
      <c r="K155" s="180">
        <v>0</v>
      </c>
      <c r="L155" s="177">
        <f t="shared" si="11"/>
        <v>0</v>
      </c>
      <c r="M155" s="179">
        <v>0</v>
      </c>
      <c r="N155" s="177">
        <v>0</v>
      </c>
      <c r="O155" s="180">
        <v>0</v>
      </c>
      <c r="P155" s="177">
        <v>0</v>
      </c>
    </row>
    <row r="156" spans="1:16" s="20" customFormat="1" ht="9.9499999999999993" customHeight="1" x14ac:dyDescent="0.3">
      <c r="A156" s="9">
        <v>18</v>
      </c>
      <c r="B156" s="175" t="s">
        <v>129</v>
      </c>
      <c r="C156" s="177">
        <v>68.180000000000007</v>
      </c>
      <c r="D156" s="177">
        <v>1</v>
      </c>
      <c r="E156" s="177">
        <v>1</v>
      </c>
      <c r="F156" s="207">
        <f t="shared" si="13"/>
        <v>1.4667057788207684E-2</v>
      </c>
      <c r="G156" s="177">
        <v>0</v>
      </c>
      <c r="H156" s="180">
        <v>0</v>
      </c>
      <c r="I156" s="177">
        <v>0</v>
      </c>
      <c r="J156" s="177">
        <v>0</v>
      </c>
      <c r="K156" s="180">
        <v>0</v>
      </c>
      <c r="L156" s="177">
        <f t="shared" si="11"/>
        <v>0</v>
      </c>
      <c r="M156" s="179">
        <v>0</v>
      </c>
      <c r="N156" s="177">
        <v>0</v>
      </c>
      <c r="O156" s="180">
        <v>0</v>
      </c>
      <c r="P156" s="177">
        <v>0</v>
      </c>
    </row>
    <row r="157" spans="1:16" s="20" customFormat="1" ht="9.9499999999999993" customHeight="1" x14ac:dyDescent="0.3">
      <c r="A157" s="9">
        <v>19</v>
      </c>
      <c r="B157" s="175" t="s">
        <v>130</v>
      </c>
      <c r="C157" s="177">
        <v>32.47</v>
      </c>
      <c r="D157" s="177">
        <v>4</v>
      </c>
      <c r="E157" s="177">
        <v>4</v>
      </c>
      <c r="F157" s="207">
        <f t="shared" si="13"/>
        <v>0.12319063751154913</v>
      </c>
      <c r="G157" s="177">
        <v>0</v>
      </c>
      <c r="H157" s="180">
        <v>0</v>
      </c>
      <c r="I157" s="177">
        <v>0</v>
      </c>
      <c r="J157" s="177">
        <v>0</v>
      </c>
      <c r="K157" s="180">
        <v>0</v>
      </c>
      <c r="L157" s="177">
        <f t="shared" si="11"/>
        <v>0</v>
      </c>
      <c r="M157" s="179">
        <v>0</v>
      </c>
      <c r="N157" s="177">
        <v>0</v>
      </c>
      <c r="O157" s="180">
        <v>0</v>
      </c>
      <c r="P157" s="177">
        <v>0</v>
      </c>
    </row>
    <row r="158" spans="1:16" s="20" customFormat="1" ht="12" customHeight="1" x14ac:dyDescent="0.3">
      <c r="A158" s="9">
        <v>20</v>
      </c>
      <c r="B158" s="175" t="s">
        <v>373</v>
      </c>
      <c r="C158" s="177">
        <v>111.66</v>
      </c>
      <c r="D158" s="177">
        <v>1</v>
      </c>
      <c r="E158" s="177">
        <v>1</v>
      </c>
      <c r="F158" s="207">
        <f t="shared" si="13"/>
        <v>8.9557585527494186E-3</v>
      </c>
      <c r="G158" s="177">
        <v>0</v>
      </c>
      <c r="H158" s="180">
        <v>0</v>
      </c>
      <c r="I158" s="177">
        <v>0</v>
      </c>
      <c r="J158" s="177">
        <v>0</v>
      </c>
      <c r="K158" s="180">
        <v>0</v>
      </c>
      <c r="L158" s="177">
        <f t="shared" si="11"/>
        <v>0</v>
      </c>
      <c r="M158" s="179">
        <v>0</v>
      </c>
      <c r="N158" s="177">
        <v>0</v>
      </c>
      <c r="O158" s="180">
        <f t="shared" si="14"/>
        <v>0</v>
      </c>
      <c r="P158" s="177">
        <v>0</v>
      </c>
    </row>
    <row r="159" spans="1:16" s="20" customFormat="1" ht="12" customHeight="1" x14ac:dyDescent="0.3">
      <c r="A159" s="9">
        <v>21</v>
      </c>
      <c r="B159" s="175" t="s">
        <v>374</v>
      </c>
      <c r="C159" s="177">
        <v>219.7</v>
      </c>
      <c r="D159" s="177">
        <v>2</v>
      </c>
      <c r="E159" s="177">
        <v>2</v>
      </c>
      <c r="F159" s="207">
        <f t="shared" si="13"/>
        <v>9.1033227127901694E-3</v>
      </c>
      <c r="G159" s="177">
        <v>0</v>
      </c>
      <c r="H159" s="180">
        <v>0</v>
      </c>
      <c r="I159" s="177">
        <v>0</v>
      </c>
      <c r="J159" s="177">
        <v>0</v>
      </c>
      <c r="K159" s="180">
        <v>0</v>
      </c>
      <c r="L159" s="177">
        <v>0</v>
      </c>
      <c r="M159" s="179">
        <v>0</v>
      </c>
      <c r="N159" s="177">
        <v>0</v>
      </c>
      <c r="O159" s="180">
        <v>0</v>
      </c>
      <c r="P159" s="177">
        <v>0</v>
      </c>
    </row>
    <row r="160" spans="1:16" s="78" customFormat="1" ht="17.100000000000001" customHeight="1" x14ac:dyDescent="0.3">
      <c r="A160" s="324" t="s">
        <v>131</v>
      </c>
      <c r="B160" s="324"/>
      <c r="C160" s="208">
        <f>SUM(C124:C159)</f>
        <v>3108.9499999999989</v>
      </c>
      <c r="D160" s="184">
        <f>SUM(D124:D159)</f>
        <v>451</v>
      </c>
      <c r="E160" s="184">
        <f>SUM(E124:E159)</f>
        <v>451</v>
      </c>
      <c r="F160" s="208">
        <f t="shared" si="13"/>
        <v>0.14506505411794984</v>
      </c>
      <c r="G160" s="184">
        <f>SUM(G124:G159)</f>
        <v>26</v>
      </c>
      <c r="H160" s="180">
        <f>G160/E160</f>
        <v>5.7649667405764965E-2</v>
      </c>
      <c r="I160" s="184">
        <v>0</v>
      </c>
      <c r="J160" s="184">
        <f>SUM(J123:J158)</f>
        <v>21</v>
      </c>
      <c r="K160" s="186">
        <f t="shared" ref="K160" si="16">J160/G160</f>
        <v>0.80769230769230771</v>
      </c>
      <c r="L160" s="177">
        <f>SUM(L124:L159)</f>
        <v>35</v>
      </c>
      <c r="M160" s="186">
        <f>L160/E160</f>
        <v>7.7605321507760533E-2</v>
      </c>
      <c r="N160" s="184">
        <f>SUM(N124:N159)</f>
        <v>26</v>
      </c>
      <c r="O160" s="186">
        <f t="shared" si="14"/>
        <v>5.7649667405764965E-2</v>
      </c>
      <c r="P160" s="184">
        <f>SUM(P124:P159)</f>
        <v>0</v>
      </c>
    </row>
    <row r="161" spans="1:16" ht="9.9499999999999993" customHeight="1" x14ac:dyDescent="0.3">
      <c r="A161" s="325" t="s">
        <v>132</v>
      </c>
      <c r="B161" s="325"/>
      <c r="C161" s="177"/>
      <c r="D161" s="177"/>
      <c r="E161" s="177"/>
      <c r="F161" s="207"/>
      <c r="G161" s="177"/>
      <c r="H161" s="180"/>
      <c r="I161" s="177"/>
      <c r="J161" s="177"/>
      <c r="K161" s="180"/>
      <c r="L161" s="177"/>
      <c r="M161" s="179"/>
      <c r="N161" s="177"/>
      <c r="O161" s="180"/>
      <c r="P161" s="177"/>
    </row>
    <row r="162" spans="1:16" s="20" customFormat="1" ht="9.9499999999999993" customHeight="1" x14ac:dyDescent="0.3">
      <c r="A162" s="9">
        <v>1</v>
      </c>
      <c r="B162" s="175" t="s">
        <v>133</v>
      </c>
      <c r="C162" s="177">
        <v>78.510000000000005</v>
      </c>
      <c r="D162" s="177">
        <v>2</v>
      </c>
      <c r="E162" s="177">
        <v>2</v>
      </c>
      <c r="F162" s="207">
        <f t="shared" si="13"/>
        <v>2.5474461851993375E-2</v>
      </c>
      <c r="G162" s="177">
        <v>0</v>
      </c>
      <c r="H162" s="180">
        <v>0</v>
      </c>
      <c r="I162" s="177">
        <v>0</v>
      </c>
      <c r="J162" s="177">
        <v>0</v>
      </c>
      <c r="K162" s="180">
        <v>0</v>
      </c>
      <c r="L162" s="177">
        <f t="shared" si="11"/>
        <v>0</v>
      </c>
      <c r="M162" s="179">
        <v>0</v>
      </c>
      <c r="N162" s="177">
        <v>0</v>
      </c>
      <c r="O162" s="180">
        <f t="shared" si="14"/>
        <v>0</v>
      </c>
      <c r="P162" s="177">
        <v>0</v>
      </c>
    </row>
    <row r="163" spans="1:16" ht="9.9499999999999993" customHeight="1" x14ac:dyDescent="0.3">
      <c r="A163" s="241">
        <v>2</v>
      </c>
      <c r="B163" s="175" t="s">
        <v>134</v>
      </c>
      <c r="C163" s="177"/>
      <c r="D163" s="177"/>
      <c r="E163" s="177"/>
      <c r="F163" s="207"/>
      <c r="G163" s="177"/>
      <c r="H163" s="180"/>
      <c r="I163" s="177"/>
      <c r="J163" s="177"/>
      <c r="K163" s="180"/>
      <c r="L163" s="177"/>
      <c r="M163" s="179"/>
      <c r="N163" s="177"/>
      <c r="O163" s="180"/>
      <c r="P163" s="177"/>
    </row>
    <row r="164" spans="1:16" s="20" customFormat="1" ht="9.9499999999999993" customHeight="1" x14ac:dyDescent="0.3">
      <c r="A164" s="243"/>
      <c r="B164" s="175" t="s">
        <v>135</v>
      </c>
      <c r="C164" s="177">
        <v>121.45</v>
      </c>
      <c r="D164" s="177">
        <v>26</v>
      </c>
      <c r="E164" s="177">
        <v>26</v>
      </c>
      <c r="F164" s="207">
        <f t="shared" si="13"/>
        <v>0.21407986825854261</v>
      </c>
      <c r="G164" s="177">
        <v>2</v>
      </c>
      <c r="H164" s="180">
        <f>G164/E164</f>
        <v>7.6923076923076927E-2</v>
      </c>
      <c r="I164" s="177">
        <v>0</v>
      </c>
      <c r="J164" s="177">
        <v>0</v>
      </c>
      <c r="K164" s="180">
        <v>0</v>
      </c>
      <c r="L164" s="177">
        <f t="shared" si="11"/>
        <v>2</v>
      </c>
      <c r="M164" s="179">
        <v>0.1</v>
      </c>
      <c r="N164" s="177">
        <v>2</v>
      </c>
      <c r="O164" s="180">
        <f t="shared" si="14"/>
        <v>7.6923076923076927E-2</v>
      </c>
      <c r="P164" s="177">
        <v>0</v>
      </c>
    </row>
    <row r="165" spans="1:16" ht="9.9499999999999993" customHeight="1" x14ac:dyDescent="0.3">
      <c r="A165" s="241">
        <v>3</v>
      </c>
      <c r="B165" s="175" t="s">
        <v>136</v>
      </c>
      <c r="C165" s="177"/>
      <c r="D165" s="177"/>
      <c r="E165" s="177"/>
      <c r="F165" s="207"/>
      <c r="G165" s="177"/>
      <c r="H165" s="180"/>
      <c r="I165" s="177"/>
      <c r="J165" s="177"/>
      <c r="K165" s="180"/>
      <c r="L165" s="177">
        <f t="shared" si="11"/>
        <v>0</v>
      </c>
      <c r="M165" s="179"/>
      <c r="N165" s="177"/>
      <c r="O165" s="180"/>
      <c r="P165" s="177"/>
    </row>
    <row r="166" spans="1:16" s="20" customFormat="1" ht="9.9499999999999993" customHeight="1" x14ac:dyDescent="0.3">
      <c r="A166" s="243"/>
      <c r="B166" s="175" t="s">
        <v>137</v>
      </c>
      <c r="C166" s="177">
        <v>27.63</v>
      </c>
      <c r="D166" s="177">
        <v>7</v>
      </c>
      <c r="E166" s="177">
        <v>7</v>
      </c>
      <c r="F166" s="207">
        <f t="shared" si="13"/>
        <v>0.25334781035106768</v>
      </c>
      <c r="G166" s="177">
        <v>0</v>
      </c>
      <c r="H166" s="180">
        <v>0</v>
      </c>
      <c r="I166" s="177">
        <v>0</v>
      </c>
      <c r="J166" s="177">
        <v>0</v>
      </c>
      <c r="K166" s="180">
        <v>0</v>
      </c>
      <c r="L166" s="177">
        <f t="shared" si="11"/>
        <v>0</v>
      </c>
      <c r="M166" s="179">
        <v>0</v>
      </c>
      <c r="N166" s="177">
        <v>0</v>
      </c>
      <c r="O166" s="180">
        <f t="shared" si="14"/>
        <v>0</v>
      </c>
      <c r="P166" s="177">
        <v>0</v>
      </c>
    </row>
    <row r="167" spans="1:16" ht="21.75" customHeight="1" x14ac:dyDescent="0.3">
      <c r="A167" s="9">
        <v>4</v>
      </c>
      <c r="B167" s="175" t="s">
        <v>312</v>
      </c>
      <c r="C167" s="177">
        <v>9.34</v>
      </c>
      <c r="D167" s="177">
        <v>0</v>
      </c>
      <c r="E167" s="177">
        <v>0</v>
      </c>
      <c r="F167" s="207">
        <f t="shared" si="13"/>
        <v>0</v>
      </c>
      <c r="G167" s="177">
        <v>0</v>
      </c>
      <c r="H167" s="180">
        <v>0</v>
      </c>
      <c r="I167" s="177">
        <v>0</v>
      </c>
      <c r="J167" s="177">
        <v>0</v>
      </c>
      <c r="K167" s="180">
        <v>0</v>
      </c>
      <c r="L167" s="177">
        <f t="shared" si="11"/>
        <v>0</v>
      </c>
      <c r="M167" s="179">
        <v>0</v>
      </c>
      <c r="N167" s="177">
        <v>0</v>
      </c>
      <c r="O167" s="180">
        <v>0</v>
      </c>
      <c r="P167" s="177">
        <v>0</v>
      </c>
    </row>
    <row r="168" spans="1:16" ht="9.9499999999999993" customHeight="1" x14ac:dyDescent="0.3">
      <c r="A168" s="241">
        <v>5</v>
      </c>
      <c r="B168" s="175" t="s">
        <v>140</v>
      </c>
      <c r="C168" s="177"/>
      <c r="D168" s="177"/>
      <c r="E168" s="177"/>
      <c r="F168" s="207"/>
      <c r="G168" s="177"/>
      <c r="H168" s="180"/>
      <c r="I168" s="177"/>
      <c r="J168" s="177"/>
      <c r="K168" s="180"/>
      <c r="L168" s="177"/>
      <c r="M168" s="179"/>
      <c r="N168" s="177"/>
      <c r="O168" s="180"/>
      <c r="P168" s="177"/>
    </row>
    <row r="169" spans="1:16" s="20" customFormat="1" ht="9.9499999999999993" customHeight="1" x14ac:dyDescent="0.3">
      <c r="A169" s="242"/>
      <c r="B169" s="175" t="s">
        <v>93</v>
      </c>
      <c r="C169" s="177">
        <v>1235.28</v>
      </c>
      <c r="D169" s="177">
        <v>96</v>
      </c>
      <c r="E169" s="177">
        <v>96</v>
      </c>
      <c r="F169" s="207">
        <f t="shared" si="13"/>
        <v>7.7715173887701577E-2</v>
      </c>
      <c r="G169" s="177">
        <v>0</v>
      </c>
      <c r="H169" s="180">
        <v>0</v>
      </c>
      <c r="I169" s="177">
        <v>0</v>
      </c>
      <c r="J169" s="177">
        <v>0</v>
      </c>
      <c r="K169" s="180">
        <v>0</v>
      </c>
      <c r="L169" s="177">
        <f t="shared" si="11"/>
        <v>9</v>
      </c>
      <c r="M169" s="179">
        <v>0.1</v>
      </c>
      <c r="N169" s="177">
        <v>0</v>
      </c>
      <c r="O169" s="180">
        <f t="shared" si="14"/>
        <v>0</v>
      </c>
      <c r="P169" s="177">
        <v>0</v>
      </c>
    </row>
    <row r="170" spans="1:16" s="20" customFormat="1" ht="9.9499999999999993" customHeight="1" x14ac:dyDescent="0.3">
      <c r="A170" s="242"/>
      <c r="B170" s="175" t="s">
        <v>94</v>
      </c>
      <c r="C170" s="177">
        <v>46.48</v>
      </c>
      <c r="D170" s="177">
        <v>9</v>
      </c>
      <c r="E170" s="177">
        <v>9</v>
      </c>
      <c r="F170" s="207">
        <f t="shared" si="13"/>
        <v>0.19363166953528402</v>
      </c>
      <c r="G170" s="177">
        <v>0</v>
      </c>
      <c r="H170" s="180">
        <v>0</v>
      </c>
      <c r="I170" s="177">
        <v>0</v>
      </c>
      <c r="J170" s="177">
        <v>0</v>
      </c>
      <c r="K170" s="180">
        <v>0</v>
      </c>
      <c r="L170" s="177">
        <f t="shared" si="11"/>
        <v>0</v>
      </c>
      <c r="M170" s="179">
        <v>0</v>
      </c>
      <c r="N170" s="177">
        <v>0</v>
      </c>
      <c r="O170" s="180">
        <f t="shared" si="14"/>
        <v>0</v>
      </c>
      <c r="P170" s="177">
        <v>0</v>
      </c>
    </row>
    <row r="171" spans="1:16" s="20" customFormat="1" ht="9.9499999999999993" customHeight="1" x14ac:dyDescent="0.3">
      <c r="A171" s="242"/>
      <c r="B171" s="175" t="s">
        <v>141</v>
      </c>
      <c r="C171" s="177">
        <v>135.83000000000001</v>
      </c>
      <c r="D171" s="177">
        <v>24</v>
      </c>
      <c r="E171" s="177">
        <v>24</v>
      </c>
      <c r="F171" s="207">
        <f t="shared" si="13"/>
        <v>0.17669145255098284</v>
      </c>
      <c r="G171" s="177">
        <v>0</v>
      </c>
      <c r="H171" s="180">
        <v>0</v>
      </c>
      <c r="I171" s="177">
        <v>0</v>
      </c>
      <c r="J171" s="177">
        <v>0</v>
      </c>
      <c r="K171" s="180">
        <v>0</v>
      </c>
      <c r="L171" s="177">
        <f t="shared" si="11"/>
        <v>2</v>
      </c>
      <c r="M171" s="179">
        <v>0.1</v>
      </c>
      <c r="N171" s="177">
        <v>0</v>
      </c>
      <c r="O171" s="180">
        <f t="shared" si="14"/>
        <v>0</v>
      </c>
      <c r="P171" s="177">
        <v>0</v>
      </c>
    </row>
    <row r="172" spans="1:16" s="20" customFormat="1" ht="9.9499999999999993" customHeight="1" x14ac:dyDescent="0.3">
      <c r="A172" s="243"/>
      <c r="B172" s="175" t="s">
        <v>142</v>
      </c>
      <c r="C172" s="177">
        <v>39.729999999999997</v>
      </c>
      <c r="D172" s="177">
        <v>13</v>
      </c>
      <c r="E172" s="177">
        <v>13</v>
      </c>
      <c r="F172" s="207">
        <f t="shared" si="13"/>
        <v>0.32720865844450042</v>
      </c>
      <c r="G172" s="177">
        <v>0</v>
      </c>
      <c r="H172" s="180">
        <v>0</v>
      </c>
      <c r="I172" s="177">
        <v>0</v>
      </c>
      <c r="J172" s="177">
        <v>0</v>
      </c>
      <c r="K172" s="180">
        <v>0</v>
      </c>
      <c r="L172" s="177">
        <f t="shared" si="11"/>
        <v>1</v>
      </c>
      <c r="M172" s="179">
        <v>0</v>
      </c>
      <c r="N172" s="177">
        <v>0</v>
      </c>
      <c r="O172" s="180">
        <f t="shared" si="14"/>
        <v>0</v>
      </c>
      <c r="P172" s="177">
        <v>0</v>
      </c>
    </row>
    <row r="173" spans="1:16" ht="9.9499999999999993" customHeight="1" x14ac:dyDescent="0.3">
      <c r="A173" s="9">
        <v>6</v>
      </c>
      <c r="B173" s="175" t="s">
        <v>375</v>
      </c>
      <c r="C173" s="177">
        <v>229.9</v>
      </c>
      <c r="D173" s="177">
        <v>16</v>
      </c>
      <c r="E173" s="177">
        <v>16</v>
      </c>
      <c r="F173" s="207">
        <f t="shared" si="13"/>
        <v>6.9595476294040892E-2</v>
      </c>
      <c r="G173" s="177">
        <v>0</v>
      </c>
      <c r="H173" s="180">
        <v>0</v>
      </c>
      <c r="I173" s="177">
        <v>0</v>
      </c>
      <c r="J173" s="177">
        <v>0</v>
      </c>
      <c r="K173" s="180">
        <v>0</v>
      </c>
      <c r="L173" s="177">
        <f t="shared" si="11"/>
        <v>1</v>
      </c>
      <c r="M173" s="179">
        <v>0.1</v>
      </c>
      <c r="N173" s="177">
        <v>0</v>
      </c>
      <c r="O173" s="180">
        <f t="shared" si="14"/>
        <v>0</v>
      </c>
      <c r="P173" s="177">
        <v>0</v>
      </c>
    </row>
    <row r="174" spans="1:16" ht="9.9499999999999993" customHeight="1" x14ac:dyDescent="0.3">
      <c r="A174" s="241">
        <v>7</v>
      </c>
      <c r="B174" s="175" t="s">
        <v>145</v>
      </c>
      <c r="C174" s="177"/>
      <c r="D174" s="177"/>
      <c r="E174" s="177"/>
      <c r="F174" s="207"/>
      <c r="G174" s="177"/>
      <c r="H174" s="180"/>
      <c r="I174" s="177"/>
      <c r="J174" s="177"/>
      <c r="K174" s="180"/>
      <c r="L174" s="177"/>
      <c r="M174" s="179"/>
      <c r="N174" s="177"/>
      <c r="O174" s="180"/>
      <c r="P174" s="177"/>
    </row>
    <row r="175" spans="1:16" s="20" customFormat="1" ht="9.9499999999999993" customHeight="1" x14ac:dyDescent="0.3">
      <c r="A175" s="242"/>
      <c r="B175" s="175" t="s">
        <v>146</v>
      </c>
      <c r="C175" s="177">
        <v>72.7</v>
      </c>
      <c r="D175" s="177">
        <v>2</v>
      </c>
      <c r="E175" s="177">
        <v>2</v>
      </c>
      <c r="F175" s="207">
        <f t="shared" si="13"/>
        <v>2.7510316368638238E-2</v>
      </c>
      <c r="G175" s="177">
        <v>0</v>
      </c>
      <c r="H175" s="180">
        <v>0</v>
      </c>
      <c r="I175" s="177">
        <v>0</v>
      </c>
      <c r="J175" s="177">
        <v>0</v>
      </c>
      <c r="K175" s="180">
        <v>0</v>
      </c>
      <c r="L175" s="177">
        <f t="shared" si="11"/>
        <v>0</v>
      </c>
      <c r="M175" s="179">
        <v>0</v>
      </c>
      <c r="N175" s="177">
        <v>0</v>
      </c>
      <c r="O175" s="180">
        <f t="shared" si="14"/>
        <v>0</v>
      </c>
      <c r="P175" s="177">
        <v>0</v>
      </c>
    </row>
    <row r="176" spans="1:16" s="20" customFormat="1" ht="9.9499999999999993" customHeight="1" x14ac:dyDescent="0.3">
      <c r="A176" s="243"/>
      <c r="B176" s="175" t="s">
        <v>147</v>
      </c>
      <c r="C176" s="177">
        <v>36.79</v>
      </c>
      <c r="D176" s="177">
        <v>1</v>
      </c>
      <c r="E176" s="177">
        <v>1</v>
      </c>
      <c r="F176" s="207">
        <f t="shared" si="13"/>
        <v>2.7181299266104922E-2</v>
      </c>
      <c r="G176" s="177">
        <v>0</v>
      </c>
      <c r="H176" s="180">
        <v>0</v>
      </c>
      <c r="I176" s="177">
        <v>0</v>
      </c>
      <c r="J176" s="177">
        <v>0</v>
      </c>
      <c r="K176" s="180">
        <v>0</v>
      </c>
      <c r="L176" s="177">
        <f t="shared" si="11"/>
        <v>0</v>
      </c>
      <c r="M176" s="179">
        <v>0</v>
      </c>
      <c r="N176" s="177">
        <v>0</v>
      </c>
      <c r="O176" s="180">
        <v>0</v>
      </c>
      <c r="P176" s="177">
        <v>0</v>
      </c>
    </row>
    <row r="177" spans="1:16" ht="9.9499999999999993" customHeight="1" x14ac:dyDescent="0.3">
      <c r="A177" s="241">
        <v>8</v>
      </c>
      <c r="B177" s="175" t="s">
        <v>148</v>
      </c>
      <c r="C177" s="177"/>
      <c r="D177" s="177"/>
      <c r="E177" s="177"/>
      <c r="F177" s="207"/>
      <c r="G177" s="177"/>
      <c r="H177" s="180"/>
      <c r="I177" s="177"/>
      <c r="J177" s="177"/>
      <c r="K177" s="180"/>
      <c r="L177" s="177"/>
      <c r="M177" s="179"/>
      <c r="N177" s="177"/>
      <c r="O177" s="180"/>
      <c r="P177" s="177"/>
    </row>
    <row r="178" spans="1:16" s="20" customFormat="1" ht="9.9499999999999993" customHeight="1" x14ac:dyDescent="0.3">
      <c r="A178" s="243"/>
      <c r="B178" s="175" t="s">
        <v>149</v>
      </c>
      <c r="C178" s="177">
        <v>12.66</v>
      </c>
      <c r="D178" s="177">
        <v>0</v>
      </c>
      <c r="E178" s="177">
        <v>0</v>
      </c>
      <c r="F178" s="207">
        <f t="shared" si="13"/>
        <v>0</v>
      </c>
      <c r="G178" s="177">
        <v>0</v>
      </c>
      <c r="H178" s="180">
        <v>0</v>
      </c>
      <c r="I178" s="177">
        <v>0</v>
      </c>
      <c r="J178" s="177">
        <v>0</v>
      </c>
      <c r="K178" s="180">
        <v>0</v>
      </c>
      <c r="L178" s="177">
        <f t="shared" si="11"/>
        <v>0</v>
      </c>
      <c r="M178" s="179">
        <v>0</v>
      </c>
      <c r="N178" s="177">
        <v>0</v>
      </c>
      <c r="O178" s="180">
        <v>0</v>
      </c>
      <c r="P178" s="177">
        <v>0</v>
      </c>
    </row>
    <row r="179" spans="1:16" s="20" customFormat="1" ht="9.9499999999999993" customHeight="1" x14ac:dyDescent="0.3">
      <c r="A179" s="241">
        <v>9</v>
      </c>
      <c r="B179" s="175" t="s">
        <v>314</v>
      </c>
      <c r="C179" s="177">
        <v>37.19</v>
      </c>
      <c r="D179" s="177">
        <v>4</v>
      </c>
      <c r="E179" s="177">
        <v>4</v>
      </c>
      <c r="F179" s="207">
        <f t="shared" si="13"/>
        <v>0.10755579456843238</v>
      </c>
      <c r="G179" s="177">
        <v>0</v>
      </c>
      <c r="H179" s="180">
        <v>0</v>
      </c>
      <c r="I179" s="177">
        <v>0</v>
      </c>
      <c r="J179" s="177">
        <v>0</v>
      </c>
      <c r="K179" s="180">
        <v>0</v>
      </c>
      <c r="L179" s="177">
        <f t="shared" si="11"/>
        <v>0</v>
      </c>
      <c r="M179" s="179">
        <v>0</v>
      </c>
      <c r="N179" s="177">
        <v>0</v>
      </c>
      <c r="O179" s="180">
        <f t="shared" si="14"/>
        <v>0</v>
      </c>
      <c r="P179" s="177">
        <v>0</v>
      </c>
    </row>
    <row r="180" spans="1:16" ht="9.9499999999999993" customHeight="1" x14ac:dyDescent="0.3">
      <c r="A180" s="243"/>
      <c r="B180" s="175" t="s">
        <v>478</v>
      </c>
      <c r="C180" s="177"/>
      <c r="D180" s="177"/>
      <c r="E180" s="177"/>
      <c r="F180" s="207"/>
      <c r="G180" s="177"/>
      <c r="H180" s="180"/>
      <c r="I180" s="177"/>
      <c r="J180" s="177"/>
      <c r="K180" s="180"/>
      <c r="L180" s="177"/>
      <c r="M180" s="179"/>
      <c r="N180" s="177"/>
      <c r="O180" s="180"/>
      <c r="P180" s="177"/>
    </row>
    <row r="181" spans="1:16" s="20" customFormat="1" ht="9.9499999999999993" customHeight="1" x14ac:dyDescent="0.3">
      <c r="A181" s="9">
        <v>10</v>
      </c>
      <c r="B181" s="175" t="s">
        <v>479</v>
      </c>
      <c r="C181" s="177">
        <v>72.05</v>
      </c>
      <c r="D181" s="177">
        <v>0</v>
      </c>
      <c r="E181" s="177">
        <v>0</v>
      </c>
      <c r="F181" s="207">
        <f t="shared" si="13"/>
        <v>0</v>
      </c>
      <c r="G181" s="177">
        <v>0</v>
      </c>
      <c r="H181" s="180">
        <v>0</v>
      </c>
      <c r="I181" s="177">
        <v>0</v>
      </c>
      <c r="J181" s="177">
        <v>0</v>
      </c>
      <c r="K181" s="180">
        <v>0</v>
      </c>
      <c r="L181" s="177">
        <f t="shared" si="11"/>
        <v>0</v>
      </c>
      <c r="M181" s="179">
        <v>0</v>
      </c>
      <c r="N181" s="177">
        <v>0</v>
      </c>
      <c r="O181" s="180">
        <v>0</v>
      </c>
      <c r="P181" s="177">
        <v>0</v>
      </c>
    </row>
    <row r="182" spans="1:16" s="20" customFormat="1" ht="9.9499999999999993" customHeight="1" x14ac:dyDescent="0.3">
      <c r="A182" s="9">
        <v>11</v>
      </c>
      <c r="B182" s="175" t="s">
        <v>480</v>
      </c>
      <c r="C182" s="177">
        <v>111.64</v>
      </c>
      <c r="D182" s="177">
        <v>1</v>
      </c>
      <c r="E182" s="177">
        <v>1</v>
      </c>
      <c r="F182" s="207">
        <f t="shared" si="13"/>
        <v>8.9573629523468298E-3</v>
      </c>
      <c r="G182" s="177">
        <v>0</v>
      </c>
      <c r="H182" s="180">
        <v>0</v>
      </c>
      <c r="I182" s="177">
        <v>0</v>
      </c>
      <c r="J182" s="177">
        <v>0</v>
      </c>
      <c r="K182" s="180">
        <v>0</v>
      </c>
      <c r="L182" s="177">
        <f t="shared" si="11"/>
        <v>0</v>
      </c>
      <c r="M182" s="179">
        <v>0</v>
      </c>
      <c r="N182" s="177">
        <v>0</v>
      </c>
      <c r="O182" s="180">
        <f t="shared" si="14"/>
        <v>0</v>
      </c>
      <c r="P182" s="177">
        <v>0</v>
      </c>
    </row>
    <row r="183" spans="1:16" s="78" customFormat="1" ht="9.9499999999999993" customHeight="1" x14ac:dyDescent="0.3">
      <c r="A183" s="324" t="s">
        <v>153</v>
      </c>
      <c r="B183" s="324"/>
      <c r="C183" s="184">
        <f>SUM(C182,C181,C179,C178,C176,C175,C173,C172,C171,C170,C169,C167,C166,C164,C162)</f>
        <v>2267.1799999999998</v>
      </c>
      <c r="D183" s="184">
        <f>SUM(D162:D182)</f>
        <v>201</v>
      </c>
      <c r="E183" s="184">
        <f>SUM(E162:E182)</f>
        <v>201</v>
      </c>
      <c r="F183" s="208">
        <f t="shared" si="13"/>
        <v>8.8656392522869831E-2</v>
      </c>
      <c r="G183" s="184">
        <f>SUM(G162:G182)</f>
        <v>2</v>
      </c>
      <c r="H183" s="180">
        <f>G183/E183</f>
        <v>9.9502487562189053E-3</v>
      </c>
      <c r="I183" s="184">
        <v>0</v>
      </c>
      <c r="J183" s="184">
        <f>SUM(J162:J182)</f>
        <v>0</v>
      </c>
      <c r="K183" s="186">
        <v>0</v>
      </c>
      <c r="L183" s="177">
        <f>SUM(L162:L182)</f>
        <v>15</v>
      </c>
      <c r="M183" s="186">
        <f>L183/E183</f>
        <v>7.4626865671641784E-2</v>
      </c>
      <c r="N183" s="184">
        <f>SUM(N162:N182)</f>
        <v>2</v>
      </c>
      <c r="O183" s="186">
        <f t="shared" si="14"/>
        <v>9.9502487562189053E-3</v>
      </c>
      <c r="P183" s="184">
        <v>0</v>
      </c>
    </row>
    <row r="184" spans="1:16" ht="9.9499999999999993" customHeight="1" x14ac:dyDescent="0.3">
      <c r="A184" s="325" t="s">
        <v>154</v>
      </c>
      <c r="B184" s="325"/>
      <c r="C184" s="177"/>
      <c r="D184" s="177"/>
      <c r="E184" s="177"/>
      <c r="F184" s="207"/>
      <c r="G184" s="177"/>
      <c r="H184" s="180"/>
      <c r="I184" s="177"/>
      <c r="J184" s="177"/>
      <c r="K184" s="180"/>
      <c r="L184" s="177"/>
      <c r="M184" s="179"/>
      <c r="N184" s="177"/>
      <c r="O184" s="180"/>
      <c r="P184" s="177"/>
    </row>
    <row r="185" spans="1:16" s="20" customFormat="1" ht="9.9499999999999993" customHeight="1" x14ac:dyDescent="0.3">
      <c r="A185" s="241">
        <v>1</v>
      </c>
      <c r="B185" s="175" t="s">
        <v>376</v>
      </c>
      <c r="C185" s="177"/>
      <c r="D185" s="177"/>
      <c r="E185" s="177"/>
      <c r="F185" s="207"/>
      <c r="G185" s="177"/>
      <c r="H185" s="180"/>
      <c r="I185" s="177"/>
      <c r="J185" s="177"/>
      <c r="K185" s="180"/>
      <c r="L185" s="177"/>
      <c r="M185" s="179"/>
      <c r="N185" s="177"/>
      <c r="O185" s="180"/>
      <c r="P185" s="177"/>
    </row>
    <row r="186" spans="1:16" s="20" customFormat="1" ht="9.9499999999999993" customHeight="1" x14ac:dyDescent="0.3">
      <c r="A186" s="242"/>
      <c r="B186" s="175" t="s">
        <v>377</v>
      </c>
      <c r="C186" s="177">
        <v>34.229999999999997</v>
      </c>
      <c r="D186" s="177">
        <v>3</v>
      </c>
      <c r="E186" s="177">
        <v>3</v>
      </c>
      <c r="F186" s="207">
        <f t="shared" si="13"/>
        <v>8.7642418930762495E-2</v>
      </c>
      <c r="G186" s="177">
        <v>0</v>
      </c>
      <c r="H186" s="180">
        <v>0</v>
      </c>
      <c r="I186" s="177">
        <v>0</v>
      </c>
      <c r="J186" s="177">
        <v>0</v>
      </c>
      <c r="K186" s="180">
        <v>0</v>
      </c>
      <c r="L186" s="177">
        <f t="shared" si="11"/>
        <v>0</v>
      </c>
      <c r="M186" s="179">
        <v>0</v>
      </c>
      <c r="N186" s="177">
        <v>0</v>
      </c>
      <c r="O186" s="180">
        <f t="shared" si="14"/>
        <v>0</v>
      </c>
      <c r="P186" s="177">
        <v>0</v>
      </c>
    </row>
    <row r="187" spans="1:16" s="20" customFormat="1" ht="9.9499999999999993" customHeight="1" x14ac:dyDescent="0.3">
      <c r="A187" s="242"/>
      <c r="B187" s="175" t="s">
        <v>378</v>
      </c>
      <c r="C187" s="177">
        <v>15.78</v>
      </c>
      <c r="D187" s="177">
        <v>2</v>
      </c>
      <c r="E187" s="177">
        <v>2</v>
      </c>
      <c r="F187" s="207">
        <f t="shared" si="13"/>
        <v>0.1267427122940431</v>
      </c>
      <c r="G187" s="177">
        <v>0</v>
      </c>
      <c r="H187" s="180">
        <v>0</v>
      </c>
      <c r="I187" s="177">
        <v>0</v>
      </c>
      <c r="J187" s="177">
        <v>0</v>
      </c>
      <c r="K187" s="180">
        <v>0</v>
      </c>
      <c r="L187" s="177">
        <f t="shared" si="11"/>
        <v>0</v>
      </c>
      <c r="M187" s="179">
        <v>0</v>
      </c>
      <c r="N187" s="177">
        <v>0</v>
      </c>
      <c r="O187" s="180">
        <f t="shared" si="14"/>
        <v>0</v>
      </c>
      <c r="P187" s="177">
        <v>0</v>
      </c>
    </row>
    <row r="188" spans="1:16" s="20" customFormat="1" ht="9.9499999999999993" customHeight="1" x14ac:dyDescent="0.3">
      <c r="A188" s="242"/>
      <c r="B188" s="175" t="s">
        <v>379</v>
      </c>
      <c r="C188" s="177">
        <v>8.08</v>
      </c>
      <c r="D188" s="177">
        <v>0</v>
      </c>
      <c r="E188" s="177">
        <v>0</v>
      </c>
      <c r="F188" s="207">
        <f t="shared" si="13"/>
        <v>0</v>
      </c>
      <c r="G188" s="177">
        <v>0</v>
      </c>
      <c r="H188" s="180">
        <v>0</v>
      </c>
      <c r="I188" s="177">
        <v>0</v>
      </c>
      <c r="J188" s="177">
        <v>0</v>
      </c>
      <c r="K188" s="180">
        <v>0</v>
      </c>
      <c r="L188" s="177">
        <f t="shared" ref="L188:L243" si="17">ROUNDDOWN(E188*10%,0)</f>
        <v>0</v>
      </c>
      <c r="M188" s="179">
        <v>0</v>
      </c>
      <c r="N188" s="177">
        <v>0</v>
      </c>
      <c r="O188" s="180">
        <v>0</v>
      </c>
      <c r="P188" s="177">
        <v>0</v>
      </c>
    </row>
    <row r="189" spans="1:16" s="20" customFormat="1" ht="9.9499999999999993" customHeight="1" x14ac:dyDescent="0.3">
      <c r="A189" s="242"/>
      <c r="B189" s="175" t="s">
        <v>380</v>
      </c>
      <c r="C189" s="177">
        <v>48.52</v>
      </c>
      <c r="D189" s="177">
        <v>1</v>
      </c>
      <c r="E189" s="177">
        <v>1</v>
      </c>
      <c r="F189" s="207">
        <f t="shared" si="13"/>
        <v>2.0610057708161583E-2</v>
      </c>
      <c r="G189" s="177">
        <v>0</v>
      </c>
      <c r="H189" s="180">
        <v>0</v>
      </c>
      <c r="I189" s="177">
        <v>0</v>
      </c>
      <c r="J189" s="177">
        <v>0</v>
      </c>
      <c r="K189" s="180">
        <v>0</v>
      </c>
      <c r="L189" s="177">
        <f t="shared" si="17"/>
        <v>0</v>
      </c>
      <c r="M189" s="179">
        <v>0</v>
      </c>
      <c r="N189" s="177">
        <v>0</v>
      </c>
      <c r="O189" s="180">
        <f t="shared" si="14"/>
        <v>0</v>
      </c>
      <c r="P189" s="177">
        <v>0</v>
      </c>
    </row>
    <row r="190" spans="1:16" s="20" customFormat="1" ht="9.9499999999999993" customHeight="1" x14ac:dyDescent="0.3">
      <c r="A190" s="243"/>
      <c r="B190" s="175" t="s">
        <v>381</v>
      </c>
      <c r="C190" s="177">
        <v>22.56</v>
      </c>
      <c r="D190" s="177">
        <v>0</v>
      </c>
      <c r="E190" s="177">
        <v>0</v>
      </c>
      <c r="F190" s="207">
        <f t="shared" si="13"/>
        <v>0</v>
      </c>
      <c r="G190" s="177">
        <v>0</v>
      </c>
      <c r="H190" s="180">
        <v>0</v>
      </c>
      <c r="I190" s="177">
        <v>0</v>
      </c>
      <c r="J190" s="177">
        <v>0</v>
      </c>
      <c r="K190" s="180">
        <v>0</v>
      </c>
      <c r="L190" s="177">
        <f t="shared" si="17"/>
        <v>0</v>
      </c>
      <c r="M190" s="179">
        <v>0</v>
      </c>
      <c r="N190" s="177">
        <v>0</v>
      </c>
      <c r="O190" s="180">
        <v>0</v>
      </c>
      <c r="P190" s="177">
        <v>0</v>
      </c>
    </row>
    <row r="191" spans="1:16" s="20" customFormat="1" ht="9.9499999999999993" customHeight="1" x14ac:dyDescent="0.3">
      <c r="A191" s="241">
        <v>2</v>
      </c>
      <c r="B191" s="175" t="s">
        <v>155</v>
      </c>
      <c r="C191" s="177"/>
      <c r="D191" s="177"/>
      <c r="E191" s="177"/>
      <c r="F191" s="207"/>
      <c r="G191" s="177"/>
      <c r="H191" s="180"/>
      <c r="I191" s="177"/>
      <c r="J191" s="177"/>
      <c r="K191" s="180"/>
      <c r="L191" s="177"/>
      <c r="M191" s="179"/>
      <c r="N191" s="177"/>
      <c r="O191" s="180"/>
      <c r="P191" s="177"/>
    </row>
    <row r="192" spans="1:16" s="20" customFormat="1" ht="9.9499999999999993" customHeight="1" x14ac:dyDescent="0.3">
      <c r="A192" s="242"/>
      <c r="B192" s="175" t="s">
        <v>382</v>
      </c>
      <c r="C192" s="177">
        <v>20.84</v>
      </c>
      <c r="D192" s="177">
        <v>0</v>
      </c>
      <c r="E192" s="177">
        <v>0</v>
      </c>
      <c r="F192" s="207">
        <f t="shared" si="13"/>
        <v>0</v>
      </c>
      <c r="G192" s="177">
        <v>0</v>
      </c>
      <c r="H192" s="180">
        <v>0</v>
      </c>
      <c r="I192" s="177">
        <v>0</v>
      </c>
      <c r="J192" s="177">
        <v>0</v>
      </c>
      <c r="K192" s="180">
        <v>0</v>
      </c>
      <c r="L192" s="177">
        <f t="shared" si="17"/>
        <v>0</v>
      </c>
      <c r="M192" s="179">
        <v>0</v>
      </c>
      <c r="N192" s="177">
        <v>0</v>
      </c>
      <c r="O192" s="180">
        <v>0</v>
      </c>
      <c r="P192" s="177">
        <v>0</v>
      </c>
    </row>
    <row r="193" spans="1:16" s="20" customFormat="1" ht="9.9499999999999993" customHeight="1" x14ac:dyDescent="0.3">
      <c r="A193" s="242"/>
      <c r="B193" s="175" t="s">
        <v>383</v>
      </c>
      <c r="C193" s="177">
        <v>11.38</v>
      </c>
      <c r="D193" s="177">
        <v>0</v>
      </c>
      <c r="E193" s="177">
        <v>0</v>
      </c>
      <c r="F193" s="207">
        <f t="shared" si="13"/>
        <v>0</v>
      </c>
      <c r="G193" s="177">
        <v>0</v>
      </c>
      <c r="H193" s="180">
        <v>0</v>
      </c>
      <c r="I193" s="177">
        <v>0</v>
      </c>
      <c r="J193" s="177">
        <v>0</v>
      </c>
      <c r="K193" s="180">
        <v>0</v>
      </c>
      <c r="L193" s="177">
        <f t="shared" si="17"/>
        <v>0</v>
      </c>
      <c r="M193" s="179">
        <v>0</v>
      </c>
      <c r="N193" s="177">
        <v>0</v>
      </c>
      <c r="O193" s="180">
        <v>0</v>
      </c>
      <c r="P193" s="177">
        <v>0</v>
      </c>
    </row>
    <row r="194" spans="1:16" s="20" customFormat="1" ht="9.9499999999999993" customHeight="1" x14ac:dyDescent="0.3">
      <c r="A194" s="242"/>
      <c r="B194" s="175" t="s">
        <v>384</v>
      </c>
      <c r="C194" s="177">
        <v>22.61</v>
      </c>
      <c r="D194" s="177">
        <v>0</v>
      </c>
      <c r="E194" s="177">
        <v>0</v>
      </c>
      <c r="F194" s="207">
        <f t="shared" si="13"/>
        <v>0</v>
      </c>
      <c r="G194" s="177">
        <v>0</v>
      </c>
      <c r="H194" s="180">
        <v>0</v>
      </c>
      <c r="I194" s="177">
        <v>0</v>
      </c>
      <c r="J194" s="177">
        <v>0</v>
      </c>
      <c r="K194" s="180">
        <v>0</v>
      </c>
      <c r="L194" s="177">
        <f t="shared" si="17"/>
        <v>0</v>
      </c>
      <c r="M194" s="179">
        <v>0</v>
      </c>
      <c r="N194" s="177">
        <v>0</v>
      </c>
      <c r="O194" s="180">
        <v>0</v>
      </c>
      <c r="P194" s="177">
        <v>0</v>
      </c>
    </row>
    <row r="195" spans="1:16" s="20" customFormat="1" ht="9.9499999999999993" customHeight="1" x14ac:dyDescent="0.3">
      <c r="A195" s="242"/>
      <c r="B195" s="175" t="s">
        <v>385</v>
      </c>
      <c r="C195" s="177">
        <v>52.02</v>
      </c>
      <c r="D195" s="177">
        <v>0</v>
      </c>
      <c r="E195" s="177">
        <v>0</v>
      </c>
      <c r="F195" s="207">
        <f t="shared" si="13"/>
        <v>0</v>
      </c>
      <c r="G195" s="177">
        <v>0</v>
      </c>
      <c r="H195" s="180">
        <v>0</v>
      </c>
      <c r="I195" s="177">
        <v>0</v>
      </c>
      <c r="J195" s="177">
        <v>0</v>
      </c>
      <c r="K195" s="180">
        <v>0</v>
      </c>
      <c r="L195" s="177">
        <f t="shared" si="17"/>
        <v>0</v>
      </c>
      <c r="M195" s="179">
        <v>0</v>
      </c>
      <c r="N195" s="177">
        <v>0</v>
      </c>
      <c r="O195" s="180">
        <v>0</v>
      </c>
      <c r="P195" s="177">
        <v>0</v>
      </c>
    </row>
    <row r="196" spans="1:16" s="20" customFormat="1" ht="9.9499999999999993" customHeight="1" x14ac:dyDescent="0.3">
      <c r="A196" s="242"/>
      <c r="B196" s="175" t="s">
        <v>156</v>
      </c>
      <c r="C196" s="177">
        <v>40.58</v>
      </c>
      <c r="D196" s="177">
        <v>0</v>
      </c>
      <c r="E196" s="177">
        <v>0</v>
      </c>
      <c r="F196" s="207">
        <f t="shared" si="13"/>
        <v>0</v>
      </c>
      <c r="G196" s="177">
        <v>0</v>
      </c>
      <c r="H196" s="180">
        <v>0</v>
      </c>
      <c r="I196" s="177">
        <v>0</v>
      </c>
      <c r="J196" s="177">
        <v>0</v>
      </c>
      <c r="K196" s="180">
        <v>0</v>
      </c>
      <c r="L196" s="177">
        <f t="shared" si="17"/>
        <v>0</v>
      </c>
      <c r="M196" s="179">
        <v>0</v>
      </c>
      <c r="N196" s="177">
        <v>0</v>
      </c>
      <c r="O196" s="180">
        <v>0</v>
      </c>
      <c r="P196" s="177">
        <v>0</v>
      </c>
    </row>
    <row r="197" spans="1:16" s="20" customFormat="1" ht="9.9499999999999993" customHeight="1" x14ac:dyDescent="0.3">
      <c r="A197" s="243"/>
      <c r="B197" s="175" t="s">
        <v>386</v>
      </c>
      <c r="C197" s="177">
        <v>51.1</v>
      </c>
      <c r="D197" s="177">
        <v>0</v>
      </c>
      <c r="E197" s="177">
        <v>0</v>
      </c>
      <c r="F197" s="207">
        <f t="shared" si="13"/>
        <v>0</v>
      </c>
      <c r="G197" s="177">
        <v>0</v>
      </c>
      <c r="H197" s="180">
        <v>0</v>
      </c>
      <c r="I197" s="177">
        <v>0</v>
      </c>
      <c r="J197" s="177">
        <v>0</v>
      </c>
      <c r="K197" s="180">
        <v>0</v>
      </c>
      <c r="L197" s="177">
        <f t="shared" si="17"/>
        <v>0</v>
      </c>
      <c r="M197" s="179">
        <v>0</v>
      </c>
      <c r="N197" s="177">
        <v>0</v>
      </c>
      <c r="O197" s="180">
        <v>0</v>
      </c>
      <c r="P197" s="177">
        <v>0</v>
      </c>
    </row>
    <row r="198" spans="1:16" s="20" customFormat="1" ht="9.9499999999999993" customHeight="1" x14ac:dyDescent="0.3">
      <c r="A198" s="241">
        <v>3</v>
      </c>
      <c r="B198" s="175" t="s">
        <v>157</v>
      </c>
      <c r="C198" s="177"/>
      <c r="D198" s="177"/>
      <c r="E198" s="177"/>
      <c r="F198" s="207"/>
      <c r="G198" s="177"/>
      <c r="H198" s="180"/>
      <c r="I198" s="177"/>
      <c r="J198" s="177"/>
      <c r="K198" s="180"/>
      <c r="L198" s="177"/>
      <c r="M198" s="179"/>
      <c r="N198" s="177"/>
      <c r="O198" s="180"/>
      <c r="P198" s="177"/>
    </row>
    <row r="199" spans="1:16" s="20" customFormat="1" ht="9.9499999999999993" customHeight="1" x14ac:dyDescent="0.3">
      <c r="A199" s="242"/>
      <c r="B199" s="175" t="s">
        <v>57</v>
      </c>
      <c r="C199" s="177">
        <v>786.59</v>
      </c>
      <c r="D199" s="177">
        <v>0</v>
      </c>
      <c r="E199" s="177">
        <v>0</v>
      </c>
      <c r="F199" s="207">
        <f t="shared" si="13"/>
        <v>0</v>
      </c>
      <c r="G199" s="177">
        <v>0</v>
      </c>
      <c r="H199" s="180">
        <v>0</v>
      </c>
      <c r="I199" s="177">
        <v>0</v>
      </c>
      <c r="J199" s="177">
        <v>0</v>
      </c>
      <c r="K199" s="180">
        <v>0</v>
      </c>
      <c r="L199" s="177">
        <f t="shared" si="17"/>
        <v>0</v>
      </c>
      <c r="M199" s="179">
        <v>0</v>
      </c>
      <c r="N199" s="177">
        <v>0</v>
      </c>
      <c r="O199" s="180">
        <v>0</v>
      </c>
      <c r="P199" s="177">
        <v>0</v>
      </c>
    </row>
    <row r="200" spans="1:16" s="20" customFormat="1" ht="9.9499999999999993" customHeight="1" x14ac:dyDescent="0.3">
      <c r="A200" s="242"/>
      <c r="B200" s="175" t="s">
        <v>387</v>
      </c>
      <c r="C200" s="177">
        <v>295.89</v>
      </c>
      <c r="D200" s="177">
        <v>0</v>
      </c>
      <c r="E200" s="177">
        <v>0</v>
      </c>
      <c r="F200" s="207">
        <f t="shared" si="13"/>
        <v>0</v>
      </c>
      <c r="G200" s="177">
        <v>0</v>
      </c>
      <c r="H200" s="180">
        <v>0</v>
      </c>
      <c r="I200" s="177">
        <v>0</v>
      </c>
      <c r="J200" s="177">
        <v>0</v>
      </c>
      <c r="K200" s="180">
        <v>0</v>
      </c>
      <c r="L200" s="177">
        <f t="shared" si="17"/>
        <v>0</v>
      </c>
      <c r="M200" s="179">
        <v>0</v>
      </c>
      <c r="N200" s="177">
        <v>0</v>
      </c>
      <c r="O200" s="180">
        <v>0</v>
      </c>
      <c r="P200" s="177">
        <v>0</v>
      </c>
    </row>
    <row r="201" spans="1:16" s="20" customFormat="1" ht="9.9499999999999993" customHeight="1" x14ac:dyDescent="0.3">
      <c r="A201" s="242"/>
      <c r="B201" s="175" t="s">
        <v>158</v>
      </c>
      <c r="C201" s="177">
        <v>132.1</v>
      </c>
      <c r="D201" s="177">
        <v>1</v>
      </c>
      <c r="E201" s="177">
        <v>1</v>
      </c>
      <c r="F201" s="207">
        <f t="shared" si="13"/>
        <v>7.5700227100681302E-3</v>
      </c>
      <c r="G201" s="177">
        <v>0</v>
      </c>
      <c r="H201" s="180">
        <v>0</v>
      </c>
      <c r="I201" s="177">
        <v>0</v>
      </c>
      <c r="J201" s="177">
        <v>0</v>
      </c>
      <c r="K201" s="180">
        <v>0</v>
      </c>
      <c r="L201" s="177">
        <f t="shared" si="17"/>
        <v>0</v>
      </c>
      <c r="M201" s="179">
        <v>0.1</v>
      </c>
      <c r="N201" s="177">
        <v>0</v>
      </c>
      <c r="O201" s="180">
        <f t="shared" si="14"/>
        <v>0</v>
      </c>
      <c r="P201" s="177">
        <v>0</v>
      </c>
    </row>
    <row r="202" spans="1:16" s="20" customFormat="1" ht="9.9499999999999993" customHeight="1" x14ac:dyDescent="0.3">
      <c r="A202" s="243"/>
      <c r="B202" s="175" t="s">
        <v>238</v>
      </c>
      <c r="C202" s="177"/>
      <c r="D202" s="177"/>
      <c r="E202" s="177"/>
      <c r="F202" s="207"/>
      <c r="G202" s="177"/>
      <c r="H202" s="180"/>
      <c r="I202" s="177"/>
      <c r="J202" s="177"/>
      <c r="K202" s="180"/>
      <c r="L202" s="177"/>
      <c r="M202" s="179"/>
      <c r="N202" s="177"/>
      <c r="O202" s="180"/>
      <c r="P202" s="177"/>
    </row>
    <row r="203" spans="1:16" s="20" customFormat="1" ht="9.9499999999999993" customHeight="1" x14ac:dyDescent="0.3">
      <c r="A203" s="9">
        <v>5</v>
      </c>
      <c r="B203" s="175" t="s">
        <v>481</v>
      </c>
      <c r="C203" s="177">
        <v>56.82</v>
      </c>
      <c r="D203" s="177">
        <v>0</v>
      </c>
      <c r="E203" s="177">
        <v>0</v>
      </c>
      <c r="F203" s="207">
        <f t="shared" ref="F203:F266" si="18">E203/C203</f>
        <v>0</v>
      </c>
      <c r="G203" s="177">
        <v>0</v>
      </c>
      <c r="H203" s="180">
        <v>0</v>
      </c>
      <c r="I203" s="177">
        <v>0</v>
      </c>
      <c r="J203" s="177">
        <v>0</v>
      </c>
      <c r="K203" s="180">
        <v>0</v>
      </c>
      <c r="L203" s="177">
        <f t="shared" si="17"/>
        <v>0</v>
      </c>
      <c r="M203" s="179">
        <v>0</v>
      </c>
      <c r="N203" s="177">
        <v>0</v>
      </c>
      <c r="O203" s="180">
        <v>0</v>
      </c>
      <c r="P203" s="177">
        <v>0</v>
      </c>
    </row>
    <row r="204" spans="1:16" s="20" customFormat="1" ht="9.9499999999999993" customHeight="1" x14ac:dyDescent="0.3">
      <c r="A204" s="9">
        <v>6</v>
      </c>
      <c r="B204" s="175" t="s">
        <v>482</v>
      </c>
      <c r="C204" s="177">
        <v>38.33</v>
      </c>
      <c r="D204" s="177">
        <v>0</v>
      </c>
      <c r="E204" s="177">
        <v>0</v>
      </c>
      <c r="F204" s="207">
        <f t="shared" si="18"/>
        <v>0</v>
      </c>
      <c r="G204" s="177">
        <v>0</v>
      </c>
      <c r="H204" s="180">
        <v>0</v>
      </c>
      <c r="I204" s="177">
        <v>0</v>
      </c>
      <c r="J204" s="177">
        <v>0</v>
      </c>
      <c r="K204" s="180">
        <v>0</v>
      </c>
      <c r="L204" s="177">
        <f t="shared" si="17"/>
        <v>0</v>
      </c>
      <c r="M204" s="179">
        <v>0</v>
      </c>
      <c r="N204" s="177">
        <v>0</v>
      </c>
      <c r="O204" s="180">
        <v>0</v>
      </c>
      <c r="P204" s="177">
        <v>0</v>
      </c>
    </row>
    <row r="205" spans="1:16" s="78" customFormat="1" ht="9.9499999999999993" customHeight="1" x14ac:dyDescent="0.3">
      <c r="A205" s="324" t="s">
        <v>159</v>
      </c>
      <c r="B205" s="324"/>
      <c r="C205" s="184">
        <f>SUM(C204,C203,C201,C200,C199,C197,C196,C195,C194,C193,C192,C190,C189,C188,C187,C186)</f>
        <v>1637.4299999999996</v>
      </c>
      <c r="D205" s="184">
        <f>SUM(D185:D204)</f>
        <v>7</v>
      </c>
      <c r="E205" s="184">
        <f>SUM(E185:E204)</f>
        <v>7</v>
      </c>
      <c r="F205" s="208">
        <f t="shared" si="18"/>
        <v>4.2749919080510325E-3</v>
      </c>
      <c r="G205" s="184">
        <f>SUM(G186:G204)</f>
        <v>0</v>
      </c>
      <c r="H205" s="186">
        <v>0</v>
      </c>
      <c r="I205" s="184">
        <v>0</v>
      </c>
      <c r="J205" s="184">
        <f>SUM(J185:J204)</f>
        <v>0</v>
      </c>
      <c r="K205" s="186">
        <v>0</v>
      </c>
      <c r="L205" s="177">
        <f>SUM(L186:L204)</f>
        <v>0</v>
      </c>
      <c r="M205" s="186">
        <f>L205/E205</f>
        <v>0</v>
      </c>
      <c r="N205" s="184">
        <f>SUM(N186:N204)</f>
        <v>0</v>
      </c>
      <c r="O205" s="186">
        <f t="shared" ref="O205:O267" si="19">N205/E205</f>
        <v>0</v>
      </c>
      <c r="P205" s="184">
        <v>0</v>
      </c>
    </row>
    <row r="206" spans="1:16" ht="9.9499999999999993" customHeight="1" x14ac:dyDescent="0.3">
      <c r="A206" s="325" t="s">
        <v>390</v>
      </c>
      <c r="B206" s="325"/>
      <c r="C206" s="177"/>
      <c r="D206" s="177"/>
      <c r="E206" s="177"/>
      <c r="F206" s="207"/>
      <c r="G206" s="177"/>
      <c r="H206" s="180"/>
      <c r="I206" s="177"/>
      <c r="J206" s="177"/>
      <c r="K206" s="180"/>
      <c r="L206" s="177"/>
      <c r="M206" s="179"/>
      <c r="N206" s="177"/>
      <c r="O206" s="180"/>
      <c r="P206" s="177"/>
    </row>
    <row r="207" spans="1:16" s="20" customFormat="1" ht="9.9499999999999993" customHeight="1" x14ac:dyDescent="0.3">
      <c r="A207" s="9">
        <v>1</v>
      </c>
      <c r="B207" s="175" t="s">
        <v>391</v>
      </c>
      <c r="C207" s="177">
        <v>344.7</v>
      </c>
      <c r="D207" s="177">
        <v>34</v>
      </c>
      <c r="E207" s="177">
        <v>34</v>
      </c>
      <c r="F207" s="207">
        <f t="shared" si="18"/>
        <v>9.8636495503336238E-2</v>
      </c>
      <c r="G207" s="177">
        <v>1</v>
      </c>
      <c r="H207" s="180">
        <f>G207/E207</f>
        <v>2.9411764705882353E-2</v>
      </c>
      <c r="I207" s="177">
        <v>0</v>
      </c>
      <c r="J207" s="177">
        <v>0</v>
      </c>
      <c r="K207" s="180">
        <f t="shared" ref="K207:K244" si="20">J207/G207</f>
        <v>0</v>
      </c>
      <c r="L207" s="177">
        <f t="shared" si="17"/>
        <v>3</v>
      </c>
      <c r="M207" s="179">
        <v>0.1</v>
      </c>
      <c r="N207" s="177">
        <v>1</v>
      </c>
      <c r="O207" s="180">
        <f t="shared" si="19"/>
        <v>2.9411764705882353E-2</v>
      </c>
      <c r="P207" s="177">
        <v>0</v>
      </c>
    </row>
    <row r="208" spans="1:16" ht="9.9499999999999993" customHeight="1" x14ac:dyDescent="0.3">
      <c r="A208" s="241">
        <v>2</v>
      </c>
      <c r="B208" s="175" t="s">
        <v>392</v>
      </c>
      <c r="C208" s="177"/>
      <c r="D208" s="177"/>
      <c r="E208" s="177"/>
      <c r="F208" s="207"/>
      <c r="G208" s="177"/>
      <c r="H208" s="180"/>
      <c r="I208" s="177"/>
      <c r="J208" s="177"/>
      <c r="K208" s="180"/>
      <c r="L208" s="177">
        <f t="shared" si="17"/>
        <v>0</v>
      </c>
      <c r="M208" s="179"/>
      <c r="N208" s="177"/>
      <c r="O208" s="180"/>
      <c r="P208" s="177"/>
    </row>
    <row r="209" spans="1:16" s="20" customFormat="1" ht="9.9499999999999993" customHeight="1" x14ac:dyDescent="0.3">
      <c r="A209" s="243"/>
      <c r="B209" s="175" t="s">
        <v>393</v>
      </c>
      <c r="C209" s="177">
        <v>67.180000000000007</v>
      </c>
      <c r="D209" s="177">
        <v>12</v>
      </c>
      <c r="E209" s="177">
        <v>12</v>
      </c>
      <c r="F209" s="207">
        <f t="shared" si="18"/>
        <v>0.17862459065197975</v>
      </c>
      <c r="G209" s="177">
        <v>1</v>
      </c>
      <c r="H209" s="180">
        <f t="shared" ref="H209:H213" si="21">G209/E209</f>
        <v>8.3333333333333329E-2</v>
      </c>
      <c r="I209" s="177">
        <v>0</v>
      </c>
      <c r="J209" s="177">
        <v>0</v>
      </c>
      <c r="K209" s="180">
        <f t="shared" si="20"/>
        <v>0</v>
      </c>
      <c r="L209" s="177">
        <f t="shared" si="17"/>
        <v>1</v>
      </c>
      <c r="M209" s="179">
        <v>0.1</v>
      </c>
      <c r="N209" s="177">
        <v>1</v>
      </c>
      <c r="O209" s="180">
        <f t="shared" si="19"/>
        <v>8.3333333333333329E-2</v>
      </c>
      <c r="P209" s="177">
        <v>0</v>
      </c>
    </row>
    <row r="210" spans="1:16" s="20" customFormat="1" ht="9.9499999999999993" customHeight="1" x14ac:dyDescent="0.3">
      <c r="A210" s="241">
        <v>3</v>
      </c>
      <c r="B210" s="175" t="s">
        <v>394</v>
      </c>
      <c r="C210" s="177">
        <v>616.41</v>
      </c>
      <c r="D210" s="177">
        <v>91</v>
      </c>
      <c r="E210" s="177">
        <v>91</v>
      </c>
      <c r="F210" s="207">
        <f t="shared" si="18"/>
        <v>0.14762901315682744</v>
      </c>
      <c r="G210" s="177">
        <v>6</v>
      </c>
      <c r="H210" s="180">
        <f t="shared" si="21"/>
        <v>6.5934065934065936E-2</v>
      </c>
      <c r="I210" s="177">
        <v>0</v>
      </c>
      <c r="J210" s="177">
        <v>0</v>
      </c>
      <c r="K210" s="180">
        <f t="shared" si="20"/>
        <v>0</v>
      </c>
      <c r="L210" s="177">
        <f t="shared" si="17"/>
        <v>9</v>
      </c>
      <c r="M210" s="179">
        <v>0.1</v>
      </c>
      <c r="N210" s="177">
        <v>6</v>
      </c>
      <c r="O210" s="180">
        <f t="shared" si="19"/>
        <v>6.5934065934065936E-2</v>
      </c>
      <c r="P210" s="177">
        <v>0</v>
      </c>
    </row>
    <row r="211" spans="1:16" s="20" customFormat="1" ht="9.9499999999999993" customHeight="1" x14ac:dyDescent="0.3">
      <c r="A211" s="243"/>
      <c r="B211" s="175" t="s">
        <v>395</v>
      </c>
      <c r="C211" s="177">
        <v>150.19</v>
      </c>
      <c r="D211" s="177">
        <v>18</v>
      </c>
      <c r="E211" s="177">
        <v>18</v>
      </c>
      <c r="F211" s="207">
        <f t="shared" si="18"/>
        <v>0.1198481922897663</v>
      </c>
      <c r="G211" s="177">
        <v>1</v>
      </c>
      <c r="H211" s="180">
        <f t="shared" si="21"/>
        <v>5.5555555555555552E-2</v>
      </c>
      <c r="I211" s="177">
        <v>0</v>
      </c>
      <c r="J211" s="177">
        <v>0</v>
      </c>
      <c r="K211" s="180">
        <f t="shared" si="20"/>
        <v>0</v>
      </c>
      <c r="L211" s="177">
        <f t="shared" si="17"/>
        <v>1</v>
      </c>
      <c r="M211" s="179">
        <v>0.1</v>
      </c>
      <c r="N211" s="177">
        <v>1</v>
      </c>
      <c r="O211" s="180">
        <f t="shared" si="19"/>
        <v>5.5555555555555552E-2</v>
      </c>
      <c r="P211" s="177">
        <v>0</v>
      </c>
    </row>
    <row r="212" spans="1:16" s="20" customFormat="1" ht="9.9499999999999993" customHeight="1" x14ac:dyDescent="0.3">
      <c r="A212" s="9">
        <v>4</v>
      </c>
      <c r="B212" s="175" t="s">
        <v>238</v>
      </c>
      <c r="C212" s="177">
        <v>13827.99</v>
      </c>
      <c r="D212" s="177">
        <v>12</v>
      </c>
      <c r="E212" s="177">
        <v>12</v>
      </c>
      <c r="F212" s="207">
        <f t="shared" si="18"/>
        <v>8.6780508230046454E-4</v>
      </c>
      <c r="G212" s="177">
        <v>1</v>
      </c>
      <c r="H212" s="180">
        <f t="shared" si="21"/>
        <v>8.3333333333333329E-2</v>
      </c>
      <c r="I212" s="177">
        <v>0</v>
      </c>
      <c r="J212" s="177">
        <v>0</v>
      </c>
      <c r="K212" s="180">
        <v>0</v>
      </c>
      <c r="L212" s="177">
        <f t="shared" si="17"/>
        <v>1</v>
      </c>
      <c r="M212" s="179">
        <v>0</v>
      </c>
      <c r="N212" s="177">
        <v>1</v>
      </c>
      <c r="O212" s="180">
        <v>0</v>
      </c>
      <c r="P212" s="177">
        <v>0</v>
      </c>
    </row>
    <row r="213" spans="1:16" s="78" customFormat="1" ht="9.9499999999999993" customHeight="1" x14ac:dyDescent="0.3">
      <c r="A213" s="324" t="s">
        <v>396</v>
      </c>
      <c r="B213" s="324"/>
      <c r="C213" s="184">
        <f>SUM(C207:C212)</f>
        <v>15006.47</v>
      </c>
      <c r="D213" s="196">
        <f>SUM(D207:D212)</f>
        <v>167</v>
      </c>
      <c r="E213" s="196">
        <f>SUM(E207:E212)</f>
        <v>167</v>
      </c>
      <c r="F213" s="208">
        <f t="shared" si="18"/>
        <v>1.1128533226001852E-2</v>
      </c>
      <c r="G213" s="196">
        <f>SUM(G207:G212)</f>
        <v>10</v>
      </c>
      <c r="H213" s="180">
        <f t="shared" si="21"/>
        <v>5.9880239520958084E-2</v>
      </c>
      <c r="I213" s="184">
        <v>0</v>
      </c>
      <c r="J213" s="196">
        <f>SUM(J207:J212)</f>
        <v>0</v>
      </c>
      <c r="K213" s="186">
        <f t="shared" si="20"/>
        <v>0</v>
      </c>
      <c r="L213" s="177">
        <f>SUM(L207:L212)</f>
        <v>15</v>
      </c>
      <c r="M213" s="186">
        <f>L213/E213</f>
        <v>8.9820359281437126E-2</v>
      </c>
      <c r="N213" s="196">
        <f>SUM(N207:N212)</f>
        <v>10</v>
      </c>
      <c r="O213" s="186">
        <f t="shared" si="19"/>
        <v>5.9880239520958084E-2</v>
      </c>
      <c r="P213" s="184">
        <v>0</v>
      </c>
    </row>
    <row r="214" spans="1:16" ht="9.9499999999999993" customHeight="1" x14ac:dyDescent="0.3">
      <c r="A214" s="325" t="s">
        <v>160</v>
      </c>
      <c r="B214" s="325"/>
      <c r="C214" s="177"/>
      <c r="D214" s="177"/>
      <c r="E214" s="177"/>
      <c r="F214" s="207"/>
      <c r="G214" s="177"/>
      <c r="H214" s="180"/>
      <c r="I214" s="177"/>
      <c r="J214" s="177"/>
      <c r="K214" s="180"/>
      <c r="L214" s="177"/>
      <c r="M214" s="179"/>
      <c r="N214" s="177"/>
      <c r="O214" s="180"/>
      <c r="P214" s="177"/>
    </row>
    <row r="215" spans="1:16" ht="17.25" customHeight="1" x14ac:dyDescent="0.3">
      <c r="A215" s="241">
        <v>1</v>
      </c>
      <c r="B215" s="175" t="s">
        <v>161</v>
      </c>
      <c r="C215" s="177"/>
      <c r="D215" s="177"/>
      <c r="E215" s="177"/>
      <c r="F215" s="207"/>
      <c r="G215" s="177"/>
      <c r="H215" s="180"/>
      <c r="I215" s="177"/>
      <c r="J215" s="177"/>
      <c r="K215" s="180"/>
      <c r="L215" s="177"/>
      <c r="M215" s="179"/>
      <c r="N215" s="177"/>
      <c r="O215" s="180"/>
      <c r="P215" s="177"/>
    </row>
    <row r="216" spans="1:16" s="20" customFormat="1" ht="9.9499999999999993" customHeight="1" x14ac:dyDescent="0.3">
      <c r="A216" s="242"/>
      <c r="B216" s="175" t="s">
        <v>162</v>
      </c>
      <c r="C216" s="177">
        <v>816.02</v>
      </c>
      <c r="D216" s="177">
        <v>18</v>
      </c>
      <c r="E216" s="177">
        <v>18</v>
      </c>
      <c r="F216" s="207">
        <f t="shared" si="18"/>
        <v>2.2058282885223403E-2</v>
      </c>
      <c r="G216" s="177">
        <v>0</v>
      </c>
      <c r="H216" s="180">
        <v>0</v>
      </c>
      <c r="I216" s="177">
        <v>0</v>
      </c>
      <c r="J216" s="177">
        <v>0</v>
      </c>
      <c r="K216" s="180">
        <v>0</v>
      </c>
      <c r="L216" s="177">
        <f t="shared" si="17"/>
        <v>1</v>
      </c>
      <c r="M216" s="179">
        <v>0.1</v>
      </c>
      <c r="N216" s="177">
        <v>0</v>
      </c>
      <c r="O216" s="180">
        <f t="shared" si="19"/>
        <v>0</v>
      </c>
      <c r="P216" s="177">
        <v>0</v>
      </c>
    </row>
    <row r="217" spans="1:16" s="20" customFormat="1" ht="9.9499999999999993" customHeight="1" x14ac:dyDescent="0.3">
      <c r="A217" s="243"/>
      <c r="B217" s="175" t="s">
        <v>163</v>
      </c>
      <c r="C217" s="177">
        <v>99.94</v>
      </c>
      <c r="D217" s="177">
        <v>3</v>
      </c>
      <c r="E217" s="177">
        <v>3</v>
      </c>
      <c r="F217" s="207">
        <f t="shared" si="18"/>
        <v>3.0018010806483891E-2</v>
      </c>
      <c r="G217" s="177">
        <v>0</v>
      </c>
      <c r="H217" s="180">
        <v>0</v>
      </c>
      <c r="I217" s="177">
        <v>0</v>
      </c>
      <c r="J217" s="177">
        <v>0</v>
      </c>
      <c r="K217" s="180">
        <v>0</v>
      </c>
      <c r="L217" s="177">
        <f t="shared" si="17"/>
        <v>0</v>
      </c>
      <c r="M217" s="179">
        <v>0</v>
      </c>
      <c r="N217" s="177">
        <v>0</v>
      </c>
      <c r="O217" s="180">
        <f t="shared" si="19"/>
        <v>0</v>
      </c>
      <c r="P217" s="177">
        <v>0</v>
      </c>
    </row>
    <row r="218" spans="1:16" ht="9.9499999999999993" customHeight="1" x14ac:dyDescent="0.3">
      <c r="A218" s="241">
        <v>2</v>
      </c>
      <c r="B218" s="175" t="s">
        <v>164</v>
      </c>
      <c r="C218" s="177"/>
      <c r="D218" s="177"/>
      <c r="E218" s="177"/>
      <c r="F218" s="207"/>
      <c r="G218" s="177"/>
      <c r="H218" s="180"/>
      <c r="I218" s="177"/>
      <c r="J218" s="177"/>
      <c r="K218" s="180"/>
      <c r="L218" s="177"/>
      <c r="M218" s="179"/>
      <c r="N218" s="177"/>
      <c r="O218" s="180"/>
      <c r="P218" s="177"/>
    </row>
    <row r="219" spans="1:16" s="20" customFormat="1" ht="9.9499999999999993" customHeight="1" x14ac:dyDescent="0.3">
      <c r="A219" s="243"/>
      <c r="B219" s="175" t="s">
        <v>35</v>
      </c>
      <c r="C219" s="177">
        <v>56.6</v>
      </c>
      <c r="D219" s="177">
        <v>3</v>
      </c>
      <c r="E219" s="177">
        <v>3</v>
      </c>
      <c r="F219" s="207">
        <f t="shared" si="18"/>
        <v>5.3003533568904596E-2</v>
      </c>
      <c r="G219" s="177">
        <v>0</v>
      </c>
      <c r="H219" s="180">
        <v>0</v>
      </c>
      <c r="I219" s="177">
        <v>0</v>
      </c>
      <c r="J219" s="177">
        <v>0</v>
      </c>
      <c r="K219" s="180">
        <v>0</v>
      </c>
      <c r="L219" s="177">
        <f t="shared" si="17"/>
        <v>0</v>
      </c>
      <c r="M219" s="179">
        <v>0</v>
      </c>
      <c r="N219" s="177">
        <v>0</v>
      </c>
      <c r="O219" s="180">
        <f t="shared" si="19"/>
        <v>0</v>
      </c>
      <c r="P219" s="177">
        <v>0</v>
      </c>
    </row>
    <row r="220" spans="1:16" s="20" customFormat="1" ht="9.9499999999999993" customHeight="1" x14ac:dyDescent="0.3">
      <c r="A220" s="9">
        <v>3</v>
      </c>
      <c r="B220" s="175" t="s">
        <v>165</v>
      </c>
      <c r="C220" s="177">
        <v>96.12</v>
      </c>
      <c r="D220" s="177">
        <v>7</v>
      </c>
      <c r="E220" s="177">
        <v>7</v>
      </c>
      <c r="F220" s="207">
        <f t="shared" si="18"/>
        <v>7.2825634623387425E-2</v>
      </c>
      <c r="G220" s="177">
        <v>0</v>
      </c>
      <c r="H220" s="180">
        <v>0</v>
      </c>
      <c r="I220" s="177">
        <v>0</v>
      </c>
      <c r="J220" s="177">
        <v>0</v>
      </c>
      <c r="K220" s="180">
        <v>0</v>
      </c>
      <c r="L220" s="177">
        <f t="shared" si="17"/>
        <v>0</v>
      </c>
      <c r="M220" s="179">
        <v>0</v>
      </c>
      <c r="N220" s="177">
        <v>0</v>
      </c>
      <c r="O220" s="180">
        <f t="shared" si="19"/>
        <v>0</v>
      </c>
      <c r="P220" s="177">
        <v>0</v>
      </c>
    </row>
    <row r="221" spans="1:16" s="20" customFormat="1" ht="9.9499999999999993" customHeight="1" x14ac:dyDescent="0.3">
      <c r="A221" s="9">
        <v>4</v>
      </c>
      <c r="B221" s="175" t="s">
        <v>166</v>
      </c>
      <c r="C221" s="177">
        <v>138.6</v>
      </c>
      <c r="D221" s="177">
        <v>10</v>
      </c>
      <c r="E221" s="177">
        <v>10</v>
      </c>
      <c r="F221" s="207">
        <f t="shared" si="18"/>
        <v>7.2150072150072159E-2</v>
      </c>
      <c r="G221" s="177">
        <v>0</v>
      </c>
      <c r="H221" s="180">
        <v>0</v>
      </c>
      <c r="I221" s="177">
        <v>0</v>
      </c>
      <c r="J221" s="177">
        <v>0</v>
      </c>
      <c r="K221" s="180">
        <v>0</v>
      </c>
      <c r="L221" s="177">
        <f t="shared" si="17"/>
        <v>1</v>
      </c>
      <c r="M221" s="179">
        <v>0</v>
      </c>
      <c r="N221" s="177">
        <v>0</v>
      </c>
      <c r="O221" s="180">
        <f t="shared" si="19"/>
        <v>0</v>
      </c>
      <c r="P221" s="177">
        <v>0</v>
      </c>
    </row>
    <row r="222" spans="1:16" s="20" customFormat="1" ht="9.9499999999999993" customHeight="1" x14ac:dyDescent="0.3">
      <c r="A222" s="241">
        <v>5</v>
      </c>
      <c r="B222" s="175" t="s">
        <v>167</v>
      </c>
      <c r="C222" s="177"/>
      <c r="D222" s="177"/>
      <c r="E222" s="177"/>
      <c r="F222" s="207"/>
      <c r="G222" s="177"/>
      <c r="H222" s="180"/>
      <c r="I222" s="177"/>
      <c r="J222" s="177"/>
      <c r="K222" s="180"/>
      <c r="L222" s="177"/>
      <c r="M222" s="179"/>
      <c r="N222" s="177"/>
      <c r="O222" s="180"/>
      <c r="P222" s="177"/>
    </row>
    <row r="223" spans="1:16" s="20" customFormat="1" ht="9.9499999999999993" customHeight="1" x14ac:dyDescent="0.3">
      <c r="A223" s="242"/>
      <c r="B223" s="175" t="s">
        <v>168</v>
      </c>
      <c r="C223" s="177">
        <v>50.85</v>
      </c>
      <c r="D223" s="177">
        <v>4</v>
      </c>
      <c r="E223" s="177">
        <v>4</v>
      </c>
      <c r="F223" s="207">
        <f t="shared" si="18"/>
        <v>7.8662733529990161E-2</v>
      </c>
      <c r="G223" s="177">
        <v>0</v>
      </c>
      <c r="H223" s="180">
        <v>0</v>
      </c>
      <c r="I223" s="177">
        <v>0</v>
      </c>
      <c r="J223" s="177">
        <v>0</v>
      </c>
      <c r="K223" s="180">
        <v>0</v>
      </c>
      <c r="L223" s="177">
        <f t="shared" si="17"/>
        <v>0</v>
      </c>
      <c r="M223" s="179">
        <v>0</v>
      </c>
      <c r="N223" s="177">
        <v>0</v>
      </c>
      <c r="O223" s="180">
        <f t="shared" si="19"/>
        <v>0</v>
      </c>
      <c r="P223" s="177">
        <v>0</v>
      </c>
    </row>
    <row r="224" spans="1:16" s="20" customFormat="1" ht="9.9499999999999993" customHeight="1" x14ac:dyDescent="0.3">
      <c r="A224" s="242"/>
      <c r="B224" s="175" t="s">
        <v>169</v>
      </c>
      <c r="C224" s="177">
        <v>84.25</v>
      </c>
      <c r="D224" s="177">
        <v>1</v>
      </c>
      <c r="E224" s="177">
        <v>1</v>
      </c>
      <c r="F224" s="207">
        <f t="shared" si="18"/>
        <v>1.1869436201780416E-2</v>
      </c>
      <c r="G224" s="177">
        <v>0</v>
      </c>
      <c r="H224" s="180">
        <v>0</v>
      </c>
      <c r="I224" s="177">
        <v>0</v>
      </c>
      <c r="J224" s="177">
        <v>0</v>
      </c>
      <c r="K224" s="180">
        <v>0</v>
      </c>
      <c r="L224" s="177">
        <f t="shared" si="17"/>
        <v>0</v>
      </c>
      <c r="M224" s="179">
        <v>0</v>
      </c>
      <c r="N224" s="177">
        <v>0</v>
      </c>
      <c r="O224" s="180">
        <v>0</v>
      </c>
      <c r="P224" s="177">
        <v>0</v>
      </c>
    </row>
    <row r="225" spans="1:16" s="20" customFormat="1" ht="9.9499999999999993" customHeight="1" x14ac:dyDescent="0.3">
      <c r="A225" s="242"/>
      <c r="B225" s="175" t="s">
        <v>170</v>
      </c>
      <c r="C225" s="177">
        <v>333.65</v>
      </c>
      <c r="D225" s="177">
        <v>6</v>
      </c>
      <c r="E225" s="177">
        <v>6</v>
      </c>
      <c r="F225" s="207">
        <f t="shared" si="18"/>
        <v>1.7982916229581897E-2</v>
      </c>
      <c r="G225" s="177">
        <v>0</v>
      </c>
      <c r="H225" s="180">
        <v>0</v>
      </c>
      <c r="I225" s="177">
        <v>0</v>
      </c>
      <c r="J225" s="177">
        <v>0</v>
      </c>
      <c r="K225" s="180">
        <v>0</v>
      </c>
      <c r="L225" s="177">
        <f t="shared" si="17"/>
        <v>0</v>
      </c>
      <c r="M225" s="179">
        <v>0</v>
      </c>
      <c r="N225" s="177">
        <v>0</v>
      </c>
      <c r="O225" s="180">
        <f t="shared" si="19"/>
        <v>0</v>
      </c>
      <c r="P225" s="177">
        <v>0</v>
      </c>
    </row>
    <row r="226" spans="1:16" s="20" customFormat="1" ht="9.9499999999999993" customHeight="1" x14ac:dyDescent="0.3">
      <c r="A226" s="243"/>
      <c r="B226" s="175" t="s">
        <v>171</v>
      </c>
      <c r="C226" s="177">
        <v>52.53</v>
      </c>
      <c r="D226" s="177">
        <v>2</v>
      </c>
      <c r="E226" s="177">
        <v>2</v>
      </c>
      <c r="F226" s="207">
        <f t="shared" si="18"/>
        <v>3.8073481819912429E-2</v>
      </c>
      <c r="G226" s="177">
        <v>0</v>
      </c>
      <c r="H226" s="180">
        <v>0</v>
      </c>
      <c r="I226" s="177">
        <v>0</v>
      </c>
      <c r="J226" s="177">
        <v>0</v>
      </c>
      <c r="K226" s="180">
        <v>0</v>
      </c>
      <c r="L226" s="177">
        <f t="shared" si="17"/>
        <v>0</v>
      </c>
      <c r="M226" s="179">
        <v>0</v>
      </c>
      <c r="N226" s="177">
        <v>0</v>
      </c>
      <c r="O226" s="180">
        <f t="shared" si="19"/>
        <v>0</v>
      </c>
      <c r="P226" s="177">
        <v>0</v>
      </c>
    </row>
    <row r="227" spans="1:16" s="20" customFormat="1" ht="9.9499999999999993" customHeight="1" x14ac:dyDescent="0.3">
      <c r="A227" s="241">
        <v>6</v>
      </c>
      <c r="B227" s="175" t="s">
        <v>172</v>
      </c>
      <c r="C227" s="177"/>
      <c r="D227" s="177"/>
      <c r="E227" s="177"/>
      <c r="F227" s="207"/>
      <c r="G227" s="177"/>
      <c r="H227" s="180"/>
      <c r="I227" s="177"/>
      <c r="J227" s="177"/>
      <c r="K227" s="180"/>
      <c r="L227" s="177"/>
      <c r="M227" s="179"/>
      <c r="N227" s="177"/>
      <c r="O227" s="180"/>
      <c r="P227" s="177"/>
    </row>
    <row r="228" spans="1:16" s="20" customFormat="1" ht="9.9499999999999993" customHeight="1" x14ac:dyDescent="0.3">
      <c r="A228" s="242"/>
      <c r="B228" s="175" t="s">
        <v>173</v>
      </c>
      <c r="C228" s="177">
        <v>123.51</v>
      </c>
      <c r="D228" s="177">
        <v>0</v>
      </c>
      <c r="E228" s="177">
        <v>0</v>
      </c>
      <c r="F228" s="207">
        <f t="shared" si="18"/>
        <v>0</v>
      </c>
      <c r="G228" s="177">
        <v>0</v>
      </c>
      <c r="H228" s="180">
        <v>0</v>
      </c>
      <c r="I228" s="177">
        <v>0</v>
      </c>
      <c r="J228" s="177">
        <v>0</v>
      </c>
      <c r="K228" s="180">
        <v>0</v>
      </c>
      <c r="L228" s="177">
        <f t="shared" si="17"/>
        <v>0</v>
      </c>
      <c r="M228" s="179">
        <v>0</v>
      </c>
      <c r="N228" s="177">
        <v>0</v>
      </c>
      <c r="O228" s="180">
        <v>0</v>
      </c>
      <c r="P228" s="177">
        <v>0</v>
      </c>
    </row>
    <row r="229" spans="1:16" s="20" customFormat="1" ht="9.9499999999999993" customHeight="1" x14ac:dyDescent="0.3">
      <c r="A229" s="243"/>
      <c r="B229" s="175" t="s">
        <v>174</v>
      </c>
      <c r="C229" s="177">
        <v>162.55000000000001</v>
      </c>
      <c r="D229" s="177">
        <v>0</v>
      </c>
      <c r="E229" s="177">
        <v>0</v>
      </c>
      <c r="F229" s="207">
        <f t="shared" si="18"/>
        <v>0</v>
      </c>
      <c r="G229" s="177">
        <v>0</v>
      </c>
      <c r="H229" s="180">
        <v>0</v>
      </c>
      <c r="I229" s="177">
        <v>0</v>
      </c>
      <c r="J229" s="177">
        <v>0</v>
      </c>
      <c r="K229" s="180">
        <v>0</v>
      </c>
      <c r="L229" s="177">
        <f t="shared" si="17"/>
        <v>0</v>
      </c>
      <c r="M229" s="179">
        <v>0</v>
      </c>
      <c r="N229" s="177">
        <v>0</v>
      </c>
      <c r="O229" s="180">
        <v>0</v>
      </c>
      <c r="P229" s="177">
        <v>0</v>
      </c>
    </row>
    <row r="230" spans="1:16" s="20" customFormat="1" ht="9.9499999999999993" customHeight="1" x14ac:dyDescent="0.3">
      <c r="A230" s="241">
        <v>7</v>
      </c>
      <c r="B230" s="175" t="s">
        <v>175</v>
      </c>
      <c r="C230" s="177"/>
      <c r="D230" s="177"/>
      <c r="E230" s="177"/>
      <c r="F230" s="207"/>
      <c r="G230" s="177"/>
      <c r="H230" s="180"/>
      <c r="I230" s="177"/>
      <c r="J230" s="177"/>
      <c r="K230" s="180"/>
      <c r="L230" s="177"/>
      <c r="M230" s="179"/>
      <c r="N230" s="177"/>
      <c r="O230" s="180"/>
      <c r="P230" s="177"/>
    </row>
    <row r="231" spans="1:16" s="20" customFormat="1" ht="9.9499999999999993" customHeight="1" x14ac:dyDescent="0.3">
      <c r="A231" s="242"/>
      <c r="B231" s="175" t="s">
        <v>397</v>
      </c>
      <c r="C231" s="177">
        <v>89.91</v>
      </c>
      <c r="D231" s="177">
        <v>4</v>
      </c>
      <c r="E231" s="177">
        <v>4</v>
      </c>
      <c r="F231" s="207">
        <f t="shared" si="18"/>
        <v>4.4488933377822268E-2</v>
      </c>
      <c r="G231" s="177">
        <v>0</v>
      </c>
      <c r="H231" s="180">
        <v>0</v>
      </c>
      <c r="I231" s="177">
        <v>0</v>
      </c>
      <c r="J231" s="177">
        <v>0</v>
      </c>
      <c r="K231" s="180">
        <v>0</v>
      </c>
      <c r="L231" s="177">
        <f t="shared" si="17"/>
        <v>0</v>
      </c>
      <c r="M231" s="179">
        <v>0</v>
      </c>
      <c r="N231" s="177">
        <v>0</v>
      </c>
      <c r="O231" s="180">
        <v>0</v>
      </c>
      <c r="P231" s="177">
        <v>0</v>
      </c>
    </row>
    <row r="232" spans="1:16" s="20" customFormat="1" ht="9.9499999999999993" customHeight="1" x14ac:dyDescent="0.3">
      <c r="A232" s="242"/>
      <c r="B232" s="175" t="s">
        <v>177</v>
      </c>
      <c r="C232" s="177">
        <v>12.79</v>
      </c>
      <c r="D232" s="177">
        <v>1</v>
      </c>
      <c r="E232" s="177">
        <v>1</v>
      </c>
      <c r="F232" s="207">
        <f t="shared" si="18"/>
        <v>7.8186082877247862E-2</v>
      </c>
      <c r="G232" s="177">
        <v>0</v>
      </c>
      <c r="H232" s="180">
        <v>0</v>
      </c>
      <c r="I232" s="177">
        <v>0</v>
      </c>
      <c r="J232" s="177">
        <v>0</v>
      </c>
      <c r="K232" s="180">
        <v>0</v>
      </c>
      <c r="L232" s="177">
        <f t="shared" si="17"/>
        <v>0</v>
      </c>
      <c r="M232" s="179">
        <v>0</v>
      </c>
      <c r="N232" s="177">
        <v>0</v>
      </c>
      <c r="O232" s="180">
        <v>0</v>
      </c>
      <c r="P232" s="177">
        <v>0</v>
      </c>
    </row>
    <row r="233" spans="1:16" s="20" customFormat="1" ht="9.9499999999999993" customHeight="1" x14ac:dyDescent="0.3">
      <c r="A233" s="243"/>
      <c r="B233" s="175" t="s">
        <v>178</v>
      </c>
      <c r="C233" s="177">
        <v>12.49</v>
      </c>
      <c r="D233" s="177">
        <v>0</v>
      </c>
      <c r="E233" s="177">
        <v>0</v>
      </c>
      <c r="F233" s="207">
        <f t="shared" si="18"/>
        <v>0</v>
      </c>
      <c r="G233" s="177">
        <v>0</v>
      </c>
      <c r="H233" s="180">
        <v>0</v>
      </c>
      <c r="I233" s="177">
        <v>0</v>
      </c>
      <c r="J233" s="177">
        <v>0</v>
      </c>
      <c r="K233" s="180">
        <v>0</v>
      </c>
      <c r="L233" s="177">
        <f t="shared" si="17"/>
        <v>0</v>
      </c>
      <c r="M233" s="179">
        <v>0</v>
      </c>
      <c r="N233" s="177">
        <v>0</v>
      </c>
      <c r="O233" s="180">
        <v>0</v>
      </c>
      <c r="P233" s="177">
        <v>0</v>
      </c>
    </row>
    <row r="234" spans="1:16" s="20" customFormat="1" ht="9.9499999999999993" customHeight="1" x14ac:dyDescent="0.3">
      <c r="A234" s="241">
        <v>8</v>
      </c>
      <c r="B234" s="175" t="s">
        <v>179</v>
      </c>
      <c r="C234" s="177"/>
      <c r="D234" s="177"/>
      <c r="E234" s="177"/>
      <c r="F234" s="207"/>
      <c r="G234" s="177"/>
      <c r="H234" s="180"/>
      <c r="I234" s="177"/>
      <c r="J234" s="177"/>
      <c r="K234" s="180"/>
      <c r="L234" s="177"/>
      <c r="M234" s="179"/>
      <c r="N234" s="177"/>
      <c r="O234" s="180"/>
      <c r="P234" s="177"/>
    </row>
    <row r="235" spans="1:16" s="20" customFormat="1" ht="9.75" customHeight="1" x14ac:dyDescent="0.3">
      <c r="A235" s="243"/>
      <c r="B235" s="175" t="s">
        <v>180</v>
      </c>
      <c r="C235" s="177">
        <v>584.94000000000005</v>
      </c>
      <c r="D235" s="177">
        <v>115</v>
      </c>
      <c r="E235" s="177">
        <v>115</v>
      </c>
      <c r="F235" s="207">
        <f t="shared" si="18"/>
        <v>0.19660136082333229</v>
      </c>
      <c r="G235" s="177">
        <v>11</v>
      </c>
      <c r="H235" s="180">
        <f>G235/E235</f>
        <v>9.5652173913043481E-2</v>
      </c>
      <c r="I235" s="177">
        <v>0</v>
      </c>
      <c r="J235" s="177">
        <v>11</v>
      </c>
      <c r="K235" s="180">
        <f t="shared" si="20"/>
        <v>1</v>
      </c>
      <c r="L235" s="177">
        <f t="shared" si="17"/>
        <v>11</v>
      </c>
      <c r="M235" s="179">
        <v>0.1</v>
      </c>
      <c r="N235" s="177">
        <v>11</v>
      </c>
      <c r="O235" s="180">
        <f t="shared" si="19"/>
        <v>9.5652173913043481E-2</v>
      </c>
      <c r="P235" s="177">
        <v>0</v>
      </c>
    </row>
    <row r="236" spans="1:16" s="20" customFormat="1" ht="9.9499999999999993" customHeight="1" x14ac:dyDescent="0.3">
      <c r="A236" s="9">
        <v>9</v>
      </c>
      <c r="B236" s="175" t="s">
        <v>181</v>
      </c>
      <c r="C236" s="177">
        <v>197.56</v>
      </c>
      <c r="D236" s="177">
        <v>3</v>
      </c>
      <c r="E236" s="177">
        <v>3</v>
      </c>
      <c r="F236" s="207">
        <f t="shared" si="18"/>
        <v>1.5185260174124316E-2</v>
      </c>
      <c r="G236" s="177">
        <v>0</v>
      </c>
      <c r="H236" s="180">
        <v>0</v>
      </c>
      <c r="I236" s="177">
        <v>0</v>
      </c>
      <c r="J236" s="177">
        <v>0</v>
      </c>
      <c r="K236" s="180">
        <v>0</v>
      </c>
      <c r="L236" s="177">
        <f t="shared" si="17"/>
        <v>0</v>
      </c>
      <c r="M236" s="179">
        <v>0</v>
      </c>
      <c r="N236" s="177">
        <v>0</v>
      </c>
      <c r="O236" s="180">
        <f t="shared" si="19"/>
        <v>0</v>
      </c>
      <c r="P236" s="177">
        <v>0</v>
      </c>
    </row>
    <row r="237" spans="1:16" s="20" customFormat="1" ht="9.9499999999999993" customHeight="1" x14ac:dyDescent="0.3">
      <c r="A237" s="9">
        <v>10</v>
      </c>
      <c r="B237" s="175" t="s">
        <v>182</v>
      </c>
      <c r="C237" s="177">
        <v>108.66</v>
      </c>
      <c r="D237" s="177">
        <v>3</v>
      </c>
      <c r="E237" s="177">
        <v>3</v>
      </c>
      <c r="F237" s="207">
        <f t="shared" si="18"/>
        <v>2.7609055770292656E-2</v>
      </c>
      <c r="G237" s="177">
        <v>0</v>
      </c>
      <c r="H237" s="180">
        <v>0</v>
      </c>
      <c r="I237" s="177">
        <v>0</v>
      </c>
      <c r="J237" s="177">
        <v>0</v>
      </c>
      <c r="K237" s="180">
        <v>0</v>
      </c>
      <c r="L237" s="177">
        <f t="shared" si="17"/>
        <v>0</v>
      </c>
      <c r="M237" s="179">
        <v>0</v>
      </c>
      <c r="N237" s="177">
        <v>0</v>
      </c>
      <c r="O237" s="180">
        <f t="shared" si="19"/>
        <v>0</v>
      </c>
      <c r="P237" s="177">
        <v>0</v>
      </c>
    </row>
    <row r="238" spans="1:16" s="20" customFormat="1" ht="9.9499999999999993" customHeight="1" x14ac:dyDescent="0.3">
      <c r="A238" s="241">
        <v>11</v>
      </c>
      <c r="B238" s="175" t="s">
        <v>183</v>
      </c>
      <c r="C238" s="177">
        <v>30.55</v>
      </c>
      <c r="D238" s="177">
        <v>1</v>
      </c>
      <c r="E238" s="177">
        <v>1</v>
      </c>
      <c r="F238" s="207">
        <f t="shared" si="18"/>
        <v>3.2733224222585927E-2</v>
      </c>
      <c r="G238" s="177">
        <v>0</v>
      </c>
      <c r="H238" s="180">
        <v>0</v>
      </c>
      <c r="I238" s="177">
        <v>0</v>
      </c>
      <c r="J238" s="177">
        <v>0</v>
      </c>
      <c r="K238" s="180">
        <v>0</v>
      </c>
      <c r="L238" s="177">
        <f t="shared" si="17"/>
        <v>0</v>
      </c>
      <c r="M238" s="179">
        <v>0</v>
      </c>
      <c r="N238" s="177">
        <v>0</v>
      </c>
      <c r="O238" s="180">
        <v>0</v>
      </c>
      <c r="P238" s="177">
        <v>0</v>
      </c>
    </row>
    <row r="239" spans="1:16" s="20" customFormat="1" ht="9.9499999999999993" customHeight="1" x14ac:dyDescent="0.3">
      <c r="A239" s="243"/>
      <c r="B239" s="175" t="s">
        <v>238</v>
      </c>
      <c r="C239" s="177"/>
      <c r="D239" s="177"/>
      <c r="E239" s="177"/>
      <c r="F239" s="207"/>
      <c r="G239" s="177"/>
      <c r="H239" s="180"/>
      <c r="I239" s="177"/>
      <c r="J239" s="177"/>
      <c r="K239" s="180"/>
      <c r="L239" s="177"/>
      <c r="M239" s="179"/>
      <c r="N239" s="177"/>
      <c r="O239" s="180"/>
      <c r="P239" s="177"/>
    </row>
    <row r="240" spans="1:16" s="20" customFormat="1" ht="9.9499999999999993" customHeight="1" x14ac:dyDescent="0.3">
      <c r="A240" s="9">
        <v>12</v>
      </c>
      <c r="B240" s="175" t="s">
        <v>316</v>
      </c>
      <c r="C240" s="177">
        <v>74.739999999999995</v>
      </c>
      <c r="D240" s="177">
        <v>0</v>
      </c>
      <c r="E240" s="177">
        <v>0</v>
      </c>
      <c r="F240" s="207">
        <f t="shared" si="18"/>
        <v>0</v>
      </c>
      <c r="G240" s="177">
        <v>0</v>
      </c>
      <c r="H240" s="180">
        <v>0</v>
      </c>
      <c r="I240" s="177">
        <v>0</v>
      </c>
      <c r="J240" s="177">
        <v>0</v>
      </c>
      <c r="K240" s="180">
        <v>0</v>
      </c>
      <c r="L240" s="177">
        <f t="shared" si="17"/>
        <v>0</v>
      </c>
      <c r="M240" s="179">
        <v>0</v>
      </c>
      <c r="N240" s="177">
        <v>0</v>
      </c>
      <c r="O240" s="180">
        <v>0</v>
      </c>
      <c r="P240" s="177">
        <v>0</v>
      </c>
    </row>
    <row r="241" spans="1:16" s="20" customFormat="1" ht="9.9499999999999993" customHeight="1" x14ac:dyDescent="0.3">
      <c r="A241" s="9">
        <v>13</v>
      </c>
      <c r="B241" s="175" t="s">
        <v>185</v>
      </c>
      <c r="C241" s="177">
        <v>63.67</v>
      </c>
      <c r="D241" s="177">
        <v>0</v>
      </c>
      <c r="E241" s="177">
        <v>0</v>
      </c>
      <c r="F241" s="207">
        <f t="shared" si="18"/>
        <v>0</v>
      </c>
      <c r="G241" s="177">
        <v>0</v>
      </c>
      <c r="H241" s="180">
        <v>0</v>
      </c>
      <c r="I241" s="177">
        <v>0</v>
      </c>
      <c r="J241" s="177">
        <v>0</v>
      </c>
      <c r="K241" s="180">
        <v>0</v>
      </c>
      <c r="L241" s="177">
        <f t="shared" si="17"/>
        <v>0</v>
      </c>
      <c r="M241" s="179">
        <v>0</v>
      </c>
      <c r="N241" s="177">
        <v>0</v>
      </c>
      <c r="O241" s="180">
        <v>0</v>
      </c>
      <c r="P241" s="177">
        <v>0</v>
      </c>
    </row>
    <row r="242" spans="1:16" s="20" customFormat="1" ht="9.9499999999999993" customHeight="1" x14ac:dyDescent="0.3">
      <c r="A242" s="9">
        <v>14</v>
      </c>
      <c r="B242" s="175" t="s">
        <v>186</v>
      </c>
      <c r="C242" s="177">
        <v>38.1</v>
      </c>
      <c r="D242" s="177">
        <v>0</v>
      </c>
      <c r="E242" s="177">
        <v>0</v>
      </c>
      <c r="F242" s="207">
        <f t="shared" si="18"/>
        <v>0</v>
      </c>
      <c r="G242" s="177">
        <v>0</v>
      </c>
      <c r="H242" s="180">
        <v>0</v>
      </c>
      <c r="I242" s="177">
        <v>0</v>
      </c>
      <c r="J242" s="177">
        <v>0</v>
      </c>
      <c r="K242" s="180">
        <v>0</v>
      </c>
      <c r="L242" s="177">
        <f t="shared" si="17"/>
        <v>0</v>
      </c>
      <c r="M242" s="179">
        <v>0</v>
      </c>
      <c r="N242" s="177">
        <v>0</v>
      </c>
      <c r="O242" s="180">
        <v>0</v>
      </c>
      <c r="P242" s="177">
        <v>0</v>
      </c>
    </row>
    <row r="243" spans="1:16" s="20" customFormat="1" ht="9.9499999999999993" customHeight="1" x14ac:dyDescent="0.3">
      <c r="A243" s="9">
        <v>15</v>
      </c>
      <c r="B243" s="175" t="s">
        <v>187</v>
      </c>
      <c r="C243" s="177">
        <v>34.46</v>
      </c>
      <c r="D243" s="177">
        <v>0</v>
      </c>
      <c r="E243" s="177">
        <v>0</v>
      </c>
      <c r="F243" s="207">
        <f t="shared" si="18"/>
        <v>0</v>
      </c>
      <c r="G243" s="177">
        <v>0</v>
      </c>
      <c r="H243" s="180">
        <v>0</v>
      </c>
      <c r="I243" s="177">
        <v>0</v>
      </c>
      <c r="J243" s="177">
        <v>0</v>
      </c>
      <c r="K243" s="180">
        <v>0</v>
      </c>
      <c r="L243" s="177">
        <f t="shared" si="17"/>
        <v>0</v>
      </c>
      <c r="M243" s="179">
        <v>0</v>
      </c>
      <c r="N243" s="177">
        <v>0</v>
      </c>
      <c r="O243" s="180">
        <v>0</v>
      </c>
      <c r="P243" s="177">
        <v>0</v>
      </c>
    </row>
    <row r="244" spans="1:16" s="78" customFormat="1" ht="9.9499999999999993" customHeight="1" x14ac:dyDescent="0.3">
      <c r="A244" s="324" t="s">
        <v>188</v>
      </c>
      <c r="B244" s="324"/>
      <c r="C244" s="184">
        <f>SUM(C216:C243)</f>
        <v>3262.4899999999993</v>
      </c>
      <c r="D244" s="184">
        <f>SUM(D216:D243)</f>
        <v>181</v>
      </c>
      <c r="E244" s="184">
        <f>SUM(E216:E243)</f>
        <v>181</v>
      </c>
      <c r="F244" s="208">
        <f t="shared" si="18"/>
        <v>5.5479097253937952E-2</v>
      </c>
      <c r="G244" s="184">
        <f>SUM(G216:G243)</f>
        <v>11</v>
      </c>
      <c r="H244" s="180">
        <f>G244/E244</f>
        <v>6.0773480662983423E-2</v>
      </c>
      <c r="I244" s="184">
        <v>0</v>
      </c>
      <c r="J244" s="184">
        <f>SUM(J216:J243)</f>
        <v>11</v>
      </c>
      <c r="K244" s="186">
        <f t="shared" si="20"/>
        <v>1</v>
      </c>
      <c r="L244" s="177">
        <f>SUM(L216:L243)</f>
        <v>13</v>
      </c>
      <c r="M244" s="186">
        <f>L244/E244</f>
        <v>7.18232044198895E-2</v>
      </c>
      <c r="N244" s="184">
        <f>SUM(N216:N243)</f>
        <v>11</v>
      </c>
      <c r="O244" s="186">
        <f t="shared" si="19"/>
        <v>6.0773480662983423E-2</v>
      </c>
      <c r="P244" s="184">
        <v>0</v>
      </c>
    </row>
    <row r="245" spans="1:16" ht="9.9499999999999993" customHeight="1" x14ac:dyDescent="0.3">
      <c r="A245" s="325" t="s">
        <v>189</v>
      </c>
      <c r="B245" s="325"/>
      <c r="D245" s="177"/>
      <c r="E245" s="177"/>
      <c r="F245" s="207"/>
      <c r="G245" s="177"/>
      <c r="H245" s="180"/>
      <c r="I245" s="177"/>
      <c r="J245" s="177"/>
      <c r="K245" s="180"/>
      <c r="L245" s="177"/>
      <c r="M245" s="179"/>
      <c r="N245" s="177"/>
      <c r="O245" s="180"/>
      <c r="P245" s="177"/>
    </row>
    <row r="246" spans="1:16" s="20" customFormat="1" ht="9.9499999999999993" customHeight="1" x14ac:dyDescent="0.3">
      <c r="A246" s="9">
        <v>1</v>
      </c>
      <c r="B246" s="175" t="s">
        <v>190</v>
      </c>
      <c r="C246" s="177">
        <v>544.51</v>
      </c>
      <c r="D246" s="177">
        <v>0</v>
      </c>
      <c r="E246" s="177">
        <v>0</v>
      </c>
      <c r="F246" s="207">
        <f t="shared" si="18"/>
        <v>0</v>
      </c>
      <c r="G246" s="177">
        <v>0</v>
      </c>
      <c r="H246" s="180">
        <v>0</v>
      </c>
      <c r="I246" s="177">
        <v>0</v>
      </c>
      <c r="J246" s="177">
        <v>0</v>
      </c>
      <c r="K246" s="180">
        <v>0</v>
      </c>
      <c r="L246" s="177">
        <f t="shared" ref="L246:L306" si="22">ROUNDDOWN(E246*10%,0)</f>
        <v>0</v>
      </c>
      <c r="M246" s="179">
        <v>0</v>
      </c>
      <c r="N246" s="177">
        <v>0</v>
      </c>
      <c r="O246" s="180">
        <v>0</v>
      </c>
      <c r="P246" s="177">
        <v>0</v>
      </c>
    </row>
    <row r="247" spans="1:16" ht="9.9499999999999993" customHeight="1" x14ac:dyDescent="0.3">
      <c r="A247" s="241">
        <v>2</v>
      </c>
      <c r="B247" s="175" t="s">
        <v>191</v>
      </c>
      <c r="C247" s="177"/>
      <c r="D247" s="177"/>
      <c r="E247" s="177"/>
      <c r="F247" s="207"/>
      <c r="G247" s="177"/>
      <c r="H247" s="180"/>
      <c r="I247" s="177"/>
      <c r="J247" s="177"/>
      <c r="K247" s="180"/>
      <c r="L247" s="177"/>
      <c r="M247" s="179"/>
      <c r="N247" s="177"/>
      <c r="O247" s="180"/>
      <c r="P247" s="177"/>
    </row>
    <row r="248" spans="1:16" s="20" customFormat="1" ht="9.9499999999999993" customHeight="1" x14ac:dyDescent="0.3">
      <c r="A248" s="243"/>
      <c r="B248" s="175" t="s">
        <v>192</v>
      </c>
      <c r="C248" s="177">
        <v>330.44</v>
      </c>
      <c r="D248" s="177">
        <v>3</v>
      </c>
      <c r="E248" s="177">
        <v>3</v>
      </c>
      <c r="F248" s="207">
        <f t="shared" si="18"/>
        <v>9.0788040188839129E-3</v>
      </c>
      <c r="G248" s="177">
        <v>0</v>
      </c>
      <c r="H248" s="180">
        <v>0</v>
      </c>
      <c r="I248" s="177">
        <v>0</v>
      </c>
      <c r="J248" s="177">
        <v>0</v>
      </c>
      <c r="K248" s="180">
        <v>0</v>
      </c>
      <c r="L248" s="177">
        <f t="shared" si="22"/>
        <v>0</v>
      </c>
      <c r="M248" s="179">
        <v>0</v>
      </c>
      <c r="N248" s="177">
        <v>0</v>
      </c>
      <c r="O248" s="180">
        <f t="shared" si="19"/>
        <v>0</v>
      </c>
      <c r="P248" s="177">
        <v>0</v>
      </c>
    </row>
    <row r="249" spans="1:16" s="20" customFormat="1" ht="9.9499999999999993" customHeight="1" x14ac:dyDescent="0.3">
      <c r="A249" s="9">
        <v>3</v>
      </c>
      <c r="B249" s="175" t="s">
        <v>193</v>
      </c>
      <c r="C249" s="177">
        <v>157.74</v>
      </c>
      <c r="D249" s="177">
        <v>5</v>
      </c>
      <c r="E249" s="177">
        <v>5</v>
      </c>
      <c r="F249" s="207">
        <f t="shared" si="18"/>
        <v>3.1697730442500315E-2</v>
      </c>
      <c r="G249" s="177">
        <v>0</v>
      </c>
      <c r="H249" s="180">
        <v>0</v>
      </c>
      <c r="I249" s="177">
        <v>0</v>
      </c>
      <c r="J249" s="177">
        <v>0</v>
      </c>
      <c r="K249" s="180">
        <v>0</v>
      </c>
      <c r="L249" s="177">
        <f t="shared" si="22"/>
        <v>0</v>
      </c>
      <c r="M249" s="179">
        <v>0</v>
      </c>
      <c r="N249" s="177">
        <v>0</v>
      </c>
      <c r="O249" s="180">
        <f t="shared" si="19"/>
        <v>0</v>
      </c>
      <c r="P249" s="177">
        <v>0</v>
      </c>
    </row>
    <row r="250" spans="1:16" s="20" customFormat="1" ht="9.9499999999999993" customHeight="1" x14ac:dyDescent="0.3">
      <c r="A250" s="9">
        <v>4</v>
      </c>
      <c r="B250" s="175" t="s">
        <v>194</v>
      </c>
      <c r="C250" s="177">
        <v>41.97</v>
      </c>
      <c r="D250" s="177">
        <v>0</v>
      </c>
      <c r="E250" s="177">
        <v>0</v>
      </c>
      <c r="F250" s="207">
        <f t="shared" si="18"/>
        <v>0</v>
      </c>
      <c r="G250" s="177">
        <v>0</v>
      </c>
      <c r="H250" s="180">
        <v>0</v>
      </c>
      <c r="I250" s="177">
        <v>0</v>
      </c>
      <c r="J250" s="177">
        <v>0</v>
      </c>
      <c r="K250" s="180">
        <v>0</v>
      </c>
      <c r="L250" s="177">
        <f t="shared" si="22"/>
        <v>0</v>
      </c>
      <c r="M250" s="179">
        <v>0</v>
      </c>
      <c r="N250" s="177">
        <v>0</v>
      </c>
      <c r="O250" s="180">
        <v>0</v>
      </c>
      <c r="P250" s="177">
        <v>0</v>
      </c>
    </row>
    <row r="251" spans="1:16" s="20" customFormat="1" ht="9.9499999999999993" customHeight="1" x14ac:dyDescent="0.3">
      <c r="A251" s="9">
        <v>5</v>
      </c>
      <c r="B251" s="175" t="s">
        <v>195</v>
      </c>
      <c r="C251" s="177">
        <v>146.55000000000001</v>
      </c>
      <c r="D251" s="177">
        <v>8</v>
      </c>
      <c r="E251" s="177">
        <v>8</v>
      </c>
      <c r="F251" s="207">
        <f t="shared" si="18"/>
        <v>5.4588877516206072E-2</v>
      </c>
      <c r="G251" s="177">
        <v>0</v>
      </c>
      <c r="H251" s="180">
        <v>0</v>
      </c>
      <c r="I251" s="177">
        <v>0</v>
      </c>
      <c r="J251" s="177">
        <v>0</v>
      </c>
      <c r="K251" s="180">
        <v>0</v>
      </c>
      <c r="L251" s="177">
        <f t="shared" si="22"/>
        <v>0</v>
      </c>
      <c r="M251" s="179">
        <v>0</v>
      </c>
      <c r="N251" s="177">
        <v>0</v>
      </c>
      <c r="O251" s="180">
        <f t="shared" si="19"/>
        <v>0</v>
      </c>
      <c r="P251" s="177">
        <v>0</v>
      </c>
    </row>
    <row r="252" spans="1:16" s="20" customFormat="1" ht="9.9499999999999993" customHeight="1" x14ac:dyDescent="0.3">
      <c r="A252" s="9">
        <v>6</v>
      </c>
      <c r="B252" s="175" t="s">
        <v>196</v>
      </c>
      <c r="C252" s="177">
        <v>6.49</v>
      </c>
      <c r="D252" s="177">
        <v>0</v>
      </c>
      <c r="E252" s="177">
        <v>0</v>
      </c>
      <c r="F252" s="207">
        <f t="shared" si="18"/>
        <v>0</v>
      </c>
      <c r="G252" s="177">
        <v>0</v>
      </c>
      <c r="H252" s="180">
        <v>0</v>
      </c>
      <c r="I252" s="177">
        <v>0</v>
      </c>
      <c r="J252" s="177">
        <v>0</v>
      </c>
      <c r="K252" s="180">
        <v>0</v>
      </c>
      <c r="L252" s="177">
        <f t="shared" si="22"/>
        <v>0</v>
      </c>
      <c r="M252" s="179">
        <v>0</v>
      </c>
      <c r="N252" s="177">
        <v>0</v>
      </c>
      <c r="O252" s="180">
        <v>0</v>
      </c>
      <c r="P252" s="177">
        <v>0</v>
      </c>
    </row>
    <row r="253" spans="1:16" s="20" customFormat="1" ht="9.9499999999999993" customHeight="1" x14ac:dyDescent="0.3">
      <c r="A253" s="241">
        <v>7</v>
      </c>
      <c r="B253" s="175" t="s">
        <v>197</v>
      </c>
      <c r="C253" s="177">
        <v>8.93</v>
      </c>
      <c r="D253" s="177">
        <v>0</v>
      </c>
      <c r="E253" s="177">
        <v>0</v>
      </c>
      <c r="F253" s="207">
        <f t="shared" si="18"/>
        <v>0</v>
      </c>
      <c r="G253" s="177">
        <v>0</v>
      </c>
      <c r="H253" s="180">
        <v>0</v>
      </c>
      <c r="I253" s="177">
        <v>0</v>
      </c>
      <c r="J253" s="177">
        <v>0</v>
      </c>
      <c r="K253" s="180">
        <v>0</v>
      </c>
      <c r="L253" s="177">
        <f t="shared" si="22"/>
        <v>0</v>
      </c>
      <c r="M253" s="179">
        <v>0</v>
      </c>
      <c r="N253" s="177">
        <v>0</v>
      </c>
      <c r="O253" s="180">
        <v>0</v>
      </c>
      <c r="P253" s="177">
        <v>0</v>
      </c>
    </row>
    <row r="254" spans="1:16" s="20" customFormat="1" ht="9.75" customHeight="1" x14ac:dyDescent="0.3">
      <c r="A254" s="243"/>
      <c r="B254" s="175" t="s">
        <v>238</v>
      </c>
      <c r="C254" s="177"/>
      <c r="D254" s="177"/>
      <c r="E254" s="177"/>
      <c r="F254" s="207"/>
      <c r="G254" s="177"/>
      <c r="H254" s="180"/>
      <c r="I254" s="177"/>
      <c r="J254" s="177"/>
      <c r="K254" s="180"/>
      <c r="L254" s="177"/>
      <c r="M254" s="179"/>
      <c r="N254" s="177"/>
      <c r="O254" s="180"/>
      <c r="P254" s="177"/>
    </row>
    <row r="255" spans="1:16" s="20" customFormat="1" ht="9.75" customHeight="1" x14ac:dyDescent="0.3">
      <c r="A255" s="9">
        <v>8</v>
      </c>
      <c r="B255" s="175" t="s">
        <v>198</v>
      </c>
      <c r="C255" s="177">
        <v>23.28</v>
      </c>
      <c r="D255" s="177">
        <v>0</v>
      </c>
      <c r="E255" s="177">
        <v>0</v>
      </c>
      <c r="F255" s="207">
        <v>0</v>
      </c>
      <c r="G255" s="177">
        <v>0</v>
      </c>
      <c r="H255" s="180">
        <v>0</v>
      </c>
      <c r="I255" s="177">
        <v>0</v>
      </c>
      <c r="J255" s="177">
        <v>0</v>
      </c>
      <c r="K255" s="180">
        <v>0</v>
      </c>
      <c r="L255" s="177">
        <f t="shared" si="22"/>
        <v>0</v>
      </c>
      <c r="M255" s="179">
        <v>0</v>
      </c>
      <c r="N255" s="177">
        <v>0</v>
      </c>
      <c r="O255" s="180">
        <v>0</v>
      </c>
      <c r="P255" s="177">
        <v>0</v>
      </c>
    </row>
    <row r="256" spans="1:16" s="20" customFormat="1" ht="9.75" customHeight="1" x14ac:dyDescent="0.3">
      <c r="A256" s="9">
        <v>9</v>
      </c>
      <c r="B256" s="175" t="s">
        <v>199</v>
      </c>
      <c r="C256" s="177">
        <v>16.71</v>
      </c>
      <c r="D256" s="177">
        <v>0</v>
      </c>
      <c r="E256" s="177">
        <v>0</v>
      </c>
      <c r="F256" s="207">
        <v>0</v>
      </c>
      <c r="G256" s="177">
        <v>0</v>
      </c>
      <c r="H256" s="180">
        <v>0</v>
      </c>
      <c r="I256" s="177">
        <v>0</v>
      </c>
      <c r="J256" s="177">
        <v>0</v>
      </c>
      <c r="K256" s="180">
        <v>0</v>
      </c>
      <c r="L256" s="177">
        <f t="shared" si="22"/>
        <v>0</v>
      </c>
      <c r="M256" s="179">
        <v>0</v>
      </c>
      <c r="N256" s="177">
        <v>0</v>
      </c>
      <c r="O256" s="180">
        <v>0</v>
      </c>
      <c r="P256" s="177">
        <v>0</v>
      </c>
    </row>
    <row r="257" spans="1:16" s="78" customFormat="1" ht="9.9499999999999993" customHeight="1" x14ac:dyDescent="0.3">
      <c r="A257" s="324" t="s">
        <v>200</v>
      </c>
      <c r="B257" s="324"/>
      <c r="C257" s="184">
        <f>SUM(C246:C256)</f>
        <v>1276.6200000000001</v>
      </c>
      <c r="D257" s="184">
        <f>SUM(D246:D256)</f>
        <v>16</v>
      </c>
      <c r="E257" s="184">
        <f>SUM(E246:E256)</f>
        <v>16</v>
      </c>
      <c r="F257" s="208">
        <f t="shared" si="18"/>
        <v>1.2533095204524447E-2</v>
      </c>
      <c r="G257" s="184">
        <f>SUM(G246:G256)</f>
        <v>0</v>
      </c>
      <c r="H257" s="186">
        <v>0</v>
      </c>
      <c r="I257" s="184">
        <v>0</v>
      </c>
      <c r="J257" s="184">
        <f>SUM(J246:J256)</f>
        <v>0</v>
      </c>
      <c r="K257" s="186">
        <v>0</v>
      </c>
      <c r="L257" s="177">
        <f>SUM(L246:L256)</f>
        <v>0</v>
      </c>
      <c r="M257" s="186">
        <f>L257/E257</f>
        <v>0</v>
      </c>
      <c r="N257" s="184">
        <f>SUM(N246:N256)</f>
        <v>0</v>
      </c>
      <c r="O257" s="186">
        <f t="shared" si="19"/>
        <v>0</v>
      </c>
      <c r="P257" s="184">
        <v>0</v>
      </c>
    </row>
    <row r="258" spans="1:16" ht="9.9499999999999993" customHeight="1" x14ac:dyDescent="0.3">
      <c r="A258" s="325" t="s">
        <v>201</v>
      </c>
      <c r="B258" s="325"/>
      <c r="C258" s="177"/>
      <c r="D258" s="177"/>
      <c r="E258" s="177"/>
      <c r="F258" s="207"/>
      <c r="G258" s="177"/>
      <c r="H258" s="180"/>
      <c r="I258" s="177"/>
      <c r="J258" s="177"/>
      <c r="K258" s="180"/>
      <c r="L258" s="177"/>
      <c r="M258" s="179"/>
      <c r="N258" s="177"/>
      <c r="O258" s="180"/>
      <c r="P258" s="177"/>
    </row>
    <row r="259" spans="1:16" s="20" customFormat="1" ht="9.9499999999999993" customHeight="1" x14ac:dyDescent="0.3">
      <c r="A259" s="241">
        <v>1</v>
      </c>
      <c r="B259" s="175" t="s">
        <v>202</v>
      </c>
      <c r="C259" s="177"/>
      <c r="D259" s="177"/>
      <c r="E259" s="177"/>
      <c r="F259" s="207"/>
      <c r="G259" s="177"/>
      <c r="H259" s="180"/>
      <c r="I259" s="177"/>
      <c r="J259" s="177"/>
      <c r="K259" s="180"/>
      <c r="L259" s="177"/>
      <c r="M259" s="179"/>
      <c r="N259" s="177"/>
      <c r="O259" s="180"/>
      <c r="P259" s="177"/>
    </row>
    <row r="260" spans="1:16" s="20" customFormat="1" ht="9.9499999999999993" customHeight="1" x14ac:dyDescent="0.3">
      <c r="A260" s="242"/>
      <c r="B260" s="175" t="s">
        <v>203</v>
      </c>
      <c r="C260" s="177">
        <v>25.35</v>
      </c>
      <c r="D260" s="177">
        <v>0</v>
      </c>
      <c r="E260" s="177">
        <v>0</v>
      </c>
      <c r="F260" s="207">
        <f t="shared" si="18"/>
        <v>0</v>
      </c>
      <c r="G260" s="177">
        <v>0</v>
      </c>
      <c r="H260" s="180">
        <v>0</v>
      </c>
      <c r="I260" s="177">
        <v>0</v>
      </c>
      <c r="J260" s="177">
        <v>0</v>
      </c>
      <c r="K260" s="180">
        <v>0</v>
      </c>
      <c r="L260" s="177">
        <f t="shared" si="22"/>
        <v>0</v>
      </c>
      <c r="M260" s="179">
        <v>0</v>
      </c>
      <c r="N260" s="177">
        <v>0</v>
      </c>
      <c r="O260" s="180">
        <v>0</v>
      </c>
      <c r="P260" s="177">
        <v>0</v>
      </c>
    </row>
    <row r="261" spans="1:16" s="20" customFormat="1" ht="9.9499999999999993" customHeight="1" x14ac:dyDescent="0.3">
      <c r="A261" s="242"/>
      <c r="B261" s="175" t="s">
        <v>204</v>
      </c>
      <c r="C261" s="177">
        <v>70.63</v>
      </c>
      <c r="D261" s="177">
        <v>1</v>
      </c>
      <c r="E261" s="177">
        <v>1</v>
      </c>
      <c r="F261" s="207">
        <f t="shared" si="18"/>
        <v>1.4158289678606824E-2</v>
      </c>
      <c r="G261" s="177">
        <v>0</v>
      </c>
      <c r="H261" s="180">
        <v>0</v>
      </c>
      <c r="I261" s="177">
        <v>0</v>
      </c>
      <c r="J261" s="177">
        <v>0</v>
      </c>
      <c r="K261" s="180">
        <v>0</v>
      </c>
      <c r="L261" s="177">
        <f t="shared" si="22"/>
        <v>0</v>
      </c>
      <c r="M261" s="179">
        <v>0</v>
      </c>
      <c r="N261" s="177">
        <v>0</v>
      </c>
      <c r="O261" s="180">
        <f t="shared" si="19"/>
        <v>0</v>
      </c>
      <c r="P261" s="177">
        <v>0</v>
      </c>
    </row>
    <row r="262" spans="1:16" s="20" customFormat="1" ht="9.9499999999999993" customHeight="1" x14ac:dyDescent="0.3">
      <c r="A262" s="242"/>
      <c r="B262" s="175" t="s">
        <v>205</v>
      </c>
      <c r="C262" s="177">
        <v>12.44</v>
      </c>
      <c r="D262" s="177">
        <v>0</v>
      </c>
      <c r="E262" s="177">
        <v>0</v>
      </c>
      <c r="F262" s="207">
        <f t="shared" si="18"/>
        <v>0</v>
      </c>
      <c r="G262" s="177">
        <v>0</v>
      </c>
      <c r="H262" s="180">
        <v>0</v>
      </c>
      <c r="I262" s="177">
        <v>0</v>
      </c>
      <c r="J262" s="177">
        <v>0</v>
      </c>
      <c r="K262" s="180">
        <v>0</v>
      </c>
      <c r="L262" s="177">
        <f t="shared" si="22"/>
        <v>0</v>
      </c>
      <c r="M262" s="179">
        <v>0</v>
      </c>
      <c r="N262" s="177">
        <v>0</v>
      </c>
      <c r="O262" s="180">
        <v>0</v>
      </c>
      <c r="P262" s="177">
        <v>0</v>
      </c>
    </row>
    <row r="263" spans="1:16" s="20" customFormat="1" ht="9.9499999999999993" customHeight="1" x14ac:dyDescent="0.3">
      <c r="A263" s="243"/>
      <c r="B263" s="175" t="s">
        <v>206</v>
      </c>
      <c r="C263" s="177">
        <v>350.33</v>
      </c>
      <c r="D263" s="177">
        <v>5</v>
      </c>
      <c r="E263" s="177">
        <v>5</v>
      </c>
      <c r="F263" s="207">
        <f t="shared" si="18"/>
        <v>1.4272257585704908E-2</v>
      </c>
      <c r="G263" s="177">
        <v>0</v>
      </c>
      <c r="H263" s="180">
        <v>0</v>
      </c>
      <c r="I263" s="177">
        <v>0</v>
      </c>
      <c r="J263" s="177">
        <v>0</v>
      </c>
      <c r="K263" s="180">
        <v>0</v>
      </c>
      <c r="L263" s="177">
        <f t="shared" si="22"/>
        <v>0</v>
      </c>
      <c r="M263" s="179">
        <v>0.1</v>
      </c>
      <c r="N263" s="177">
        <v>0</v>
      </c>
      <c r="O263" s="180">
        <f t="shared" si="19"/>
        <v>0</v>
      </c>
      <c r="P263" s="177">
        <v>0</v>
      </c>
    </row>
    <row r="264" spans="1:16" s="20" customFormat="1" ht="9.9499999999999993" customHeight="1" x14ac:dyDescent="0.3">
      <c r="A264" s="9">
        <v>2</v>
      </c>
      <c r="B264" s="175" t="s">
        <v>207</v>
      </c>
      <c r="C264" s="177">
        <v>369.64</v>
      </c>
      <c r="D264" s="177">
        <v>0</v>
      </c>
      <c r="E264" s="177">
        <v>0</v>
      </c>
      <c r="F264" s="207">
        <f t="shared" si="18"/>
        <v>0</v>
      </c>
      <c r="G264" s="177">
        <v>0</v>
      </c>
      <c r="H264" s="180">
        <v>0</v>
      </c>
      <c r="I264" s="177">
        <v>0</v>
      </c>
      <c r="J264" s="177">
        <v>0</v>
      </c>
      <c r="K264" s="180">
        <v>0</v>
      </c>
      <c r="L264" s="177">
        <f t="shared" si="22"/>
        <v>0</v>
      </c>
      <c r="M264" s="179">
        <v>0</v>
      </c>
      <c r="N264" s="177">
        <v>0</v>
      </c>
      <c r="O264" s="180">
        <v>0</v>
      </c>
      <c r="P264" s="177">
        <v>0</v>
      </c>
    </row>
    <row r="265" spans="1:16" s="20" customFormat="1" ht="9.9499999999999993" customHeight="1" x14ac:dyDescent="0.3">
      <c r="A265" s="241">
        <v>3</v>
      </c>
      <c r="B265" s="175" t="s">
        <v>208</v>
      </c>
      <c r="C265" s="209"/>
      <c r="D265" s="209"/>
      <c r="E265" s="209"/>
      <c r="F265" s="210"/>
      <c r="G265" s="177"/>
      <c r="H265" s="211"/>
      <c r="I265" s="209"/>
      <c r="J265" s="209"/>
      <c r="K265" s="211"/>
      <c r="L265" s="177"/>
      <c r="M265" s="179"/>
      <c r="N265" s="177"/>
      <c r="O265" s="180"/>
      <c r="P265" s="177"/>
    </row>
    <row r="266" spans="1:16" s="20" customFormat="1" ht="9.9499999999999993" customHeight="1" x14ac:dyDescent="0.3">
      <c r="A266" s="242"/>
      <c r="B266" s="175" t="s">
        <v>97</v>
      </c>
      <c r="C266" s="177">
        <v>267.42</v>
      </c>
      <c r="D266" s="177">
        <v>2</v>
      </c>
      <c r="E266" s="177">
        <v>2</v>
      </c>
      <c r="F266" s="207">
        <f t="shared" si="18"/>
        <v>7.4788721860743392E-3</v>
      </c>
      <c r="G266" s="177">
        <v>0</v>
      </c>
      <c r="H266" s="180">
        <v>0</v>
      </c>
      <c r="I266" s="177">
        <v>0</v>
      </c>
      <c r="J266" s="177">
        <v>0</v>
      </c>
      <c r="K266" s="180">
        <v>0</v>
      </c>
      <c r="L266" s="177">
        <f t="shared" si="22"/>
        <v>0</v>
      </c>
      <c r="M266" s="179">
        <v>0</v>
      </c>
      <c r="N266" s="177">
        <v>0</v>
      </c>
      <c r="O266" s="180">
        <f t="shared" si="19"/>
        <v>0</v>
      </c>
      <c r="P266" s="177">
        <v>0</v>
      </c>
    </row>
    <row r="267" spans="1:16" s="20" customFormat="1" ht="9.9499999999999993" customHeight="1" x14ac:dyDescent="0.3">
      <c r="A267" s="243"/>
      <c r="B267" s="175" t="s">
        <v>98</v>
      </c>
      <c r="C267" s="177">
        <v>1408.25</v>
      </c>
      <c r="D267" s="177">
        <v>41</v>
      </c>
      <c r="E267" s="177">
        <v>41</v>
      </c>
      <c r="F267" s="207">
        <f t="shared" ref="F267:F331" si="23">E267/C267</f>
        <v>2.9114148766199183E-2</v>
      </c>
      <c r="G267" s="177">
        <v>0</v>
      </c>
      <c r="H267" s="180">
        <v>0</v>
      </c>
      <c r="I267" s="177">
        <v>0</v>
      </c>
      <c r="J267" s="177">
        <v>0</v>
      </c>
      <c r="K267" s="180">
        <v>0</v>
      </c>
      <c r="L267" s="177">
        <f t="shared" si="22"/>
        <v>4</v>
      </c>
      <c r="M267" s="179">
        <v>0.1</v>
      </c>
      <c r="N267" s="177">
        <v>0</v>
      </c>
      <c r="O267" s="180">
        <f t="shared" si="19"/>
        <v>0</v>
      </c>
      <c r="P267" s="177">
        <v>0</v>
      </c>
    </row>
    <row r="268" spans="1:16" ht="11.45" customHeight="1" x14ac:dyDescent="0.3">
      <c r="A268" s="9">
        <v>4</v>
      </c>
      <c r="B268" s="175" t="s">
        <v>238</v>
      </c>
      <c r="C268" s="177">
        <v>6.27</v>
      </c>
      <c r="D268" s="177">
        <v>0</v>
      </c>
      <c r="E268" s="177">
        <v>0</v>
      </c>
      <c r="F268" s="207">
        <f t="shared" si="23"/>
        <v>0</v>
      </c>
      <c r="G268" s="177">
        <v>0</v>
      </c>
      <c r="H268" s="180">
        <v>0</v>
      </c>
      <c r="I268" s="177">
        <v>0</v>
      </c>
      <c r="J268" s="177">
        <v>0</v>
      </c>
      <c r="K268" s="180">
        <v>0</v>
      </c>
      <c r="L268" s="177">
        <f t="shared" si="22"/>
        <v>0</v>
      </c>
      <c r="M268" s="179">
        <v>0</v>
      </c>
      <c r="N268" s="177">
        <v>0</v>
      </c>
      <c r="O268" s="180">
        <v>0</v>
      </c>
      <c r="P268" s="177">
        <v>0</v>
      </c>
    </row>
    <row r="269" spans="1:16" s="78" customFormat="1" ht="9.9499999999999993" customHeight="1" x14ac:dyDescent="0.3">
      <c r="A269" s="324" t="s">
        <v>209</v>
      </c>
      <c r="B269" s="324"/>
      <c r="C269" s="184">
        <f>SUM(C268,C267,C266,C264,C263,C262,C261,C260)</f>
        <v>2510.33</v>
      </c>
      <c r="D269" s="184">
        <f>SUM(D259:D268)</f>
        <v>49</v>
      </c>
      <c r="E269" s="184">
        <f>SUM(E259:E268)</f>
        <v>49</v>
      </c>
      <c r="F269" s="208">
        <f t="shared" si="23"/>
        <v>1.9519346062071521E-2</v>
      </c>
      <c r="G269" s="184">
        <f>SUM(G259:G268)</f>
        <v>0</v>
      </c>
      <c r="H269" s="186">
        <v>0</v>
      </c>
      <c r="I269" s="184">
        <v>0</v>
      </c>
      <c r="J269" s="184">
        <f>SUM(J259:J268)</f>
        <v>0</v>
      </c>
      <c r="K269" s="186">
        <v>0</v>
      </c>
      <c r="L269" s="177">
        <f>SUM(L259:L268)</f>
        <v>4</v>
      </c>
      <c r="M269" s="186">
        <f>L269/E269</f>
        <v>8.1632653061224483E-2</v>
      </c>
      <c r="N269" s="184">
        <f>SUM(N259:N268)</f>
        <v>0</v>
      </c>
      <c r="O269" s="186">
        <f t="shared" ref="O269:O332" si="24">N269/E269</f>
        <v>0</v>
      </c>
      <c r="P269" s="184">
        <v>0</v>
      </c>
    </row>
    <row r="270" spans="1:16" ht="9.9499999999999993" customHeight="1" x14ac:dyDescent="0.3">
      <c r="A270" s="325" t="s">
        <v>210</v>
      </c>
      <c r="B270" s="325"/>
      <c r="C270" s="177"/>
      <c r="D270" s="177"/>
      <c r="E270" s="177"/>
      <c r="F270" s="207"/>
      <c r="G270" s="177"/>
      <c r="H270" s="180"/>
      <c r="I270" s="177"/>
      <c r="J270" s="177"/>
      <c r="K270" s="180"/>
      <c r="L270" s="177"/>
      <c r="M270" s="179"/>
      <c r="N270" s="177"/>
      <c r="O270" s="180"/>
      <c r="P270" s="177"/>
    </row>
    <row r="271" spans="1:16" ht="9.9499999999999993" customHeight="1" x14ac:dyDescent="0.3">
      <c r="A271" s="241">
        <v>1</v>
      </c>
      <c r="B271" s="175" t="s">
        <v>317</v>
      </c>
      <c r="C271" s="177"/>
      <c r="D271" s="177"/>
      <c r="E271" s="177"/>
      <c r="F271" s="207"/>
      <c r="G271" s="177"/>
      <c r="H271" s="180"/>
      <c r="I271" s="177"/>
      <c r="J271" s="177"/>
      <c r="K271" s="180"/>
      <c r="L271" s="177"/>
      <c r="M271" s="179"/>
      <c r="N271" s="177"/>
      <c r="O271" s="180"/>
      <c r="P271" s="177"/>
    </row>
    <row r="272" spans="1:16" s="20" customFormat="1" ht="9.9499999999999993" customHeight="1" x14ac:dyDescent="0.3">
      <c r="A272" s="242"/>
      <c r="B272" s="175" t="s">
        <v>212</v>
      </c>
      <c r="C272" s="177">
        <v>342.45</v>
      </c>
      <c r="D272" s="177">
        <v>6</v>
      </c>
      <c r="E272" s="177">
        <v>6</v>
      </c>
      <c r="F272" s="207">
        <f t="shared" si="23"/>
        <v>1.7520805957074025E-2</v>
      </c>
      <c r="G272" s="177">
        <v>0</v>
      </c>
      <c r="H272" s="180">
        <v>0</v>
      </c>
      <c r="I272" s="177">
        <v>0</v>
      </c>
      <c r="J272" s="177">
        <v>0</v>
      </c>
      <c r="K272" s="180">
        <v>0</v>
      </c>
      <c r="L272" s="177">
        <f t="shared" si="22"/>
        <v>0</v>
      </c>
      <c r="M272" s="179">
        <v>0</v>
      </c>
      <c r="N272" s="177">
        <v>0</v>
      </c>
      <c r="O272" s="180">
        <f t="shared" si="24"/>
        <v>0</v>
      </c>
      <c r="P272" s="177">
        <v>0</v>
      </c>
    </row>
    <row r="273" spans="1:16" s="20" customFormat="1" ht="9.9499999999999993" customHeight="1" x14ac:dyDescent="0.3">
      <c r="A273" s="242"/>
      <c r="B273" s="175" t="s">
        <v>213</v>
      </c>
      <c r="C273" s="177">
        <v>121.29</v>
      </c>
      <c r="D273" s="177">
        <v>1</v>
      </c>
      <c r="E273" s="177">
        <v>1</v>
      </c>
      <c r="F273" s="207">
        <f t="shared" si="23"/>
        <v>8.2447027784648356E-3</v>
      </c>
      <c r="G273" s="177">
        <v>0</v>
      </c>
      <c r="H273" s="180">
        <v>0</v>
      </c>
      <c r="I273" s="177">
        <v>0</v>
      </c>
      <c r="J273" s="177">
        <v>0</v>
      </c>
      <c r="K273" s="180">
        <v>0</v>
      </c>
      <c r="L273" s="177">
        <f t="shared" si="22"/>
        <v>0</v>
      </c>
      <c r="M273" s="179">
        <v>0</v>
      </c>
      <c r="N273" s="177">
        <v>0</v>
      </c>
      <c r="O273" s="180">
        <v>0</v>
      </c>
      <c r="P273" s="177">
        <v>0</v>
      </c>
    </row>
    <row r="274" spans="1:16" s="20" customFormat="1" ht="9.9499999999999993" customHeight="1" x14ac:dyDescent="0.3">
      <c r="A274" s="243"/>
      <c r="B274" s="175" t="s">
        <v>214</v>
      </c>
      <c r="C274" s="177">
        <v>101.63</v>
      </c>
      <c r="D274" s="177">
        <v>2</v>
      </c>
      <c r="E274" s="177">
        <v>2</v>
      </c>
      <c r="F274" s="207">
        <f t="shared" si="23"/>
        <v>1.9679228574239892E-2</v>
      </c>
      <c r="G274" s="177">
        <v>0</v>
      </c>
      <c r="H274" s="180">
        <v>0</v>
      </c>
      <c r="I274" s="177">
        <v>0</v>
      </c>
      <c r="J274" s="177">
        <v>0</v>
      </c>
      <c r="K274" s="180">
        <v>0</v>
      </c>
      <c r="L274" s="177">
        <f t="shared" si="22"/>
        <v>0</v>
      </c>
      <c r="M274" s="179">
        <v>0</v>
      </c>
      <c r="N274" s="177">
        <v>0</v>
      </c>
      <c r="O274" s="180">
        <f t="shared" si="24"/>
        <v>0</v>
      </c>
      <c r="P274" s="177">
        <v>0</v>
      </c>
    </row>
    <row r="275" spans="1:16" ht="9.9499999999999993" customHeight="1" x14ac:dyDescent="0.3">
      <c r="A275" s="241">
        <v>2</v>
      </c>
      <c r="B275" s="175" t="s">
        <v>215</v>
      </c>
      <c r="C275" s="177"/>
      <c r="D275" s="177"/>
      <c r="E275" s="177"/>
      <c r="F275" s="207"/>
      <c r="G275" s="177"/>
      <c r="H275" s="180"/>
      <c r="I275" s="177"/>
      <c r="J275" s="177"/>
      <c r="K275" s="180"/>
      <c r="L275" s="177"/>
      <c r="M275" s="179"/>
      <c r="N275" s="177"/>
      <c r="O275" s="180"/>
      <c r="P275" s="177">
        <v>0</v>
      </c>
    </row>
    <row r="276" spans="1:16" s="20" customFormat="1" ht="9.9499999999999993" customHeight="1" x14ac:dyDescent="0.3">
      <c r="A276" s="242"/>
      <c r="B276" s="175" t="s">
        <v>216</v>
      </c>
      <c r="C276" s="177">
        <v>510.87</v>
      </c>
      <c r="D276" s="177">
        <v>4</v>
      </c>
      <c r="E276" s="177">
        <v>4</v>
      </c>
      <c r="F276" s="207">
        <f t="shared" si="23"/>
        <v>7.8297805703995138E-3</v>
      </c>
      <c r="G276" s="177">
        <v>0</v>
      </c>
      <c r="H276" s="180">
        <v>0</v>
      </c>
      <c r="I276" s="177">
        <v>0</v>
      </c>
      <c r="J276" s="177">
        <v>0</v>
      </c>
      <c r="K276" s="180">
        <v>0</v>
      </c>
      <c r="L276" s="177">
        <f t="shared" si="22"/>
        <v>0</v>
      </c>
      <c r="M276" s="179">
        <v>0</v>
      </c>
      <c r="N276" s="177">
        <v>0</v>
      </c>
      <c r="O276" s="180">
        <f t="shared" si="24"/>
        <v>0</v>
      </c>
      <c r="P276" s="177">
        <v>0</v>
      </c>
    </row>
    <row r="277" spans="1:16" s="20" customFormat="1" ht="9.9499999999999993" customHeight="1" x14ac:dyDescent="0.3">
      <c r="A277" s="242"/>
      <c r="B277" s="175" t="s">
        <v>217</v>
      </c>
      <c r="C277" s="177">
        <v>132.16</v>
      </c>
      <c r="D277" s="177">
        <v>1</v>
      </c>
      <c r="E277" s="177">
        <v>1</v>
      </c>
      <c r="F277" s="207">
        <f t="shared" si="23"/>
        <v>7.5665859564164649E-3</v>
      </c>
      <c r="G277" s="177">
        <v>0</v>
      </c>
      <c r="H277" s="180">
        <v>0</v>
      </c>
      <c r="I277" s="177">
        <v>0</v>
      </c>
      <c r="J277" s="177">
        <v>0</v>
      </c>
      <c r="K277" s="180">
        <v>0</v>
      </c>
      <c r="L277" s="177">
        <f t="shared" si="22"/>
        <v>0</v>
      </c>
      <c r="M277" s="179">
        <v>0</v>
      </c>
      <c r="N277" s="177">
        <v>0</v>
      </c>
      <c r="O277" s="180">
        <f t="shared" si="24"/>
        <v>0</v>
      </c>
      <c r="P277" s="177">
        <v>0</v>
      </c>
    </row>
    <row r="278" spans="1:16" s="20" customFormat="1" ht="9.9499999999999993" customHeight="1" x14ac:dyDescent="0.3">
      <c r="A278" s="242"/>
      <c r="B278" s="175" t="s">
        <v>218</v>
      </c>
      <c r="C278" s="177">
        <v>444.64</v>
      </c>
      <c r="D278" s="177">
        <v>0</v>
      </c>
      <c r="E278" s="177">
        <v>0</v>
      </c>
      <c r="F278" s="207">
        <f t="shared" si="23"/>
        <v>0</v>
      </c>
      <c r="G278" s="177">
        <v>0</v>
      </c>
      <c r="H278" s="180">
        <v>0</v>
      </c>
      <c r="I278" s="177">
        <v>0</v>
      </c>
      <c r="J278" s="177">
        <v>0</v>
      </c>
      <c r="K278" s="180">
        <v>0</v>
      </c>
      <c r="L278" s="177">
        <f t="shared" si="22"/>
        <v>0</v>
      </c>
      <c r="M278" s="179">
        <v>0</v>
      </c>
      <c r="N278" s="177">
        <v>0</v>
      </c>
      <c r="O278" s="180">
        <v>0</v>
      </c>
      <c r="P278" s="177">
        <v>0</v>
      </c>
    </row>
    <row r="279" spans="1:16" s="20" customFormat="1" ht="9.9499999999999993" customHeight="1" x14ac:dyDescent="0.3">
      <c r="A279" s="242"/>
      <c r="B279" s="175" t="s">
        <v>219</v>
      </c>
      <c r="C279" s="177">
        <v>694.62</v>
      </c>
      <c r="D279" s="177">
        <v>6</v>
      </c>
      <c r="E279" s="177">
        <v>6</v>
      </c>
      <c r="F279" s="207">
        <f t="shared" si="23"/>
        <v>8.6378163600241854E-3</v>
      </c>
      <c r="G279" s="177">
        <v>0</v>
      </c>
      <c r="H279" s="180">
        <v>0</v>
      </c>
      <c r="I279" s="177">
        <v>0</v>
      </c>
      <c r="J279" s="177">
        <v>0</v>
      </c>
      <c r="K279" s="180">
        <v>0</v>
      </c>
      <c r="L279" s="177">
        <f t="shared" si="22"/>
        <v>0</v>
      </c>
      <c r="M279" s="179">
        <v>0</v>
      </c>
      <c r="N279" s="177">
        <v>0</v>
      </c>
      <c r="O279" s="180">
        <f t="shared" si="24"/>
        <v>0</v>
      </c>
      <c r="P279" s="177">
        <v>0</v>
      </c>
    </row>
    <row r="280" spans="1:16" s="20" customFormat="1" ht="9.9499999999999993" customHeight="1" x14ac:dyDescent="0.3">
      <c r="A280" s="242"/>
      <c r="B280" s="175" t="s">
        <v>220</v>
      </c>
      <c r="C280" s="177">
        <v>892.76</v>
      </c>
      <c r="D280" s="177">
        <v>7</v>
      </c>
      <c r="E280" s="177">
        <v>7</v>
      </c>
      <c r="F280" s="207">
        <f t="shared" si="23"/>
        <v>7.8408530848156285E-3</v>
      </c>
      <c r="G280" s="177">
        <v>0</v>
      </c>
      <c r="H280" s="180">
        <v>0</v>
      </c>
      <c r="I280" s="177">
        <v>0</v>
      </c>
      <c r="J280" s="177">
        <v>0</v>
      </c>
      <c r="K280" s="180">
        <v>0</v>
      </c>
      <c r="L280" s="177">
        <f t="shared" si="22"/>
        <v>0</v>
      </c>
      <c r="M280" s="179">
        <v>0</v>
      </c>
      <c r="N280" s="177">
        <v>0</v>
      </c>
      <c r="O280" s="180">
        <f t="shared" si="24"/>
        <v>0</v>
      </c>
      <c r="P280" s="177">
        <v>0</v>
      </c>
    </row>
    <row r="281" spans="1:16" s="20" customFormat="1" ht="9.9499999999999993" customHeight="1" x14ac:dyDescent="0.3">
      <c r="A281" s="243"/>
      <c r="B281" s="175" t="s">
        <v>221</v>
      </c>
      <c r="C281" s="177">
        <v>114.92</v>
      </c>
      <c r="D281" s="177">
        <v>1</v>
      </c>
      <c r="E281" s="177">
        <v>1</v>
      </c>
      <c r="F281" s="207">
        <f t="shared" si="23"/>
        <v>8.7017055342847194E-3</v>
      </c>
      <c r="G281" s="177">
        <v>0</v>
      </c>
      <c r="H281" s="180">
        <v>0</v>
      </c>
      <c r="I281" s="177">
        <v>0</v>
      </c>
      <c r="J281" s="177">
        <v>0</v>
      </c>
      <c r="K281" s="180">
        <v>0</v>
      </c>
      <c r="L281" s="177">
        <f t="shared" si="22"/>
        <v>0</v>
      </c>
      <c r="M281" s="179">
        <v>0</v>
      </c>
      <c r="N281" s="177">
        <v>0</v>
      </c>
      <c r="O281" s="180">
        <f t="shared" si="24"/>
        <v>0</v>
      </c>
      <c r="P281" s="177">
        <v>0</v>
      </c>
    </row>
    <row r="282" spans="1:16" ht="9.9499999999999993" customHeight="1" x14ac:dyDescent="0.3">
      <c r="A282" s="241">
        <v>3</v>
      </c>
      <c r="B282" s="175" t="s">
        <v>222</v>
      </c>
      <c r="C282" s="177"/>
      <c r="D282" s="177"/>
      <c r="E282" s="177"/>
      <c r="F282" s="207"/>
      <c r="G282" s="177"/>
      <c r="H282" s="180"/>
      <c r="I282" s="177"/>
      <c r="J282" s="177"/>
      <c r="K282" s="180"/>
      <c r="L282" s="177"/>
      <c r="M282" s="179"/>
      <c r="N282" s="177"/>
      <c r="O282" s="180"/>
      <c r="P282" s="177"/>
    </row>
    <row r="283" spans="1:16" s="20" customFormat="1" ht="9.9499999999999993" customHeight="1" x14ac:dyDescent="0.3">
      <c r="A283" s="242"/>
      <c r="B283" s="175" t="s">
        <v>223</v>
      </c>
      <c r="C283" s="177">
        <v>153.78</v>
      </c>
      <c r="D283" s="177">
        <v>23</v>
      </c>
      <c r="E283" s="177">
        <v>23</v>
      </c>
      <c r="F283" s="207">
        <f t="shared" si="23"/>
        <v>0.14956431265444142</v>
      </c>
      <c r="G283" s="177">
        <v>2</v>
      </c>
      <c r="H283" s="180">
        <f t="shared" ref="H283:H285" si="25">G283/E283</f>
        <v>8.6956521739130432E-2</v>
      </c>
      <c r="I283" s="177">
        <v>0</v>
      </c>
      <c r="J283" s="177">
        <v>2</v>
      </c>
      <c r="K283" s="180">
        <f t="shared" ref="K283:K311" si="26">J283/G283</f>
        <v>1</v>
      </c>
      <c r="L283" s="177">
        <f t="shared" si="22"/>
        <v>2</v>
      </c>
      <c r="M283" s="179">
        <v>0.1</v>
      </c>
      <c r="N283" s="177">
        <v>2</v>
      </c>
      <c r="O283" s="180">
        <f t="shared" si="24"/>
        <v>8.6956521739130432E-2</v>
      </c>
      <c r="P283" s="177">
        <v>0</v>
      </c>
    </row>
    <row r="284" spans="1:16" s="20" customFormat="1" ht="9.9499999999999993" customHeight="1" x14ac:dyDescent="0.3">
      <c r="A284" s="242"/>
      <c r="B284" s="175" t="s">
        <v>224</v>
      </c>
      <c r="C284" s="177">
        <v>448.91</v>
      </c>
      <c r="D284" s="177">
        <v>40</v>
      </c>
      <c r="E284" s="177">
        <v>40</v>
      </c>
      <c r="F284" s="207">
        <f t="shared" si="23"/>
        <v>8.9104720322559089E-2</v>
      </c>
      <c r="G284" s="177">
        <v>4</v>
      </c>
      <c r="H284" s="180">
        <f t="shared" si="25"/>
        <v>0.1</v>
      </c>
      <c r="I284" s="177">
        <v>0</v>
      </c>
      <c r="J284" s="177">
        <v>4</v>
      </c>
      <c r="K284" s="180">
        <f t="shared" si="26"/>
        <v>1</v>
      </c>
      <c r="L284" s="177">
        <f t="shared" si="22"/>
        <v>4</v>
      </c>
      <c r="M284" s="179">
        <v>0.1</v>
      </c>
      <c r="N284" s="177">
        <v>4</v>
      </c>
      <c r="O284" s="180">
        <f t="shared" si="24"/>
        <v>0.1</v>
      </c>
      <c r="P284" s="177">
        <v>0</v>
      </c>
    </row>
    <row r="285" spans="1:16" s="20" customFormat="1" ht="9" customHeight="1" x14ac:dyDescent="0.3">
      <c r="A285" s="242"/>
      <c r="B285" s="175" t="s">
        <v>225</v>
      </c>
      <c r="C285" s="177">
        <v>61.92</v>
      </c>
      <c r="D285" s="177">
        <v>10</v>
      </c>
      <c r="E285" s="177">
        <v>10</v>
      </c>
      <c r="F285" s="207">
        <f t="shared" si="23"/>
        <v>0.16149870801033592</v>
      </c>
      <c r="G285" s="177">
        <v>1</v>
      </c>
      <c r="H285" s="180">
        <f t="shared" si="25"/>
        <v>0.1</v>
      </c>
      <c r="I285" s="177">
        <v>0</v>
      </c>
      <c r="J285" s="177">
        <v>1</v>
      </c>
      <c r="K285" s="180">
        <f t="shared" si="26"/>
        <v>1</v>
      </c>
      <c r="L285" s="177">
        <f t="shared" si="22"/>
        <v>1</v>
      </c>
      <c r="M285" s="179">
        <v>0.1</v>
      </c>
      <c r="N285" s="177">
        <v>1</v>
      </c>
      <c r="O285" s="180">
        <f t="shared" si="24"/>
        <v>0.1</v>
      </c>
      <c r="P285" s="177">
        <v>0</v>
      </c>
    </row>
    <row r="286" spans="1:16" s="20" customFormat="1" ht="9.9499999999999993" customHeight="1" x14ac:dyDescent="0.3">
      <c r="A286" s="242"/>
      <c r="B286" s="175" t="s">
        <v>439</v>
      </c>
      <c r="C286" s="177">
        <v>105.49</v>
      </c>
      <c r="D286" s="177">
        <v>16</v>
      </c>
      <c r="E286" s="177">
        <v>16</v>
      </c>
      <c r="F286" s="207">
        <f t="shared" si="23"/>
        <v>0.1516731443738743</v>
      </c>
      <c r="G286" s="177">
        <v>0</v>
      </c>
      <c r="H286" s="180">
        <v>0</v>
      </c>
      <c r="I286" s="177">
        <v>0</v>
      </c>
      <c r="J286" s="177">
        <v>0</v>
      </c>
      <c r="K286" s="180">
        <v>0</v>
      </c>
      <c r="L286" s="177">
        <f t="shared" si="22"/>
        <v>1</v>
      </c>
      <c r="M286" s="179">
        <v>0.1</v>
      </c>
      <c r="N286" s="177">
        <v>0</v>
      </c>
      <c r="O286" s="180">
        <f t="shared" si="24"/>
        <v>0</v>
      </c>
      <c r="P286" s="177">
        <v>0</v>
      </c>
    </row>
    <row r="287" spans="1:16" s="20" customFormat="1" ht="9.9499999999999993" customHeight="1" x14ac:dyDescent="0.3">
      <c r="A287" s="242"/>
      <c r="B287" s="175" t="s">
        <v>227</v>
      </c>
      <c r="C287" s="177">
        <v>80.63</v>
      </c>
      <c r="D287" s="177">
        <v>14</v>
      </c>
      <c r="E287" s="177">
        <v>14</v>
      </c>
      <c r="F287" s="207">
        <f t="shared" si="23"/>
        <v>0.17363264293687214</v>
      </c>
      <c r="G287" s="177">
        <v>1</v>
      </c>
      <c r="H287" s="180">
        <f t="shared" ref="H287:H289" si="27">G287/E287</f>
        <v>7.1428571428571425E-2</v>
      </c>
      <c r="I287" s="177">
        <v>0</v>
      </c>
      <c r="J287" s="177">
        <v>1</v>
      </c>
      <c r="K287" s="180">
        <f t="shared" si="26"/>
        <v>1</v>
      </c>
      <c r="L287" s="177">
        <f t="shared" si="22"/>
        <v>1</v>
      </c>
      <c r="M287" s="179">
        <v>0.1</v>
      </c>
      <c r="N287" s="177">
        <v>1</v>
      </c>
      <c r="O287" s="180">
        <f t="shared" si="24"/>
        <v>7.1428571428571425E-2</v>
      </c>
      <c r="P287" s="177">
        <v>0</v>
      </c>
    </row>
    <row r="288" spans="1:16" s="20" customFormat="1" ht="9.9499999999999993" customHeight="1" x14ac:dyDescent="0.3">
      <c r="A288" s="243"/>
      <c r="B288" s="175" t="s">
        <v>228</v>
      </c>
      <c r="C288" s="177">
        <v>131.96</v>
      </c>
      <c r="D288" s="177">
        <v>19</v>
      </c>
      <c r="E288" s="177">
        <v>19</v>
      </c>
      <c r="F288" s="207">
        <f t="shared" si="23"/>
        <v>0.14398302515913913</v>
      </c>
      <c r="G288" s="177">
        <v>1</v>
      </c>
      <c r="H288" s="180">
        <f t="shared" si="27"/>
        <v>5.2631578947368418E-2</v>
      </c>
      <c r="I288" s="177">
        <v>0</v>
      </c>
      <c r="J288" s="177">
        <v>1</v>
      </c>
      <c r="K288" s="180">
        <f t="shared" si="26"/>
        <v>1</v>
      </c>
      <c r="L288" s="177">
        <f t="shared" si="22"/>
        <v>1</v>
      </c>
      <c r="M288" s="179">
        <v>0.1</v>
      </c>
      <c r="N288" s="177">
        <v>1</v>
      </c>
      <c r="O288" s="180">
        <f t="shared" si="24"/>
        <v>5.2631578947368418E-2</v>
      </c>
      <c r="P288" s="177">
        <v>0</v>
      </c>
    </row>
    <row r="289" spans="1:16" s="20" customFormat="1" ht="9.9499999999999993" customHeight="1" x14ac:dyDescent="0.3">
      <c r="A289" s="9">
        <v>4</v>
      </c>
      <c r="B289" s="175" t="s">
        <v>229</v>
      </c>
      <c r="C289" s="177">
        <v>107.4</v>
      </c>
      <c r="D289" s="177">
        <v>20</v>
      </c>
      <c r="E289" s="177">
        <v>20</v>
      </c>
      <c r="F289" s="207">
        <f t="shared" si="23"/>
        <v>0.18621973929236499</v>
      </c>
      <c r="G289" s="177">
        <v>2</v>
      </c>
      <c r="H289" s="180">
        <f t="shared" si="27"/>
        <v>0.1</v>
      </c>
      <c r="I289" s="177">
        <v>0</v>
      </c>
      <c r="J289" s="177">
        <v>2</v>
      </c>
      <c r="K289" s="180">
        <f t="shared" si="26"/>
        <v>1</v>
      </c>
      <c r="L289" s="177">
        <f t="shared" si="22"/>
        <v>2</v>
      </c>
      <c r="M289" s="179">
        <v>0.1</v>
      </c>
      <c r="N289" s="177">
        <v>2</v>
      </c>
      <c r="O289" s="180">
        <f t="shared" si="24"/>
        <v>0.1</v>
      </c>
      <c r="P289" s="177">
        <v>0</v>
      </c>
    </row>
    <row r="290" spans="1:16" s="20" customFormat="1" ht="9.9499999999999993" customHeight="1" x14ac:dyDescent="0.3">
      <c r="A290" s="241">
        <v>5</v>
      </c>
      <c r="B290" s="175" t="s">
        <v>230</v>
      </c>
      <c r="C290" s="177"/>
      <c r="D290" s="177"/>
      <c r="E290" s="177"/>
      <c r="F290" s="207"/>
      <c r="G290" s="177"/>
      <c r="H290" s="180"/>
      <c r="I290" s="177"/>
      <c r="J290" s="177"/>
      <c r="K290" s="180"/>
      <c r="L290" s="177"/>
      <c r="M290" s="179"/>
      <c r="N290" s="177"/>
      <c r="O290" s="180"/>
      <c r="P290" s="177">
        <v>0</v>
      </c>
    </row>
    <row r="291" spans="1:16" s="20" customFormat="1" ht="9.9499999999999993" customHeight="1" x14ac:dyDescent="0.3">
      <c r="A291" s="242"/>
      <c r="B291" s="175" t="s">
        <v>231</v>
      </c>
      <c r="C291" s="177">
        <v>108.34</v>
      </c>
      <c r="D291" s="177">
        <v>2</v>
      </c>
      <c r="E291" s="177">
        <v>2</v>
      </c>
      <c r="F291" s="207">
        <f t="shared" si="23"/>
        <v>1.8460402436773122E-2</v>
      </c>
      <c r="G291" s="177">
        <v>0</v>
      </c>
      <c r="H291" s="180">
        <v>0</v>
      </c>
      <c r="I291" s="177">
        <v>0</v>
      </c>
      <c r="J291" s="177">
        <v>0</v>
      </c>
      <c r="K291" s="180">
        <v>0</v>
      </c>
      <c r="L291" s="177">
        <f t="shared" si="22"/>
        <v>0</v>
      </c>
      <c r="M291" s="179">
        <v>0</v>
      </c>
      <c r="N291" s="177">
        <v>0</v>
      </c>
      <c r="O291" s="180">
        <f t="shared" si="24"/>
        <v>0</v>
      </c>
      <c r="P291" s="177">
        <v>0</v>
      </c>
    </row>
    <row r="292" spans="1:16" s="20" customFormat="1" ht="9.9499999999999993" customHeight="1" x14ac:dyDescent="0.3">
      <c r="A292" s="243"/>
      <c r="B292" s="175" t="s">
        <v>232</v>
      </c>
      <c r="C292" s="177">
        <v>66.3</v>
      </c>
      <c r="D292" s="177">
        <v>1</v>
      </c>
      <c r="E292" s="177">
        <v>1</v>
      </c>
      <c r="F292" s="207">
        <f t="shared" si="23"/>
        <v>1.5082956259426848E-2</v>
      </c>
      <c r="G292" s="177">
        <v>0</v>
      </c>
      <c r="H292" s="180">
        <v>0</v>
      </c>
      <c r="I292" s="177">
        <v>0</v>
      </c>
      <c r="J292" s="177">
        <v>0</v>
      </c>
      <c r="K292" s="180">
        <v>0</v>
      </c>
      <c r="L292" s="177">
        <f t="shared" si="22"/>
        <v>0</v>
      </c>
      <c r="M292" s="179">
        <v>0</v>
      </c>
      <c r="N292" s="177">
        <v>0</v>
      </c>
      <c r="O292" s="180">
        <f t="shared" si="24"/>
        <v>0</v>
      </c>
      <c r="P292" s="177">
        <v>0</v>
      </c>
    </row>
    <row r="293" spans="1:16" s="20" customFormat="1" ht="9.9499999999999993" customHeight="1" x14ac:dyDescent="0.3">
      <c r="A293" s="9">
        <v>6</v>
      </c>
      <c r="B293" s="175" t="s">
        <v>233</v>
      </c>
      <c r="C293" s="177">
        <v>22.56</v>
      </c>
      <c r="D293" s="177">
        <v>0</v>
      </c>
      <c r="E293" s="177">
        <v>0</v>
      </c>
      <c r="F293" s="207">
        <f t="shared" si="23"/>
        <v>0</v>
      </c>
      <c r="G293" s="177">
        <v>0</v>
      </c>
      <c r="H293" s="180">
        <v>0</v>
      </c>
      <c r="I293" s="177">
        <v>0</v>
      </c>
      <c r="J293" s="177">
        <v>0</v>
      </c>
      <c r="K293" s="180">
        <v>0</v>
      </c>
      <c r="L293" s="177">
        <f t="shared" si="22"/>
        <v>0</v>
      </c>
      <c r="M293" s="179">
        <v>0</v>
      </c>
      <c r="N293" s="177">
        <v>0</v>
      </c>
      <c r="O293" s="180">
        <v>0</v>
      </c>
      <c r="P293" s="177">
        <v>0</v>
      </c>
    </row>
    <row r="294" spans="1:16" s="20" customFormat="1" ht="9.9499999999999993" customHeight="1" x14ac:dyDescent="0.3">
      <c r="A294" s="9">
        <v>7</v>
      </c>
      <c r="B294" s="175" t="s">
        <v>234</v>
      </c>
      <c r="C294" s="177">
        <v>127.71</v>
      </c>
      <c r="D294" s="177">
        <v>3</v>
      </c>
      <c r="E294" s="177">
        <v>3</v>
      </c>
      <c r="F294" s="207">
        <f t="shared" si="23"/>
        <v>2.3490721165139773E-2</v>
      </c>
      <c r="G294" s="177">
        <v>0</v>
      </c>
      <c r="H294" s="180">
        <v>0</v>
      </c>
      <c r="I294" s="177">
        <v>0</v>
      </c>
      <c r="J294" s="177">
        <v>0</v>
      </c>
      <c r="K294" s="180">
        <v>0</v>
      </c>
      <c r="L294" s="177">
        <f t="shared" si="22"/>
        <v>0</v>
      </c>
      <c r="M294" s="179">
        <v>0</v>
      </c>
      <c r="N294" s="177">
        <v>0</v>
      </c>
      <c r="O294" s="180">
        <f t="shared" si="24"/>
        <v>0</v>
      </c>
      <c r="P294" s="177">
        <v>0</v>
      </c>
    </row>
    <row r="295" spans="1:16" ht="9.9499999999999993" customHeight="1" x14ac:dyDescent="0.3">
      <c r="A295" s="241">
        <v>8</v>
      </c>
      <c r="B295" s="175" t="s">
        <v>235</v>
      </c>
      <c r="C295" s="177"/>
      <c r="D295" s="177"/>
      <c r="E295" s="177"/>
      <c r="F295" s="207"/>
      <c r="G295" s="177"/>
      <c r="H295" s="180"/>
      <c r="I295" s="177"/>
      <c r="J295" s="177"/>
      <c r="K295" s="180"/>
      <c r="L295" s="177"/>
      <c r="M295" s="179"/>
      <c r="N295" s="177"/>
      <c r="O295" s="180"/>
      <c r="P295" s="177"/>
    </row>
    <row r="296" spans="1:16" s="20" customFormat="1" ht="9.9499999999999993" customHeight="1" x14ac:dyDescent="0.3">
      <c r="A296" s="242"/>
      <c r="B296" s="175" t="s">
        <v>236</v>
      </c>
      <c r="C296" s="177">
        <v>94.48</v>
      </c>
      <c r="D296" s="177">
        <v>15</v>
      </c>
      <c r="E296" s="177">
        <v>15</v>
      </c>
      <c r="F296" s="207">
        <f t="shared" si="23"/>
        <v>0.15876375952582555</v>
      </c>
      <c r="G296" s="177">
        <v>1</v>
      </c>
      <c r="H296" s="180">
        <f t="shared" ref="H296:H297" si="28">G296/E296</f>
        <v>6.6666666666666666E-2</v>
      </c>
      <c r="I296" s="177">
        <v>0</v>
      </c>
      <c r="J296" s="177">
        <v>0</v>
      </c>
      <c r="K296" s="180">
        <v>0</v>
      </c>
      <c r="L296" s="177">
        <f t="shared" si="22"/>
        <v>1</v>
      </c>
      <c r="M296" s="179">
        <v>0.1</v>
      </c>
      <c r="N296" s="177">
        <v>1</v>
      </c>
      <c r="O296" s="180">
        <f t="shared" si="24"/>
        <v>6.6666666666666666E-2</v>
      </c>
      <c r="P296" s="177">
        <v>0</v>
      </c>
    </row>
    <row r="297" spans="1:16" s="20" customFormat="1" ht="9.9499999999999993" customHeight="1" x14ac:dyDescent="0.3">
      <c r="A297" s="242"/>
      <c r="B297" s="175" t="s">
        <v>237</v>
      </c>
      <c r="C297" s="177">
        <v>121.29</v>
      </c>
      <c r="D297" s="177">
        <v>13</v>
      </c>
      <c r="E297" s="177">
        <v>13</v>
      </c>
      <c r="F297" s="207">
        <f t="shared" si="23"/>
        <v>0.10718113612004286</v>
      </c>
      <c r="G297" s="177">
        <v>1</v>
      </c>
      <c r="H297" s="180">
        <f t="shared" si="28"/>
        <v>7.6923076923076927E-2</v>
      </c>
      <c r="I297" s="177">
        <v>0</v>
      </c>
      <c r="J297" s="177">
        <v>0</v>
      </c>
      <c r="K297" s="180">
        <v>0</v>
      </c>
      <c r="L297" s="177">
        <f t="shared" si="22"/>
        <v>1</v>
      </c>
      <c r="M297" s="179">
        <v>0.1</v>
      </c>
      <c r="N297" s="177">
        <v>1</v>
      </c>
      <c r="O297" s="180">
        <f t="shared" si="24"/>
        <v>7.6923076923076927E-2</v>
      </c>
      <c r="P297" s="177">
        <v>0</v>
      </c>
    </row>
    <row r="298" spans="1:16" ht="9.9499999999999993" customHeight="1" x14ac:dyDescent="0.3">
      <c r="A298" s="243"/>
      <c r="B298" s="193" t="s">
        <v>238</v>
      </c>
      <c r="C298" s="177"/>
      <c r="D298" s="177"/>
      <c r="E298" s="177"/>
      <c r="F298" s="207"/>
      <c r="G298" s="177"/>
      <c r="H298" s="180"/>
      <c r="I298" s="177"/>
      <c r="J298" s="177"/>
      <c r="K298" s="180"/>
      <c r="L298" s="177"/>
      <c r="M298" s="179"/>
      <c r="N298" s="177"/>
      <c r="O298" s="180"/>
      <c r="P298" s="177"/>
    </row>
    <row r="299" spans="1:16" s="20" customFormat="1" ht="9.9499999999999993" customHeight="1" x14ac:dyDescent="0.3">
      <c r="A299" s="9">
        <v>9</v>
      </c>
      <c r="B299" s="175" t="s">
        <v>239</v>
      </c>
      <c r="C299" s="177">
        <v>265.70999999999998</v>
      </c>
      <c r="D299" s="177">
        <v>0</v>
      </c>
      <c r="E299" s="177">
        <v>0</v>
      </c>
      <c r="F299" s="207">
        <f t="shared" si="23"/>
        <v>0</v>
      </c>
      <c r="G299" s="177">
        <v>0</v>
      </c>
      <c r="H299" s="180">
        <v>0</v>
      </c>
      <c r="I299" s="177">
        <v>0</v>
      </c>
      <c r="J299" s="177">
        <v>0</v>
      </c>
      <c r="K299" s="180">
        <v>0</v>
      </c>
      <c r="L299" s="177">
        <f t="shared" si="22"/>
        <v>0</v>
      </c>
      <c r="M299" s="179">
        <v>0</v>
      </c>
      <c r="N299" s="177">
        <v>0</v>
      </c>
      <c r="O299" s="180">
        <v>0</v>
      </c>
      <c r="P299" s="177">
        <v>0</v>
      </c>
    </row>
    <row r="300" spans="1:16" s="20" customFormat="1" ht="9.9499999999999993" customHeight="1" x14ac:dyDescent="0.3">
      <c r="A300" s="9">
        <v>10</v>
      </c>
      <c r="B300" s="175" t="s">
        <v>240</v>
      </c>
      <c r="C300" s="177">
        <v>1480.91</v>
      </c>
      <c r="D300" s="177">
        <v>0</v>
      </c>
      <c r="E300" s="177">
        <v>0</v>
      </c>
      <c r="F300" s="207">
        <f t="shared" si="23"/>
        <v>0</v>
      </c>
      <c r="G300" s="177">
        <v>0</v>
      </c>
      <c r="H300" s="180">
        <v>0</v>
      </c>
      <c r="I300" s="177">
        <v>0</v>
      </c>
      <c r="J300" s="177">
        <v>0</v>
      </c>
      <c r="K300" s="180">
        <v>0</v>
      </c>
      <c r="L300" s="177">
        <f t="shared" si="22"/>
        <v>0</v>
      </c>
      <c r="M300" s="179">
        <v>0</v>
      </c>
      <c r="N300" s="177">
        <v>0</v>
      </c>
      <c r="O300" s="180">
        <v>0</v>
      </c>
      <c r="P300" s="177">
        <v>0</v>
      </c>
    </row>
    <row r="301" spans="1:16" s="20" customFormat="1" ht="11.25" customHeight="1" x14ac:dyDescent="0.3">
      <c r="A301" s="9">
        <v>11</v>
      </c>
      <c r="B301" s="175" t="s">
        <v>241</v>
      </c>
      <c r="C301" s="177">
        <v>966.35</v>
      </c>
      <c r="D301" s="177">
        <v>0</v>
      </c>
      <c r="E301" s="177">
        <v>0</v>
      </c>
      <c r="F301" s="207">
        <f t="shared" si="23"/>
        <v>0</v>
      </c>
      <c r="G301" s="177">
        <v>0</v>
      </c>
      <c r="H301" s="180">
        <v>0</v>
      </c>
      <c r="I301" s="177">
        <v>0</v>
      </c>
      <c r="J301" s="177">
        <v>0</v>
      </c>
      <c r="K301" s="180">
        <v>0</v>
      </c>
      <c r="L301" s="177">
        <f t="shared" si="22"/>
        <v>0</v>
      </c>
      <c r="M301" s="179">
        <v>0</v>
      </c>
      <c r="N301" s="177">
        <v>0</v>
      </c>
      <c r="O301" s="180">
        <v>0</v>
      </c>
      <c r="P301" s="177">
        <v>0</v>
      </c>
    </row>
    <row r="302" spans="1:16" s="20" customFormat="1" ht="11.25" customHeight="1" x14ac:dyDescent="0.3">
      <c r="A302" s="9">
        <v>12</v>
      </c>
      <c r="B302" s="175" t="s">
        <v>242</v>
      </c>
      <c r="C302" s="177">
        <v>71.87</v>
      </c>
      <c r="D302" s="177">
        <v>0</v>
      </c>
      <c r="E302" s="177">
        <v>0</v>
      </c>
      <c r="F302" s="207">
        <v>0</v>
      </c>
      <c r="G302" s="177">
        <v>0</v>
      </c>
      <c r="H302" s="180">
        <v>0</v>
      </c>
      <c r="I302" s="177">
        <v>0</v>
      </c>
      <c r="J302" s="177">
        <v>0</v>
      </c>
      <c r="K302" s="180">
        <v>0</v>
      </c>
      <c r="L302" s="177">
        <f t="shared" si="22"/>
        <v>0</v>
      </c>
      <c r="M302" s="179">
        <v>0</v>
      </c>
      <c r="N302" s="177">
        <v>0</v>
      </c>
      <c r="O302" s="180">
        <v>0</v>
      </c>
      <c r="P302" s="177">
        <v>0</v>
      </c>
    </row>
    <row r="303" spans="1:16" s="20" customFormat="1" ht="11.25" customHeight="1" x14ac:dyDescent="0.3">
      <c r="A303" s="9">
        <v>13</v>
      </c>
      <c r="B303" s="175" t="s">
        <v>243</v>
      </c>
      <c r="C303" s="177">
        <v>52.37</v>
      </c>
      <c r="D303" s="177">
        <v>0</v>
      </c>
      <c r="E303" s="177">
        <v>0</v>
      </c>
      <c r="F303" s="207">
        <v>0</v>
      </c>
      <c r="G303" s="177">
        <v>0</v>
      </c>
      <c r="H303" s="180">
        <v>0</v>
      </c>
      <c r="I303" s="177">
        <v>0</v>
      </c>
      <c r="J303" s="177">
        <v>0</v>
      </c>
      <c r="K303" s="180">
        <v>0</v>
      </c>
      <c r="L303" s="177">
        <f t="shared" si="22"/>
        <v>0</v>
      </c>
      <c r="M303" s="179">
        <v>0</v>
      </c>
      <c r="N303" s="177">
        <v>0</v>
      </c>
      <c r="O303" s="180">
        <v>0</v>
      </c>
      <c r="P303" s="177">
        <v>0</v>
      </c>
    </row>
    <row r="304" spans="1:16" s="20" customFormat="1" ht="11.25" customHeight="1" x14ac:dyDescent="0.3">
      <c r="A304" s="9">
        <v>14</v>
      </c>
      <c r="B304" s="175" t="s">
        <v>244</v>
      </c>
      <c r="C304" s="177">
        <v>69.87</v>
      </c>
      <c r="D304" s="177">
        <v>0</v>
      </c>
      <c r="E304" s="177">
        <v>0</v>
      </c>
      <c r="F304" s="207">
        <v>0</v>
      </c>
      <c r="G304" s="177">
        <v>0</v>
      </c>
      <c r="H304" s="180">
        <v>0</v>
      </c>
      <c r="I304" s="177">
        <v>0</v>
      </c>
      <c r="J304" s="177">
        <v>0</v>
      </c>
      <c r="K304" s="180">
        <v>0</v>
      </c>
      <c r="L304" s="177">
        <f t="shared" si="22"/>
        <v>0</v>
      </c>
      <c r="M304" s="179">
        <v>0</v>
      </c>
      <c r="N304" s="177">
        <v>0</v>
      </c>
      <c r="O304" s="180">
        <v>0</v>
      </c>
      <c r="P304" s="177">
        <v>0</v>
      </c>
    </row>
    <row r="305" spans="1:16" s="20" customFormat="1" ht="11.25" customHeight="1" x14ac:dyDescent="0.3">
      <c r="A305" s="9">
        <v>15</v>
      </c>
      <c r="B305" s="175" t="s">
        <v>245</v>
      </c>
      <c r="C305" s="177">
        <v>123.76</v>
      </c>
      <c r="D305" s="177">
        <v>0</v>
      </c>
      <c r="E305" s="177">
        <v>0</v>
      </c>
      <c r="F305" s="207">
        <v>0</v>
      </c>
      <c r="G305" s="177">
        <v>0</v>
      </c>
      <c r="H305" s="180">
        <v>0</v>
      </c>
      <c r="I305" s="177">
        <v>0</v>
      </c>
      <c r="J305" s="177">
        <v>0</v>
      </c>
      <c r="K305" s="180">
        <v>0</v>
      </c>
      <c r="L305" s="177">
        <f t="shared" si="22"/>
        <v>0</v>
      </c>
      <c r="M305" s="179">
        <v>0</v>
      </c>
      <c r="N305" s="177">
        <v>0</v>
      </c>
      <c r="O305" s="180">
        <v>0</v>
      </c>
      <c r="P305" s="177">
        <v>0</v>
      </c>
    </row>
    <row r="306" spans="1:16" s="20" customFormat="1" ht="11.25" customHeight="1" x14ac:dyDescent="0.3">
      <c r="A306" s="9">
        <v>16</v>
      </c>
      <c r="B306" s="175" t="s">
        <v>246</v>
      </c>
      <c r="C306" s="177">
        <v>1012.35</v>
      </c>
      <c r="D306" s="177">
        <v>23</v>
      </c>
      <c r="E306" s="177">
        <v>23</v>
      </c>
      <c r="F306" s="207">
        <v>0</v>
      </c>
      <c r="G306" s="177">
        <v>2</v>
      </c>
      <c r="H306" s="180">
        <f t="shared" ref="H306:H307" si="29">G306/E306</f>
        <v>8.6956521739130432E-2</v>
      </c>
      <c r="I306" s="177">
        <v>0</v>
      </c>
      <c r="J306" s="177">
        <v>0</v>
      </c>
      <c r="K306" s="180">
        <v>0</v>
      </c>
      <c r="L306" s="177">
        <f t="shared" si="22"/>
        <v>2</v>
      </c>
      <c r="M306" s="179">
        <v>0</v>
      </c>
      <c r="N306" s="177">
        <v>2</v>
      </c>
      <c r="O306" s="180">
        <v>0</v>
      </c>
      <c r="P306" s="177">
        <v>2</v>
      </c>
    </row>
    <row r="307" spans="1:16" s="78" customFormat="1" ht="12" customHeight="1" x14ac:dyDescent="0.3">
      <c r="A307" s="324" t="s">
        <v>247</v>
      </c>
      <c r="B307" s="324"/>
      <c r="C307" s="184">
        <f>SUM(C272:C306)</f>
        <v>9029.3000000000011</v>
      </c>
      <c r="D307" s="184">
        <f>SUM(D272:D306)</f>
        <v>227</v>
      </c>
      <c r="E307" s="184">
        <f>SUM(E272:E306)</f>
        <v>227</v>
      </c>
      <c r="F307" s="208">
        <f t="shared" si="23"/>
        <v>2.5140376330391057E-2</v>
      </c>
      <c r="G307" s="184">
        <f>SUM(G272:G306)</f>
        <v>15</v>
      </c>
      <c r="H307" s="180">
        <f t="shared" si="29"/>
        <v>6.6079295154185022E-2</v>
      </c>
      <c r="I307" s="184">
        <v>0</v>
      </c>
      <c r="J307" s="184">
        <f>SUM(J272:J306)</f>
        <v>11</v>
      </c>
      <c r="K307" s="186">
        <f>J307/G307</f>
        <v>0.73333333333333328</v>
      </c>
      <c r="L307" s="177">
        <f>SUM(L272:L306)</f>
        <v>16</v>
      </c>
      <c r="M307" s="186">
        <f>L307/E307</f>
        <v>7.0484581497797363E-2</v>
      </c>
      <c r="N307" s="184">
        <f>SUM(N272:N306)</f>
        <v>15</v>
      </c>
      <c r="O307" s="186">
        <f t="shared" si="24"/>
        <v>6.6079295154185022E-2</v>
      </c>
      <c r="P307" s="184">
        <v>0</v>
      </c>
    </row>
    <row r="308" spans="1:16" ht="15.75" customHeight="1" x14ac:dyDescent="0.3">
      <c r="A308" s="325" t="s">
        <v>248</v>
      </c>
      <c r="B308" s="325"/>
      <c r="C308" s="177"/>
      <c r="D308" s="177"/>
      <c r="E308" s="177"/>
      <c r="F308" s="207"/>
      <c r="G308" s="177"/>
      <c r="H308" s="180"/>
      <c r="I308" s="177"/>
      <c r="J308" s="177"/>
      <c r="K308" s="180"/>
      <c r="L308" s="177"/>
      <c r="M308" s="179"/>
      <c r="N308" s="177"/>
      <c r="O308" s="180"/>
      <c r="P308" s="177"/>
    </row>
    <row r="309" spans="1:16" ht="12" customHeight="1" x14ac:dyDescent="0.3">
      <c r="A309" s="241">
        <v>1</v>
      </c>
      <c r="B309" s="175" t="s">
        <v>249</v>
      </c>
      <c r="C309" s="177"/>
      <c r="D309" s="177"/>
      <c r="E309" s="177"/>
      <c r="F309" s="207"/>
      <c r="G309" s="177"/>
      <c r="H309" s="180"/>
      <c r="I309" s="177"/>
      <c r="J309" s="177"/>
      <c r="K309" s="180"/>
      <c r="L309" s="177"/>
      <c r="M309" s="179"/>
      <c r="N309" s="177"/>
      <c r="O309" s="180"/>
      <c r="P309" s="177"/>
    </row>
    <row r="310" spans="1:16" s="20" customFormat="1" ht="14.25" customHeight="1" x14ac:dyDescent="0.3">
      <c r="A310" s="242"/>
      <c r="B310" s="175" t="s">
        <v>147</v>
      </c>
      <c r="C310" s="177">
        <v>836.01</v>
      </c>
      <c r="D310" s="177">
        <v>127</v>
      </c>
      <c r="E310" s="177">
        <v>127</v>
      </c>
      <c r="F310" s="207">
        <f t="shared" si="23"/>
        <v>0.15191205846820013</v>
      </c>
      <c r="G310" s="177">
        <v>12</v>
      </c>
      <c r="H310" s="180">
        <v>9.2307692307692313E-2</v>
      </c>
      <c r="I310" s="177">
        <v>0</v>
      </c>
      <c r="J310" s="177">
        <v>12</v>
      </c>
      <c r="K310" s="180">
        <f t="shared" si="26"/>
        <v>1</v>
      </c>
      <c r="L310" s="177">
        <f t="shared" ref="L310:L362" si="30">ROUNDDOWN(E310*10%,0)</f>
        <v>12</v>
      </c>
      <c r="M310" s="179">
        <v>0.1</v>
      </c>
      <c r="N310" s="177">
        <v>12</v>
      </c>
      <c r="O310" s="180">
        <f t="shared" si="24"/>
        <v>9.4488188976377951E-2</v>
      </c>
      <c r="P310" s="177">
        <v>0</v>
      </c>
    </row>
    <row r="311" spans="1:16" s="20" customFormat="1" ht="13.5" customHeight="1" x14ac:dyDescent="0.3">
      <c r="A311" s="243"/>
      <c r="B311" s="175" t="s">
        <v>319</v>
      </c>
      <c r="C311" s="177">
        <v>332.4</v>
      </c>
      <c r="D311" s="177">
        <v>55</v>
      </c>
      <c r="E311" s="177">
        <v>55</v>
      </c>
      <c r="F311" s="207">
        <f t="shared" si="23"/>
        <v>0.16546329723225031</v>
      </c>
      <c r="G311" s="177">
        <v>2</v>
      </c>
      <c r="H311" s="180">
        <v>3.9215686274509803E-2</v>
      </c>
      <c r="I311" s="177">
        <v>0</v>
      </c>
      <c r="J311" s="177">
        <v>2</v>
      </c>
      <c r="K311" s="180">
        <f t="shared" si="26"/>
        <v>1</v>
      </c>
      <c r="L311" s="177">
        <f t="shared" si="30"/>
        <v>5</v>
      </c>
      <c r="M311" s="179">
        <v>0.1</v>
      </c>
      <c r="N311" s="177">
        <v>2</v>
      </c>
      <c r="O311" s="180">
        <f t="shared" si="24"/>
        <v>3.6363636363636362E-2</v>
      </c>
      <c r="P311" s="177">
        <v>0</v>
      </c>
    </row>
    <row r="312" spans="1:16" ht="12" customHeight="1" x14ac:dyDescent="0.3">
      <c r="A312" s="241">
        <v>2</v>
      </c>
      <c r="B312" s="175" t="s">
        <v>251</v>
      </c>
      <c r="C312" s="177"/>
      <c r="D312" s="177"/>
      <c r="E312" s="177"/>
      <c r="F312" s="207"/>
      <c r="G312" s="177"/>
      <c r="H312" s="180"/>
      <c r="I312" s="177"/>
      <c r="J312" s="177"/>
      <c r="K312" s="180"/>
      <c r="L312" s="177"/>
      <c r="M312" s="179"/>
      <c r="N312" s="177"/>
      <c r="O312" s="180"/>
      <c r="P312" s="177"/>
    </row>
    <row r="313" spans="1:16" s="20" customFormat="1" ht="12.75" customHeight="1" x14ac:dyDescent="0.3">
      <c r="A313" s="242"/>
      <c r="B313" s="175" t="s">
        <v>252</v>
      </c>
      <c r="C313" s="177">
        <v>36.26</v>
      </c>
      <c r="D313" s="177">
        <v>0</v>
      </c>
      <c r="E313" s="177">
        <v>0</v>
      </c>
      <c r="F313" s="207">
        <f t="shared" si="23"/>
        <v>0</v>
      </c>
      <c r="G313" s="177">
        <v>0</v>
      </c>
      <c r="H313" s="180">
        <v>0</v>
      </c>
      <c r="I313" s="177">
        <v>0</v>
      </c>
      <c r="J313" s="177">
        <v>0</v>
      </c>
      <c r="K313" s="180">
        <v>0</v>
      </c>
      <c r="L313" s="177">
        <f t="shared" si="30"/>
        <v>0</v>
      </c>
      <c r="M313" s="179">
        <v>0</v>
      </c>
      <c r="N313" s="177">
        <v>0</v>
      </c>
      <c r="O313" s="180">
        <v>0</v>
      </c>
      <c r="P313" s="177">
        <v>0</v>
      </c>
    </row>
    <row r="314" spans="1:16" s="20" customFormat="1" ht="12.75" customHeight="1" x14ac:dyDescent="0.3">
      <c r="A314" s="242"/>
      <c r="B314" s="175" t="s">
        <v>253</v>
      </c>
      <c r="C314" s="177">
        <v>39.700000000000003</v>
      </c>
      <c r="D314" s="177">
        <v>0</v>
      </c>
      <c r="E314" s="177">
        <v>0</v>
      </c>
      <c r="F314" s="207">
        <f t="shared" si="23"/>
        <v>0</v>
      </c>
      <c r="G314" s="177">
        <v>0</v>
      </c>
      <c r="H314" s="180">
        <v>0</v>
      </c>
      <c r="I314" s="177">
        <v>0</v>
      </c>
      <c r="J314" s="177">
        <v>0</v>
      </c>
      <c r="K314" s="180">
        <v>0</v>
      </c>
      <c r="L314" s="177">
        <f t="shared" si="30"/>
        <v>0</v>
      </c>
      <c r="M314" s="179">
        <v>0</v>
      </c>
      <c r="N314" s="177">
        <v>0</v>
      </c>
      <c r="O314" s="180">
        <v>0</v>
      </c>
      <c r="P314" s="177">
        <v>0</v>
      </c>
    </row>
    <row r="315" spans="1:16" s="20" customFormat="1" ht="9.9499999999999993" customHeight="1" x14ac:dyDescent="0.3">
      <c r="A315" s="242"/>
      <c r="B315" s="175" t="s">
        <v>254</v>
      </c>
      <c r="C315" s="177">
        <v>33.53</v>
      </c>
      <c r="D315" s="177">
        <v>0</v>
      </c>
      <c r="E315" s="177">
        <v>0</v>
      </c>
      <c r="F315" s="207">
        <f t="shared" si="23"/>
        <v>0</v>
      </c>
      <c r="G315" s="177">
        <v>0</v>
      </c>
      <c r="H315" s="180">
        <v>0</v>
      </c>
      <c r="I315" s="177">
        <v>0</v>
      </c>
      <c r="J315" s="177">
        <v>0</v>
      </c>
      <c r="K315" s="180">
        <v>0</v>
      </c>
      <c r="L315" s="177">
        <f t="shared" si="30"/>
        <v>0</v>
      </c>
      <c r="M315" s="179">
        <v>0</v>
      </c>
      <c r="N315" s="177">
        <v>0</v>
      </c>
      <c r="O315" s="180">
        <v>0</v>
      </c>
      <c r="P315" s="177">
        <v>0</v>
      </c>
    </row>
    <row r="316" spans="1:16" s="20" customFormat="1" ht="9.9499999999999993" customHeight="1" x14ac:dyDescent="0.3">
      <c r="A316" s="243"/>
      <c r="B316" s="175" t="s">
        <v>255</v>
      </c>
      <c r="C316" s="177">
        <v>46.23</v>
      </c>
      <c r="D316" s="177">
        <v>0</v>
      </c>
      <c r="E316" s="177">
        <v>0</v>
      </c>
      <c r="F316" s="207">
        <f t="shared" si="23"/>
        <v>0</v>
      </c>
      <c r="G316" s="177">
        <v>0</v>
      </c>
      <c r="H316" s="180">
        <v>0</v>
      </c>
      <c r="I316" s="177">
        <v>0</v>
      </c>
      <c r="J316" s="177">
        <v>0</v>
      </c>
      <c r="K316" s="180">
        <v>0</v>
      </c>
      <c r="L316" s="177">
        <f t="shared" si="30"/>
        <v>0</v>
      </c>
      <c r="M316" s="179">
        <v>0</v>
      </c>
      <c r="N316" s="177">
        <v>0</v>
      </c>
      <c r="O316" s="180">
        <v>0</v>
      </c>
      <c r="P316" s="177">
        <v>0</v>
      </c>
    </row>
    <row r="317" spans="1:16" s="20" customFormat="1" ht="9.9499999999999993" customHeight="1" x14ac:dyDescent="0.3">
      <c r="A317" s="9">
        <v>3</v>
      </c>
      <c r="B317" s="175" t="s">
        <v>256</v>
      </c>
      <c r="C317" s="177">
        <v>373.99</v>
      </c>
      <c r="D317" s="177">
        <v>15</v>
      </c>
      <c r="E317" s="177">
        <v>15</v>
      </c>
      <c r="F317" s="207">
        <f t="shared" si="23"/>
        <v>4.0108024278724029E-2</v>
      </c>
      <c r="G317" s="177">
        <v>0</v>
      </c>
      <c r="H317" s="180">
        <v>0</v>
      </c>
      <c r="I317" s="177">
        <v>0</v>
      </c>
      <c r="J317" s="177">
        <v>0</v>
      </c>
      <c r="K317" s="180">
        <v>0</v>
      </c>
      <c r="L317" s="177">
        <f t="shared" si="30"/>
        <v>1</v>
      </c>
      <c r="M317" s="179">
        <v>0</v>
      </c>
      <c r="N317" s="177">
        <v>0</v>
      </c>
      <c r="O317" s="180">
        <f t="shared" si="24"/>
        <v>0</v>
      </c>
      <c r="P317" s="177">
        <v>0</v>
      </c>
    </row>
    <row r="318" spans="1:16" ht="9.9499999999999993" customHeight="1" x14ac:dyDescent="0.3">
      <c r="A318" s="241">
        <v>4</v>
      </c>
      <c r="B318" s="175" t="s">
        <v>257</v>
      </c>
      <c r="C318" s="177"/>
      <c r="D318" s="177"/>
      <c r="E318" s="177"/>
      <c r="F318" s="207"/>
      <c r="G318" s="177"/>
      <c r="H318" s="180"/>
      <c r="I318" s="177"/>
      <c r="J318" s="177"/>
      <c r="K318" s="180"/>
      <c r="L318" s="177"/>
      <c r="M318" s="179"/>
      <c r="N318" s="177"/>
      <c r="O318" s="180"/>
      <c r="P318" s="177"/>
    </row>
    <row r="319" spans="1:16" s="20" customFormat="1" ht="9.9499999999999993" customHeight="1" x14ac:dyDescent="0.3">
      <c r="A319" s="243"/>
      <c r="B319" s="175" t="s">
        <v>258</v>
      </c>
      <c r="C319" s="177">
        <v>385.8</v>
      </c>
      <c r="D319" s="177">
        <v>3</v>
      </c>
      <c r="E319" s="177">
        <v>3</v>
      </c>
      <c r="F319" s="207">
        <f t="shared" si="23"/>
        <v>7.7760497667185065E-3</v>
      </c>
      <c r="G319" s="177">
        <v>0</v>
      </c>
      <c r="H319" s="180">
        <v>0</v>
      </c>
      <c r="I319" s="177">
        <v>0</v>
      </c>
      <c r="J319" s="177">
        <v>0</v>
      </c>
      <c r="K319" s="180">
        <v>0</v>
      </c>
      <c r="L319" s="177">
        <f t="shared" si="30"/>
        <v>0</v>
      </c>
      <c r="M319" s="179">
        <v>0</v>
      </c>
      <c r="N319" s="177">
        <v>0</v>
      </c>
      <c r="O319" s="180">
        <f t="shared" si="24"/>
        <v>0</v>
      </c>
      <c r="P319" s="177">
        <v>0</v>
      </c>
    </row>
    <row r="320" spans="1:16" s="20" customFormat="1" ht="9.9499999999999993" customHeight="1" x14ac:dyDescent="0.3">
      <c r="A320" s="9">
        <v>5</v>
      </c>
      <c r="B320" s="175" t="s">
        <v>259</v>
      </c>
      <c r="C320" s="177">
        <v>119.27</v>
      </c>
      <c r="D320" s="177">
        <v>0</v>
      </c>
      <c r="E320" s="177">
        <v>0</v>
      </c>
      <c r="F320" s="207">
        <f t="shared" si="23"/>
        <v>0</v>
      </c>
      <c r="G320" s="177">
        <v>0</v>
      </c>
      <c r="H320" s="180">
        <v>0</v>
      </c>
      <c r="I320" s="177">
        <v>0</v>
      </c>
      <c r="J320" s="177">
        <v>0</v>
      </c>
      <c r="K320" s="180">
        <v>0</v>
      </c>
      <c r="L320" s="177">
        <f t="shared" si="30"/>
        <v>0</v>
      </c>
      <c r="M320" s="179">
        <v>0</v>
      </c>
      <c r="N320" s="177">
        <v>0</v>
      </c>
      <c r="O320" s="180">
        <v>0</v>
      </c>
      <c r="P320" s="177">
        <v>0</v>
      </c>
    </row>
    <row r="321" spans="1:16" ht="9.75" customHeight="1" x14ac:dyDescent="0.3">
      <c r="A321" s="241">
        <v>6</v>
      </c>
      <c r="B321" s="175" t="s">
        <v>260</v>
      </c>
      <c r="C321" s="177"/>
      <c r="D321" s="177"/>
      <c r="E321" s="177"/>
      <c r="F321" s="207"/>
      <c r="G321" s="177"/>
      <c r="H321" s="180"/>
      <c r="I321" s="177"/>
      <c r="J321" s="177"/>
      <c r="K321" s="180"/>
      <c r="L321" s="177"/>
      <c r="M321" s="179"/>
      <c r="N321" s="177"/>
      <c r="O321" s="180"/>
      <c r="P321" s="177"/>
    </row>
    <row r="322" spans="1:16" s="20" customFormat="1" ht="9.9499999999999993" customHeight="1" x14ac:dyDescent="0.3">
      <c r="A322" s="242"/>
      <c r="B322" s="175" t="s">
        <v>261</v>
      </c>
      <c r="C322" s="177">
        <v>105.37</v>
      </c>
      <c r="D322" s="177">
        <v>11</v>
      </c>
      <c r="E322" s="177">
        <v>11</v>
      </c>
      <c r="F322" s="207">
        <f t="shared" si="23"/>
        <v>0.10439404004934991</v>
      </c>
      <c r="G322" s="177">
        <v>0</v>
      </c>
      <c r="H322" s="180">
        <v>0</v>
      </c>
      <c r="I322" s="177">
        <v>0</v>
      </c>
      <c r="J322" s="177">
        <v>0</v>
      </c>
      <c r="K322" s="180">
        <v>0</v>
      </c>
      <c r="L322" s="177">
        <f t="shared" si="30"/>
        <v>1</v>
      </c>
      <c r="M322" s="179">
        <v>0</v>
      </c>
      <c r="N322" s="177">
        <v>0</v>
      </c>
      <c r="O322" s="180">
        <f t="shared" si="24"/>
        <v>0</v>
      </c>
      <c r="P322" s="177">
        <v>0</v>
      </c>
    </row>
    <row r="323" spans="1:16" s="20" customFormat="1" ht="9.9499999999999993" customHeight="1" x14ac:dyDescent="0.3">
      <c r="A323" s="242"/>
      <c r="B323" s="175" t="s">
        <v>262</v>
      </c>
      <c r="C323" s="177">
        <v>180.53</v>
      </c>
      <c r="D323" s="177">
        <v>0</v>
      </c>
      <c r="E323" s="177">
        <v>0</v>
      </c>
      <c r="F323" s="207">
        <f t="shared" si="23"/>
        <v>0</v>
      </c>
      <c r="G323" s="177">
        <v>0</v>
      </c>
      <c r="H323" s="180">
        <v>0</v>
      </c>
      <c r="I323" s="177">
        <v>0</v>
      </c>
      <c r="J323" s="177">
        <v>0</v>
      </c>
      <c r="K323" s="180">
        <v>0</v>
      </c>
      <c r="L323" s="177">
        <f t="shared" si="30"/>
        <v>0</v>
      </c>
      <c r="M323" s="179">
        <v>0</v>
      </c>
      <c r="N323" s="177">
        <v>0</v>
      </c>
      <c r="O323" s="180">
        <v>0</v>
      </c>
      <c r="P323" s="177">
        <v>0</v>
      </c>
    </row>
    <row r="324" spans="1:16" s="20" customFormat="1" ht="9.9499999999999993" customHeight="1" x14ac:dyDescent="0.3">
      <c r="A324" s="243"/>
      <c r="B324" s="175" t="s">
        <v>263</v>
      </c>
      <c r="C324" s="177">
        <v>22.28</v>
      </c>
      <c r="D324" s="177">
        <v>0</v>
      </c>
      <c r="E324" s="177">
        <v>0</v>
      </c>
      <c r="F324" s="207">
        <f t="shared" si="23"/>
        <v>0</v>
      </c>
      <c r="G324" s="177">
        <v>0</v>
      </c>
      <c r="H324" s="180">
        <v>0</v>
      </c>
      <c r="I324" s="177">
        <v>0</v>
      </c>
      <c r="J324" s="177">
        <v>0</v>
      </c>
      <c r="K324" s="180">
        <v>0</v>
      </c>
      <c r="L324" s="177">
        <f t="shared" si="30"/>
        <v>0</v>
      </c>
      <c r="M324" s="179">
        <v>0</v>
      </c>
      <c r="N324" s="177">
        <v>0</v>
      </c>
      <c r="O324" s="180">
        <v>0</v>
      </c>
      <c r="P324" s="177">
        <v>0</v>
      </c>
    </row>
    <row r="325" spans="1:16" s="20" customFormat="1" ht="9.9499999999999993" customHeight="1" x14ac:dyDescent="0.3">
      <c r="A325" s="9">
        <v>7</v>
      </c>
      <c r="B325" s="175" t="s">
        <v>264</v>
      </c>
      <c r="C325" s="177">
        <v>526.46</v>
      </c>
      <c r="D325" s="177">
        <v>0</v>
      </c>
      <c r="E325" s="177">
        <v>0</v>
      </c>
      <c r="F325" s="207">
        <f t="shared" si="23"/>
        <v>0</v>
      </c>
      <c r="G325" s="177">
        <v>0</v>
      </c>
      <c r="H325" s="180">
        <v>0</v>
      </c>
      <c r="I325" s="177">
        <v>0</v>
      </c>
      <c r="J325" s="177">
        <v>0</v>
      </c>
      <c r="K325" s="180">
        <v>0</v>
      </c>
      <c r="L325" s="177">
        <f t="shared" si="30"/>
        <v>0</v>
      </c>
      <c r="M325" s="179">
        <v>0</v>
      </c>
      <c r="N325" s="177">
        <v>0</v>
      </c>
      <c r="O325" s="180">
        <v>0</v>
      </c>
      <c r="P325" s="177">
        <v>0</v>
      </c>
    </row>
    <row r="326" spans="1:16" s="20" customFormat="1" ht="9.9499999999999993" customHeight="1" x14ac:dyDescent="0.3">
      <c r="A326" s="9">
        <v>8</v>
      </c>
      <c r="B326" s="175" t="s">
        <v>265</v>
      </c>
      <c r="C326" s="177">
        <v>86.8</v>
      </c>
      <c r="D326" s="177">
        <v>10</v>
      </c>
      <c r="E326" s="177">
        <v>10</v>
      </c>
      <c r="F326" s="207">
        <f t="shared" si="23"/>
        <v>0.1152073732718894</v>
      </c>
      <c r="G326" s="177">
        <v>0</v>
      </c>
      <c r="H326" s="180">
        <v>0</v>
      </c>
      <c r="I326" s="177">
        <v>0</v>
      </c>
      <c r="J326" s="177">
        <v>0</v>
      </c>
      <c r="K326" s="180">
        <v>0</v>
      </c>
      <c r="L326" s="177">
        <f t="shared" si="30"/>
        <v>1</v>
      </c>
      <c r="M326" s="179">
        <v>0</v>
      </c>
      <c r="N326" s="177">
        <v>0</v>
      </c>
      <c r="O326" s="180">
        <v>0</v>
      </c>
      <c r="P326" s="177">
        <v>0</v>
      </c>
    </row>
    <row r="327" spans="1:16" s="20" customFormat="1" ht="9.9499999999999993" customHeight="1" x14ac:dyDescent="0.3">
      <c r="A327" s="9">
        <v>9</v>
      </c>
      <c r="B327" s="175" t="s">
        <v>266</v>
      </c>
      <c r="C327" s="177">
        <v>57.62</v>
      </c>
      <c r="D327" s="177">
        <v>0</v>
      </c>
      <c r="E327" s="177">
        <v>0</v>
      </c>
      <c r="F327" s="207">
        <f t="shared" si="23"/>
        <v>0</v>
      </c>
      <c r="G327" s="177">
        <v>0</v>
      </c>
      <c r="H327" s="180">
        <v>0</v>
      </c>
      <c r="I327" s="177">
        <v>0</v>
      </c>
      <c r="J327" s="177">
        <v>0</v>
      </c>
      <c r="K327" s="180">
        <v>0</v>
      </c>
      <c r="L327" s="177">
        <f t="shared" si="30"/>
        <v>0</v>
      </c>
      <c r="M327" s="179">
        <v>0</v>
      </c>
      <c r="N327" s="177">
        <v>0</v>
      </c>
      <c r="O327" s="180">
        <v>0</v>
      </c>
      <c r="P327" s="177">
        <v>0</v>
      </c>
    </row>
    <row r="328" spans="1:16" ht="9.9499999999999993" customHeight="1" x14ac:dyDescent="0.3">
      <c r="A328" s="241">
        <v>10</v>
      </c>
      <c r="B328" s="175" t="s">
        <v>320</v>
      </c>
      <c r="C328" s="177"/>
      <c r="D328" s="177"/>
      <c r="E328" s="177"/>
      <c r="F328" s="207"/>
      <c r="G328" s="177"/>
      <c r="H328" s="180"/>
      <c r="I328" s="177"/>
      <c r="J328" s="177"/>
      <c r="K328" s="180"/>
      <c r="L328" s="177"/>
      <c r="M328" s="179"/>
      <c r="N328" s="177"/>
      <c r="O328" s="180"/>
      <c r="P328" s="177"/>
    </row>
    <row r="329" spans="1:16" s="20" customFormat="1" ht="9.9499999999999993" customHeight="1" x14ac:dyDescent="0.3">
      <c r="A329" s="242"/>
      <c r="B329" s="175" t="s">
        <v>321</v>
      </c>
      <c r="C329" s="177">
        <v>71.709999999999994</v>
      </c>
      <c r="D329" s="177">
        <v>0</v>
      </c>
      <c r="E329" s="177">
        <v>0</v>
      </c>
      <c r="F329" s="207">
        <f t="shared" si="23"/>
        <v>0</v>
      </c>
      <c r="G329" s="177">
        <v>0</v>
      </c>
      <c r="H329" s="180">
        <v>0</v>
      </c>
      <c r="I329" s="177">
        <v>0</v>
      </c>
      <c r="J329" s="177">
        <v>0</v>
      </c>
      <c r="K329" s="180">
        <v>0</v>
      </c>
      <c r="L329" s="177">
        <f t="shared" si="30"/>
        <v>0</v>
      </c>
      <c r="M329" s="179">
        <v>0</v>
      </c>
      <c r="N329" s="177">
        <v>0</v>
      </c>
      <c r="O329" s="180">
        <v>0</v>
      </c>
      <c r="P329" s="177">
        <v>0</v>
      </c>
    </row>
    <row r="330" spans="1:16" s="20" customFormat="1" ht="18.75" customHeight="1" x14ac:dyDescent="0.3">
      <c r="A330" s="9">
        <v>11</v>
      </c>
      <c r="B330" s="175" t="s">
        <v>268</v>
      </c>
      <c r="C330" s="177">
        <v>19.73</v>
      </c>
      <c r="D330" s="177">
        <v>1</v>
      </c>
      <c r="E330" s="177">
        <v>1</v>
      </c>
      <c r="F330" s="207">
        <f t="shared" si="23"/>
        <v>5.0684237202230108E-2</v>
      </c>
      <c r="G330" s="177">
        <v>0</v>
      </c>
      <c r="H330" s="180">
        <v>0</v>
      </c>
      <c r="I330" s="177">
        <v>0</v>
      </c>
      <c r="J330" s="177">
        <v>0</v>
      </c>
      <c r="K330" s="180">
        <v>0</v>
      </c>
      <c r="L330" s="177">
        <f t="shared" si="30"/>
        <v>0</v>
      </c>
      <c r="M330" s="179">
        <v>0</v>
      </c>
      <c r="N330" s="177">
        <v>0</v>
      </c>
      <c r="O330" s="180">
        <v>0</v>
      </c>
      <c r="P330" s="177">
        <v>0</v>
      </c>
    </row>
    <row r="331" spans="1:16" s="20" customFormat="1" ht="12.75" customHeight="1" x14ac:dyDescent="0.3">
      <c r="A331" s="9">
        <v>12</v>
      </c>
      <c r="B331" s="175" t="s">
        <v>322</v>
      </c>
      <c r="C331" s="177">
        <v>335.46</v>
      </c>
      <c r="D331" s="177">
        <v>1</v>
      </c>
      <c r="E331" s="177">
        <v>1</v>
      </c>
      <c r="F331" s="207">
        <f t="shared" si="23"/>
        <v>2.9809813390568175E-3</v>
      </c>
      <c r="G331" s="177">
        <v>0</v>
      </c>
      <c r="H331" s="180">
        <v>0</v>
      </c>
      <c r="I331" s="177">
        <v>0</v>
      </c>
      <c r="J331" s="177">
        <v>0</v>
      </c>
      <c r="K331" s="180">
        <v>0</v>
      </c>
      <c r="L331" s="177">
        <f t="shared" si="30"/>
        <v>0</v>
      </c>
      <c r="M331" s="179">
        <v>0</v>
      </c>
      <c r="N331" s="177">
        <v>0</v>
      </c>
      <c r="O331" s="180">
        <f t="shared" si="24"/>
        <v>0</v>
      </c>
      <c r="P331" s="177">
        <v>0</v>
      </c>
    </row>
    <row r="332" spans="1:16" s="78" customFormat="1" ht="17.25" customHeight="1" x14ac:dyDescent="0.3">
      <c r="A332" s="324" t="s">
        <v>270</v>
      </c>
      <c r="B332" s="324"/>
      <c r="C332" s="184">
        <f>SUM(C331,C330,C329,C327,C326,C325,C324,C323,C322,C320,C319,C317,C316,C315,C314,C313,C311,C310)</f>
        <v>3609.1500000000005</v>
      </c>
      <c r="D332" s="184">
        <f>SUM(D310:D331)</f>
        <v>223</v>
      </c>
      <c r="E332" s="184">
        <f>SUM(E310:E331)</f>
        <v>223</v>
      </c>
      <c r="F332" s="208">
        <f t="shared" ref="F332:F364" si="31">E332/C332</f>
        <v>6.1787401465719066E-2</v>
      </c>
      <c r="G332" s="184">
        <f>SUM(G310:G331)</f>
        <v>14</v>
      </c>
      <c r="H332" s="180">
        <f>G332/E332</f>
        <v>6.2780269058295965E-2</v>
      </c>
      <c r="I332" s="184">
        <v>0</v>
      </c>
      <c r="J332" s="184">
        <f>SUM(J310:J331)</f>
        <v>14</v>
      </c>
      <c r="K332" s="186">
        <f t="shared" ref="K332:K364" si="32">J332/G332</f>
        <v>1</v>
      </c>
      <c r="L332" s="177">
        <f>SUM(L310:L331)</f>
        <v>20</v>
      </c>
      <c r="M332" s="186">
        <f>L332/E332</f>
        <v>8.9686098654708515E-2</v>
      </c>
      <c r="N332" s="184">
        <f>SUM(N310:N331)</f>
        <v>14</v>
      </c>
      <c r="O332" s="186">
        <f t="shared" si="24"/>
        <v>6.2780269058295965E-2</v>
      </c>
      <c r="P332" s="184">
        <v>0</v>
      </c>
    </row>
    <row r="333" spans="1:16" ht="9.9499999999999993" customHeight="1" x14ac:dyDescent="0.3">
      <c r="A333" s="325" t="s">
        <v>271</v>
      </c>
      <c r="B333" s="325"/>
      <c r="C333" s="177"/>
      <c r="D333" s="177"/>
      <c r="E333" s="177"/>
      <c r="F333" s="207"/>
      <c r="G333" s="177"/>
      <c r="H333" s="180"/>
      <c r="I333" s="177"/>
      <c r="J333" s="177"/>
      <c r="K333" s="180"/>
      <c r="L333" s="177"/>
      <c r="M333" s="179"/>
      <c r="N333" s="177"/>
      <c r="O333" s="180"/>
      <c r="P333" s="177"/>
    </row>
    <row r="334" spans="1:16" ht="15.75" customHeight="1" x14ac:dyDescent="0.3">
      <c r="A334" s="241">
        <v>1</v>
      </c>
      <c r="B334" s="175" t="s">
        <v>272</v>
      </c>
      <c r="C334" s="177"/>
      <c r="D334" s="177"/>
      <c r="E334" s="177"/>
      <c r="F334" s="207"/>
      <c r="G334" s="177"/>
      <c r="H334" s="180"/>
      <c r="I334" s="177"/>
      <c r="J334" s="177"/>
      <c r="K334" s="180"/>
      <c r="L334" s="177"/>
      <c r="M334" s="179"/>
      <c r="N334" s="177"/>
      <c r="O334" s="180"/>
      <c r="P334" s="177"/>
    </row>
    <row r="335" spans="1:16" s="20" customFormat="1" ht="15" customHeight="1" x14ac:dyDescent="0.3">
      <c r="A335" s="242"/>
      <c r="B335" s="175" t="s">
        <v>273</v>
      </c>
      <c r="C335" s="177">
        <v>15.37</v>
      </c>
      <c r="D335" s="177">
        <v>0</v>
      </c>
      <c r="E335" s="177">
        <v>0</v>
      </c>
      <c r="F335" s="207">
        <f t="shared" si="31"/>
        <v>0</v>
      </c>
      <c r="G335" s="177">
        <v>0</v>
      </c>
      <c r="H335" s="180">
        <v>0</v>
      </c>
      <c r="I335" s="177">
        <v>0</v>
      </c>
      <c r="J335" s="177">
        <v>0</v>
      </c>
      <c r="K335" s="180">
        <v>0</v>
      </c>
      <c r="L335" s="177">
        <f t="shared" si="30"/>
        <v>0</v>
      </c>
      <c r="M335" s="179">
        <v>0</v>
      </c>
      <c r="N335" s="177">
        <v>0</v>
      </c>
      <c r="O335" s="180">
        <v>0</v>
      </c>
      <c r="P335" s="177">
        <v>0</v>
      </c>
    </row>
    <row r="336" spans="1:16" s="20" customFormat="1" ht="16.5" customHeight="1" x14ac:dyDescent="0.3">
      <c r="A336" s="243"/>
      <c r="B336" s="175" t="s">
        <v>274</v>
      </c>
      <c r="C336" s="177">
        <v>39.26</v>
      </c>
      <c r="D336" s="177">
        <v>1</v>
      </c>
      <c r="E336" s="177">
        <v>1</v>
      </c>
      <c r="F336" s="207">
        <f t="shared" si="31"/>
        <v>2.5471217524197658E-2</v>
      </c>
      <c r="G336" s="177">
        <v>0</v>
      </c>
      <c r="H336" s="180">
        <v>0</v>
      </c>
      <c r="I336" s="177">
        <v>0</v>
      </c>
      <c r="J336" s="177">
        <v>0</v>
      </c>
      <c r="K336" s="180">
        <v>0</v>
      </c>
      <c r="L336" s="177">
        <f t="shared" si="30"/>
        <v>0</v>
      </c>
      <c r="M336" s="179">
        <v>0</v>
      </c>
      <c r="N336" s="177">
        <v>0</v>
      </c>
      <c r="O336" s="180">
        <f t="shared" ref="O336:O364" si="33">N336/E336</f>
        <v>0</v>
      </c>
      <c r="P336" s="177">
        <v>0</v>
      </c>
    </row>
    <row r="337" spans="1:18" s="20" customFormat="1" ht="17.25" customHeight="1" x14ac:dyDescent="0.3">
      <c r="A337" s="9">
        <v>2</v>
      </c>
      <c r="B337" s="175" t="s">
        <v>323</v>
      </c>
      <c r="C337" s="177">
        <v>26.11</v>
      </c>
      <c r="D337" s="177">
        <v>0</v>
      </c>
      <c r="E337" s="177">
        <v>0</v>
      </c>
      <c r="F337" s="207">
        <f t="shared" si="31"/>
        <v>0</v>
      </c>
      <c r="G337" s="177">
        <v>0</v>
      </c>
      <c r="H337" s="180">
        <v>0</v>
      </c>
      <c r="I337" s="177">
        <v>0</v>
      </c>
      <c r="J337" s="177">
        <v>0</v>
      </c>
      <c r="K337" s="180">
        <v>0</v>
      </c>
      <c r="L337" s="177">
        <f t="shared" si="30"/>
        <v>0</v>
      </c>
      <c r="M337" s="179">
        <v>0</v>
      </c>
      <c r="N337" s="177">
        <v>0</v>
      </c>
      <c r="O337" s="180">
        <v>0</v>
      </c>
      <c r="P337" s="177">
        <v>0</v>
      </c>
      <c r="R337" s="27"/>
    </row>
    <row r="338" spans="1:18" ht="15.75" customHeight="1" x14ac:dyDescent="0.3">
      <c r="A338" s="241">
        <v>3</v>
      </c>
      <c r="B338" s="175" t="s">
        <v>276</v>
      </c>
      <c r="C338" s="177"/>
      <c r="D338" s="177"/>
      <c r="E338" s="177"/>
      <c r="F338" s="207"/>
      <c r="G338" s="177"/>
      <c r="H338" s="180"/>
      <c r="I338" s="177"/>
      <c r="J338" s="177"/>
      <c r="K338" s="180"/>
      <c r="L338" s="177"/>
      <c r="M338" s="179"/>
      <c r="N338" s="177"/>
      <c r="O338" s="180"/>
      <c r="P338" s="177"/>
    </row>
    <row r="339" spans="1:18" s="20" customFormat="1" ht="15.75" customHeight="1" x14ac:dyDescent="0.3">
      <c r="A339" s="242"/>
      <c r="B339" s="175" t="s">
        <v>324</v>
      </c>
      <c r="C339" s="177">
        <v>37.22</v>
      </c>
      <c r="D339" s="177">
        <v>0</v>
      </c>
      <c r="E339" s="177">
        <v>0</v>
      </c>
      <c r="F339" s="207">
        <f t="shared" si="31"/>
        <v>0</v>
      </c>
      <c r="G339" s="177">
        <v>0</v>
      </c>
      <c r="H339" s="180">
        <v>0</v>
      </c>
      <c r="I339" s="177">
        <v>0</v>
      </c>
      <c r="J339" s="177">
        <v>0</v>
      </c>
      <c r="K339" s="180">
        <v>0</v>
      </c>
      <c r="L339" s="177">
        <f t="shared" si="30"/>
        <v>0</v>
      </c>
      <c r="M339" s="179">
        <v>0</v>
      </c>
      <c r="N339" s="177">
        <v>0</v>
      </c>
      <c r="O339" s="180">
        <v>0</v>
      </c>
      <c r="P339" s="177">
        <v>0</v>
      </c>
    </row>
    <row r="340" spans="1:18" s="20" customFormat="1" ht="15" customHeight="1" x14ac:dyDescent="0.3">
      <c r="A340" s="242"/>
      <c r="B340" s="175" t="s">
        <v>325</v>
      </c>
      <c r="C340" s="177">
        <v>31.33</v>
      </c>
      <c r="D340" s="177">
        <v>0</v>
      </c>
      <c r="E340" s="177">
        <v>0</v>
      </c>
      <c r="F340" s="207">
        <f t="shared" si="31"/>
        <v>0</v>
      </c>
      <c r="G340" s="177">
        <v>0</v>
      </c>
      <c r="H340" s="180">
        <v>0</v>
      </c>
      <c r="I340" s="177">
        <v>0</v>
      </c>
      <c r="J340" s="177">
        <v>0</v>
      </c>
      <c r="K340" s="180">
        <v>0</v>
      </c>
      <c r="L340" s="177">
        <f t="shared" si="30"/>
        <v>0</v>
      </c>
      <c r="M340" s="179">
        <v>0</v>
      </c>
      <c r="N340" s="177">
        <v>0</v>
      </c>
      <c r="O340" s="180">
        <v>0</v>
      </c>
      <c r="P340" s="177">
        <v>0</v>
      </c>
    </row>
    <row r="341" spans="1:18" s="20" customFormat="1" ht="15" customHeight="1" x14ac:dyDescent="0.3">
      <c r="A341" s="243"/>
      <c r="B341" s="175" t="s">
        <v>279</v>
      </c>
      <c r="C341" s="177">
        <v>42.38</v>
      </c>
      <c r="D341" s="177">
        <v>0</v>
      </c>
      <c r="E341" s="177">
        <v>0</v>
      </c>
      <c r="F341" s="207">
        <f t="shared" si="31"/>
        <v>0</v>
      </c>
      <c r="G341" s="177">
        <v>0</v>
      </c>
      <c r="H341" s="180">
        <v>0</v>
      </c>
      <c r="I341" s="177">
        <v>0</v>
      </c>
      <c r="J341" s="177">
        <v>0</v>
      </c>
      <c r="K341" s="180">
        <v>0</v>
      </c>
      <c r="L341" s="177">
        <f t="shared" si="30"/>
        <v>0</v>
      </c>
      <c r="M341" s="179">
        <v>0</v>
      </c>
      <c r="N341" s="177">
        <v>0</v>
      </c>
      <c r="O341" s="180">
        <v>0</v>
      </c>
      <c r="P341" s="177">
        <v>0</v>
      </c>
    </row>
    <row r="342" spans="1:18" s="20" customFormat="1" ht="21" customHeight="1" x14ac:dyDescent="0.3">
      <c r="A342" s="9">
        <v>4</v>
      </c>
      <c r="B342" s="175" t="s">
        <v>280</v>
      </c>
      <c r="C342" s="177">
        <v>12.3</v>
      </c>
      <c r="D342" s="177">
        <v>0</v>
      </c>
      <c r="E342" s="177">
        <v>0</v>
      </c>
      <c r="F342" s="207">
        <f t="shared" si="31"/>
        <v>0</v>
      </c>
      <c r="G342" s="177">
        <v>0</v>
      </c>
      <c r="H342" s="180">
        <v>0</v>
      </c>
      <c r="I342" s="177">
        <v>0</v>
      </c>
      <c r="J342" s="177">
        <v>0</v>
      </c>
      <c r="K342" s="180">
        <v>0</v>
      </c>
      <c r="L342" s="177">
        <f t="shared" si="30"/>
        <v>0</v>
      </c>
      <c r="M342" s="179">
        <v>0</v>
      </c>
      <c r="N342" s="177">
        <v>0</v>
      </c>
      <c r="O342" s="180">
        <v>0</v>
      </c>
      <c r="P342" s="177">
        <v>0</v>
      </c>
    </row>
    <row r="343" spans="1:18" ht="9.9499999999999993" customHeight="1" x14ac:dyDescent="0.3">
      <c r="A343" s="241">
        <v>5</v>
      </c>
      <c r="B343" s="175" t="s">
        <v>281</v>
      </c>
      <c r="C343" s="177"/>
      <c r="D343" s="177"/>
      <c r="E343" s="177"/>
      <c r="F343" s="207"/>
      <c r="G343" s="177"/>
      <c r="H343" s="180"/>
      <c r="I343" s="177"/>
      <c r="J343" s="177"/>
      <c r="K343" s="180"/>
      <c r="L343" s="177"/>
      <c r="M343" s="179"/>
      <c r="N343" s="177"/>
      <c r="O343" s="180"/>
      <c r="P343" s="177"/>
    </row>
    <row r="344" spans="1:18" s="20" customFormat="1" ht="15" customHeight="1" x14ac:dyDescent="0.3">
      <c r="A344" s="243"/>
      <c r="B344" s="175" t="s">
        <v>282</v>
      </c>
      <c r="C344" s="177">
        <v>225.75</v>
      </c>
      <c r="D344" s="177">
        <v>36</v>
      </c>
      <c r="E344" s="177">
        <v>36</v>
      </c>
      <c r="F344" s="207">
        <f t="shared" si="31"/>
        <v>0.15946843853820597</v>
      </c>
      <c r="G344" s="177">
        <v>3</v>
      </c>
      <c r="H344" s="180">
        <f>G344/E344</f>
        <v>8.3333333333333329E-2</v>
      </c>
      <c r="I344" s="177">
        <v>0</v>
      </c>
      <c r="J344" s="177">
        <v>3</v>
      </c>
      <c r="K344" s="180">
        <v>0</v>
      </c>
      <c r="L344" s="177">
        <f t="shared" si="30"/>
        <v>3</v>
      </c>
      <c r="M344" s="179">
        <v>0.1</v>
      </c>
      <c r="N344" s="177">
        <v>3</v>
      </c>
      <c r="O344" s="180">
        <f t="shared" si="33"/>
        <v>8.3333333333333329E-2</v>
      </c>
      <c r="P344" s="177">
        <v>0</v>
      </c>
    </row>
    <row r="345" spans="1:18" s="20" customFormat="1" ht="14.25" customHeight="1" x14ac:dyDescent="0.3">
      <c r="A345" s="241">
        <v>6</v>
      </c>
      <c r="B345" s="175" t="s">
        <v>283</v>
      </c>
      <c r="C345" s="177"/>
      <c r="D345" s="177"/>
      <c r="E345" s="177"/>
      <c r="F345" s="207"/>
      <c r="G345" s="177"/>
      <c r="H345" s="180"/>
      <c r="I345" s="177"/>
      <c r="J345" s="177"/>
      <c r="K345" s="180"/>
      <c r="L345" s="177"/>
      <c r="M345" s="179"/>
      <c r="N345" s="177"/>
      <c r="O345" s="180"/>
      <c r="P345" s="177"/>
    </row>
    <row r="346" spans="1:18" s="20" customFormat="1" ht="16.5" customHeight="1" x14ac:dyDescent="0.3">
      <c r="A346" s="242"/>
      <c r="B346" s="175" t="s">
        <v>284</v>
      </c>
      <c r="C346" s="177">
        <v>25.28</v>
      </c>
      <c r="D346" s="177">
        <v>1</v>
      </c>
      <c r="E346" s="177">
        <v>1</v>
      </c>
      <c r="F346" s="207">
        <f t="shared" si="31"/>
        <v>3.9556962025316451E-2</v>
      </c>
      <c r="G346" s="177">
        <v>0</v>
      </c>
      <c r="H346" s="180">
        <v>0</v>
      </c>
      <c r="I346" s="177">
        <v>0</v>
      </c>
      <c r="J346" s="177">
        <v>0</v>
      </c>
      <c r="K346" s="180">
        <v>0</v>
      </c>
      <c r="L346" s="177">
        <f t="shared" si="30"/>
        <v>0</v>
      </c>
      <c r="M346" s="179">
        <v>0</v>
      </c>
      <c r="N346" s="177">
        <v>0</v>
      </c>
      <c r="O346" s="180">
        <v>0</v>
      </c>
      <c r="P346" s="177">
        <v>0</v>
      </c>
    </row>
    <row r="347" spans="1:18" s="20" customFormat="1" ht="16.5" customHeight="1" x14ac:dyDescent="0.3">
      <c r="A347" s="242"/>
      <c r="B347" s="175" t="s">
        <v>285</v>
      </c>
      <c r="C347" s="177">
        <v>144.30000000000001</v>
      </c>
      <c r="D347" s="177">
        <v>5</v>
      </c>
      <c r="E347" s="177">
        <v>5</v>
      </c>
      <c r="F347" s="207">
        <f t="shared" si="31"/>
        <v>3.4650034650034647E-2</v>
      </c>
      <c r="G347" s="177">
        <v>0</v>
      </c>
      <c r="H347" s="180">
        <v>0</v>
      </c>
      <c r="I347" s="177">
        <v>0</v>
      </c>
      <c r="J347" s="177">
        <v>0</v>
      </c>
      <c r="K347" s="180">
        <v>0</v>
      </c>
      <c r="L347" s="177">
        <f t="shared" si="30"/>
        <v>0</v>
      </c>
      <c r="M347" s="179">
        <v>0</v>
      </c>
      <c r="N347" s="177">
        <v>0</v>
      </c>
      <c r="O347" s="180">
        <f t="shared" si="33"/>
        <v>0</v>
      </c>
      <c r="P347" s="177">
        <v>0</v>
      </c>
    </row>
    <row r="348" spans="1:18" s="20" customFormat="1" ht="15.75" customHeight="1" x14ac:dyDescent="0.3">
      <c r="A348" s="242"/>
      <c r="B348" s="175" t="s">
        <v>286</v>
      </c>
      <c r="C348" s="177">
        <v>48.14</v>
      </c>
      <c r="D348" s="177">
        <v>1</v>
      </c>
      <c r="E348" s="177">
        <v>1</v>
      </c>
      <c r="F348" s="207">
        <f t="shared" si="31"/>
        <v>2.0772746157041961E-2</v>
      </c>
      <c r="G348" s="177">
        <v>0</v>
      </c>
      <c r="H348" s="180">
        <v>0</v>
      </c>
      <c r="I348" s="177">
        <v>0</v>
      </c>
      <c r="J348" s="177">
        <v>0</v>
      </c>
      <c r="K348" s="180">
        <v>0</v>
      </c>
      <c r="L348" s="177">
        <f t="shared" si="30"/>
        <v>0</v>
      </c>
      <c r="M348" s="179">
        <v>0</v>
      </c>
      <c r="N348" s="177">
        <v>0</v>
      </c>
      <c r="O348" s="180">
        <f t="shared" si="33"/>
        <v>0</v>
      </c>
      <c r="P348" s="177">
        <v>0</v>
      </c>
    </row>
    <row r="349" spans="1:18" s="20" customFormat="1" ht="15.75" customHeight="1" x14ac:dyDescent="0.3">
      <c r="A349" s="243"/>
      <c r="B349" s="175" t="s">
        <v>287</v>
      </c>
      <c r="C349" s="177">
        <v>15.54</v>
      </c>
      <c r="D349" s="177">
        <v>1</v>
      </c>
      <c r="E349" s="177">
        <v>1</v>
      </c>
      <c r="F349" s="207">
        <f t="shared" si="31"/>
        <v>6.4350064350064351E-2</v>
      </c>
      <c r="G349" s="177">
        <v>0</v>
      </c>
      <c r="H349" s="180">
        <v>0</v>
      </c>
      <c r="I349" s="177">
        <v>0</v>
      </c>
      <c r="J349" s="177">
        <v>0</v>
      </c>
      <c r="K349" s="180">
        <v>0</v>
      </c>
      <c r="L349" s="177">
        <f t="shared" si="30"/>
        <v>0</v>
      </c>
      <c r="M349" s="179">
        <v>0</v>
      </c>
      <c r="N349" s="177">
        <v>0</v>
      </c>
      <c r="O349" s="180">
        <v>0</v>
      </c>
      <c r="P349" s="177">
        <v>0</v>
      </c>
    </row>
    <row r="350" spans="1:18" s="20" customFormat="1" ht="18.75" customHeight="1" x14ac:dyDescent="0.3">
      <c r="A350" s="241">
        <v>7</v>
      </c>
      <c r="B350" s="175" t="s">
        <v>288</v>
      </c>
      <c r="C350" s="177"/>
      <c r="D350" s="177"/>
      <c r="E350" s="177"/>
      <c r="F350" s="207"/>
      <c r="G350" s="177"/>
      <c r="H350" s="180"/>
      <c r="I350" s="177"/>
      <c r="J350" s="177"/>
      <c r="K350" s="180"/>
      <c r="L350" s="177"/>
      <c r="M350" s="179"/>
      <c r="N350" s="177"/>
      <c r="O350" s="180"/>
      <c r="P350" s="177"/>
    </row>
    <row r="351" spans="1:18" s="20" customFormat="1" ht="15.75" customHeight="1" x14ac:dyDescent="0.3">
      <c r="A351" s="242"/>
      <c r="B351" s="175" t="s">
        <v>146</v>
      </c>
      <c r="C351" s="177">
        <v>65.569999999999993</v>
      </c>
      <c r="D351" s="177">
        <v>4</v>
      </c>
      <c r="E351" s="177">
        <v>4</v>
      </c>
      <c r="F351" s="207">
        <f t="shared" si="31"/>
        <v>6.1003507701692855E-2</v>
      </c>
      <c r="G351" s="177">
        <v>0</v>
      </c>
      <c r="H351" s="180">
        <v>0</v>
      </c>
      <c r="I351" s="177">
        <v>0</v>
      </c>
      <c r="J351" s="177">
        <v>0</v>
      </c>
      <c r="K351" s="180">
        <v>0</v>
      </c>
      <c r="L351" s="177">
        <f t="shared" si="30"/>
        <v>0</v>
      </c>
      <c r="M351" s="179">
        <v>0</v>
      </c>
      <c r="N351" s="177">
        <v>0</v>
      </c>
      <c r="O351" s="180">
        <f t="shared" si="33"/>
        <v>0</v>
      </c>
      <c r="P351" s="177">
        <v>0</v>
      </c>
    </row>
    <row r="352" spans="1:18" s="20" customFormat="1" ht="18.75" customHeight="1" x14ac:dyDescent="0.3">
      <c r="A352" s="242"/>
      <c r="B352" s="175" t="s">
        <v>289</v>
      </c>
      <c r="C352" s="177">
        <v>212.69</v>
      </c>
      <c r="D352" s="177">
        <v>41</v>
      </c>
      <c r="E352" s="177">
        <v>41</v>
      </c>
      <c r="F352" s="207">
        <f t="shared" si="31"/>
        <v>0.19276881846819316</v>
      </c>
      <c r="G352" s="177">
        <v>4</v>
      </c>
      <c r="H352" s="180">
        <f t="shared" ref="H352:H353" si="34">G352/E352</f>
        <v>9.7560975609756101E-2</v>
      </c>
      <c r="I352" s="177">
        <v>0</v>
      </c>
      <c r="J352" s="177">
        <v>2</v>
      </c>
      <c r="K352" s="180">
        <f>J352/G352</f>
        <v>0.5</v>
      </c>
      <c r="L352" s="177">
        <f t="shared" si="30"/>
        <v>4</v>
      </c>
      <c r="M352" s="179">
        <v>0.1</v>
      </c>
      <c r="N352" s="177">
        <v>4</v>
      </c>
      <c r="O352" s="180">
        <f t="shared" si="33"/>
        <v>9.7560975609756101E-2</v>
      </c>
      <c r="P352" s="177">
        <v>0</v>
      </c>
    </row>
    <row r="353" spans="1:16" s="20" customFormat="1" ht="17.25" customHeight="1" x14ac:dyDescent="0.3">
      <c r="A353" s="243"/>
      <c r="B353" s="175" t="s">
        <v>290</v>
      </c>
      <c r="C353" s="177">
        <v>1019.38</v>
      </c>
      <c r="D353" s="177">
        <v>195</v>
      </c>
      <c r="E353" s="177">
        <v>195</v>
      </c>
      <c r="F353" s="207">
        <f t="shared" si="31"/>
        <v>0.19129274657144538</v>
      </c>
      <c r="G353" s="177">
        <v>19</v>
      </c>
      <c r="H353" s="180">
        <f t="shared" si="34"/>
        <v>9.7435897435897437E-2</v>
      </c>
      <c r="I353" s="177">
        <v>0</v>
      </c>
      <c r="J353" s="177">
        <v>15</v>
      </c>
      <c r="K353" s="180">
        <f>J353/G353</f>
        <v>0.78947368421052633</v>
      </c>
      <c r="L353" s="177">
        <f t="shared" si="30"/>
        <v>19</v>
      </c>
      <c r="M353" s="179">
        <v>0.1</v>
      </c>
      <c r="N353" s="177">
        <v>19</v>
      </c>
      <c r="O353" s="180">
        <f t="shared" si="33"/>
        <v>9.7435897435897437E-2</v>
      </c>
      <c r="P353" s="177">
        <v>0</v>
      </c>
    </row>
    <row r="354" spans="1:16" s="20" customFormat="1" ht="24.75" customHeight="1" x14ac:dyDescent="0.3">
      <c r="A354" s="9">
        <v>8</v>
      </c>
      <c r="B354" s="175" t="s">
        <v>291</v>
      </c>
      <c r="C354" s="177">
        <v>31.65</v>
      </c>
      <c r="D354" s="177">
        <v>0</v>
      </c>
      <c r="E354" s="177">
        <v>0</v>
      </c>
      <c r="F354" s="207">
        <f t="shared" si="31"/>
        <v>0</v>
      </c>
      <c r="G354" s="177">
        <v>0</v>
      </c>
      <c r="H354" s="180">
        <v>0</v>
      </c>
      <c r="I354" s="177">
        <v>0</v>
      </c>
      <c r="J354" s="177">
        <v>0</v>
      </c>
      <c r="K354" s="180">
        <v>0</v>
      </c>
      <c r="L354" s="177">
        <f t="shared" si="30"/>
        <v>0</v>
      </c>
      <c r="M354" s="179">
        <v>0</v>
      </c>
      <c r="N354" s="177">
        <v>0</v>
      </c>
      <c r="O354" s="180">
        <v>0</v>
      </c>
      <c r="P354" s="177">
        <v>0</v>
      </c>
    </row>
    <row r="355" spans="1:16" s="20" customFormat="1" ht="21.75" customHeight="1" x14ac:dyDescent="0.3">
      <c r="A355" s="9">
        <v>9</v>
      </c>
      <c r="B355" s="175" t="s">
        <v>292</v>
      </c>
      <c r="C355" s="177">
        <v>284.08</v>
      </c>
      <c r="D355" s="177">
        <v>38</v>
      </c>
      <c r="E355" s="177">
        <v>38</v>
      </c>
      <c r="F355" s="207">
        <f t="shared" si="31"/>
        <v>0.13376513658124473</v>
      </c>
      <c r="G355" s="177">
        <v>3</v>
      </c>
      <c r="H355" s="180">
        <f>G355/E355</f>
        <v>7.8947368421052627E-2</v>
      </c>
      <c r="I355" s="177">
        <v>0</v>
      </c>
      <c r="J355" s="177">
        <v>0</v>
      </c>
      <c r="K355" s="180">
        <v>0</v>
      </c>
      <c r="L355" s="177">
        <f t="shared" si="30"/>
        <v>3</v>
      </c>
      <c r="M355" s="179">
        <v>0.1</v>
      </c>
      <c r="N355" s="177">
        <v>3</v>
      </c>
      <c r="O355" s="180">
        <f t="shared" si="33"/>
        <v>7.8947368421052627E-2</v>
      </c>
      <c r="P355" s="177">
        <v>0</v>
      </c>
    </row>
    <row r="356" spans="1:16" s="20" customFormat="1" ht="27" customHeight="1" x14ac:dyDescent="0.3">
      <c r="A356" s="9">
        <v>10</v>
      </c>
      <c r="B356" s="175" t="s">
        <v>293</v>
      </c>
      <c r="C356" s="177">
        <v>50.82</v>
      </c>
      <c r="D356" s="177">
        <v>4</v>
      </c>
      <c r="E356" s="177">
        <v>4</v>
      </c>
      <c r="F356" s="207">
        <f t="shared" si="31"/>
        <v>7.8709169618260522E-2</v>
      </c>
      <c r="G356" s="177">
        <v>0</v>
      </c>
      <c r="H356" s="180">
        <v>0</v>
      </c>
      <c r="I356" s="177">
        <v>0</v>
      </c>
      <c r="J356" s="177">
        <v>0</v>
      </c>
      <c r="K356" s="180">
        <v>0</v>
      </c>
      <c r="L356" s="177">
        <f t="shared" si="30"/>
        <v>0</v>
      </c>
      <c r="M356" s="179">
        <v>0</v>
      </c>
      <c r="N356" s="177">
        <v>0</v>
      </c>
      <c r="O356" s="180">
        <f t="shared" si="33"/>
        <v>0</v>
      </c>
      <c r="P356" s="177">
        <v>0</v>
      </c>
    </row>
    <row r="357" spans="1:16" s="20" customFormat="1" ht="28.5" customHeight="1" x14ac:dyDescent="0.3">
      <c r="A357" s="9">
        <v>11</v>
      </c>
      <c r="B357" s="175" t="s">
        <v>294</v>
      </c>
      <c r="C357" s="177">
        <v>105.93</v>
      </c>
      <c r="D357" s="177">
        <v>11</v>
      </c>
      <c r="E357" s="177">
        <v>11</v>
      </c>
      <c r="F357" s="207">
        <f t="shared" si="31"/>
        <v>0.10384215991692626</v>
      </c>
      <c r="G357" s="177">
        <v>1</v>
      </c>
      <c r="H357" s="180">
        <f t="shared" ref="H357:H358" si="35">G357/E357</f>
        <v>9.0909090909090912E-2</v>
      </c>
      <c r="I357" s="177">
        <v>0</v>
      </c>
      <c r="J357" s="177">
        <v>0</v>
      </c>
      <c r="K357" s="180">
        <v>0</v>
      </c>
      <c r="L357" s="177">
        <f t="shared" si="30"/>
        <v>1</v>
      </c>
      <c r="M357" s="179">
        <v>0</v>
      </c>
      <c r="N357" s="177">
        <v>1</v>
      </c>
      <c r="O357" s="180">
        <f t="shared" si="33"/>
        <v>9.0909090909090912E-2</v>
      </c>
      <c r="P357" s="177">
        <v>0</v>
      </c>
    </row>
    <row r="358" spans="1:16" s="20" customFormat="1" ht="26.25" customHeight="1" x14ac:dyDescent="0.3">
      <c r="A358" s="9">
        <v>12</v>
      </c>
      <c r="B358" s="175" t="s">
        <v>295</v>
      </c>
      <c r="C358" s="177">
        <v>160.69999999999999</v>
      </c>
      <c r="D358" s="177">
        <v>12</v>
      </c>
      <c r="E358" s="177">
        <v>12</v>
      </c>
      <c r="F358" s="207">
        <f t="shared" si="31"/>
        <v>7.4673304293715007E-2</v>
      </c>
      <c r="G358" s="177">
        <v>1</v>
      </c>
      <c r="H358" s="180">
        <f t="shared" si="35"/>
        <v>8.3333333333333329E-2</v>
      </c>
      <c r="I358" s="177">
        <v>0</v>
      </c>
      <c r="J358" s="177">
        <v>0</v>
      </c>
      <c r="K358" s="180">
        <v>0</v>
      </c>
      <c r="L358" s="177">
        <f t="shared" si="30"/>
        <v>1</v>
      </c>
      <c r="M358" s="179">
        <v>0.1</v>
      </c>
      <c r="N358" s="177">
        <v>1</v>
      </c>
      <c r="O358" s="180">
        <f t="shared" si="33"/>
        <v>8.3333333333333329E-2</v>
      </c>
      <c r="P358" s="177">
        <v>0</v>
      </c>
    </row>
    <row r="359" spans="1:16" s="20" customFormat="1" ht="28.5" customHeight="1" x14ac:dyDescent="0.3">
      <c r="A359" s="241">
        <v>13</v>
      </c>
      <c r="B359" s="175" t="s">
        <v>296</v>
      </c>
      <c r="C359" s="177">
        <v>38.04</v>
      </c>
      <c r="D359" s="177">
        <v>0</v>
      </c>
      <c r="E359" s="177">
        <v>0</v>
      </c>
      <c r="F359" s="207">
        <f t="shared" si="31"/>
        <v>0</v>
      </c>
      <c r="G359" s="177">
        <v>0</v>
      </c>
      <c r="H359" s="180">
        <v>0</v>
      </c>
      <c r="I359" s="177">
        <v>0</v>
      </c>
      <c r="J359" s="177">
        <v>0</v>
      </c>
      <c r="K359" s="180">
        <v>0</v>
      </c>
      <c r="L359" s="177">
        <f t="shared" si="30"/>
        <v>0</v>
      </c>
      <c r="M359" s="179">
        <v>0</v>
      </c>
      <c r="N359" s="177">
        <v>0</v>
      </c>
      <c r="O359" s="180">
        <v>0</v>
      </c>
      <c r="P359" s="177">
        <v>0</v>
      </c>
    </row>
    <row r="360" spans="1:16" ht="9.9499999999999993" customHeight="1" x14ac:dyDescent="0.3">
      <c r="A360" s="243"/>
      <c r="B360" s="175" t="s">
        <v>238</v>
      </c>
      <c r="C360" s="177"/>
      <c r="D360" s="177"/>
      <c r="E360" s="177"/>
      <c r="F360" s="207"/>
      <c r="G360" s="177"/>
      <c r="H360" s="180"/>
      <c r="I360" s="177"/>
      <c r="J360" s="177"/>
      <c r="K360" s="180"/>
      <c r="L360" s="177"/>
      <c r="M360" s="179"/>
      <c r="N360" s="177"/>
      <c r="O360" s="180"/>
      <c r="P360" s="177"/>
    </row>
    <row r="361" spans="1:16" s="20" customFormat="1" ht="9.75" customHeight="1" x14ac:dyDescent="0.3">
      <c r="A361" s="9">
        <v>14</v>
      </c>
      <c r="B361" s="175" t="s">
        <v>297</v>
      </c>
      <c r="C361" s="177">
        <v>156.69999999999999</v>
      </c>
      <c r="D361" s="177">
        <v>3</v>
      </c>
      <c r="E361" s="177">
        <v>3</v>
      </c>
      <c r="F361" s="207">
        <f t="shared" si="31"/>
        <v>1.9144862795149969E-2</v>
      </c>
      <c r="G361" s="177">
        <v>0</v>
      </c>
      <c r="H361" s="180">
        <v>0</v>
      </c>
      <c r="I361" s="177">
        <v>0</v>
      </c>
      <c r="J361" s="177">
        <v>0</v>
      </c>
      <c r="K361" s="180">
        <v>0</v>
      </c>
      <c r="L361" s="177">
        <f t="shared" si="30"/>
        <v>0</v>
      </c>
      <c r="M361" s="179">
        <v>0</v>
      </c>
      <c r="N361" s="177">
        <v>0</v>
      </c>
      <c r="O361" s="180">
        <f t="shared" si="33"/>
        <v>0</v>
      </c>
      <c r="P361" s="177">
        <v>0</v>
      </c>
    </row>
    <row r="362" spans="1:16" s="20" customFormat="1" ht="9.75" customHeight="1" x14ac:dyDescent="0.3">
      <c r="A362" s="9">
        <v>15</v>
      </c>
      <c r="B362" s="175" t="s">
        <v>298</v>
      </c>
      <c r="C362" s="177">
        <v>17.29</v>
      </c>
      <c r="D362" s="177">
        <v>0</v>
      </c>
      <c r="E362" s="177">
        <v>0</v>
      </c>
      <c r="F362" s="207">
        <v>0</v>
      </c>
      <c r="G362" s="177">
        <v>0</v>
      </c>
      <c r="H362" s="180">
        <v>0</v>
      </c>
      <c r="I362" s="177">
        <v>0</v>
      </c>
      <c r="J362" s="177">
        <v>0</v>
      </c>
      <c r="K362" s="180">
        <v>0</v>
      </c>
      <c r="L362" s="177">
        <f t="shared" si="30"/>
        <v>0</v>
      </c>
      <c r="M362" s="179">
        <v>0</v>
      </c>
      <c r="N362" s="177">
        <v>0</v>
      </c>
      <c r="O362" s="180">
        <v>0</v>
      </c>
      <c r="P362" s="177">
        <v>0</v>
      </c>
    </row>
    <row r="363" spans="1:16" s="78" customFormat="1" ht="9.9499999999999993" customHeight="1" x14ac:dyDescent="0.3">
      <c r="A363" s="321" t="s">
        <v>299</v>
      </c>
      <c r="B363" s="321"/>
      <c r="C363" s="208">
        <f>SUM(C334:C362)</f>
        <v>2805.8299999999995</v>
      </c>
      <c r="D363" s="184">
        <f>SUM(D334:D362)</f>
        <v>353</v>
      </c>
      <c r="E363" s="184">
        <f>SUM(E334:E362)</f>
        <v>353</v>
      </c>
      <c r="F363" s="208">
        <f t="shared" si="31"/>
        <v>0.12580947527113193</v>
      </c>
      <c r="G363" s="184">
        <f>SUM(G334:G362)</f>
        <v>31</v>
      </c>
      <c r="H363" s="180">
        <f t="shared" ref="H363:H364" si="36">G363/E363</f>
        <v>8.7818696883852687E-2</v>
      </c>
      <c r="I363" s="184">
        <v>0</v>
      </c>
      <c r="J363" s="184">
        <f>SUM(J334:J362)</f>
        <v>20</v>
      </c>
      <c r="K363" s="186">
        <f t="shared" si="32"/>
        <v>0.64516129032258063</v>
      </c>
      <c r="L363" s="177">
        <f>SUM(L334:L362)</f>
        <v>31</v>
      </c>
      <c r="M363" s="186">
        <f t="shared" ref="M363:M364" si="37">L363/E363</f>
        <v>8.7818696883852687E-2</v>
      </c>
      <c r="N363" s="184">
        <f>SUM(N334:N362)</f>
        <v>31</v>
      </c>
      <c r="O363" s="186">
        <f t="shared" si="33"/>
        <v>8.7818696883852687E-2</v>
      </c>
      <c r="P363" s="184">
        <v>0</v>
      </c>
    </row>
    <row r="364" spans="1:16" s="78" customFormat="1" ht="9.9499999999999993" customHeight="1" x14ac:dyDescent="0.3">
      <c r="A364" s="321" t="s">
        <v>300</v>
      </c>
      <c r="B364" s="321"/>
      <c r="C364" s="208">
        <f>SUM(C363,C332,C307,C269,C257,C213,C205,C183,C160,C121,C112,C106,C76,C60,C55,C22,C244)</f>
        <v>73118.460000000006</v>
      </c>
      <c r="D364" s="196">
        <f>SUM(D363,D332,D307,D269,D257,D244,D213,D205,D183,D160,D121,D112,D106,D76,D60,D55,D22)</f>
        <v>2534</v>
      </c>
      <c r="E364" s="196">
        <f>SUM(E363,E332,E307,E269,E257,E244,E213,E205,E183,E160,E121,E112,E106,E76,E60,E55,E22)</f>
        <v>2534</v>
      </c>
      <c r="F364" s="208">
        <f t="shared" si="31"/>
        <v>3.4656090951587323E-2</v>
      </c>
      <c r="G364" s="196">
        <f>SUM(G363,G332,G307,G269,G257,G244,G213,G205,G183,G160,G121,G112,G106,G76,G60,G55,G22)</f>
        <v>153</v>
      </c>
      <c r="H364" s="180">
        <f t="shared" si="36"/>
        <v>6.0378847671665355E-2</v>
      </c>
      <c r="I364" s="184">
        <v>0</v>
      </c>
      <c r="J364" s="196">
        <f>SUM(J363,J332,J307,J269,J257,J213,J205,J183,J160,J121,J112,J106,J76,J60,J55,J22,J244)</f>
        <v>81</v>
      </c>
      <c r="K364" s="186">
        <f t="shared" si="32"/>
        <v>0.52941176470588236</v>
      </c>
      <c r="L364" s="177">
        <f>SUM(L363,L332,L307,L269,L257,L244,L213,L205,L183,L160,L121,L112,L106,L76,L60,L55,L22)</f>
        <v>202</v>
      </c>
      <c r="M364" s="186">
        <f t="shared" si="37"/>
        <v>7.9715864246250989E-2</v>
      </c>
      <c r="N364" s="196">
        <f>SUM(N363,N332,N307,N269,N257,N244,N213,N205,N183,N160,N121,N112,N106,N76,N60,N55,N22)</f>
        <v>153</v>
      </c>
      <c r="O364" s="186">
        <f t="shared" si="33"/>
        <v>6.0378847671665355E-2</v>
      </c>
      <c r="P364" s="184">
        <v>0</v>
      </c>
    </row>
    <row r="365" spans="1:16" s="188" customFormat="1" ht="13.5" customHeight="1" x14ac:dyDescent="0.15">
      <c r="A365" s="322" t="s">
        <v>326</v>
      </c>
      <c r="B365" s="323"/>
      <c r="C365" s="200"/>
      <c r="D365" s="200"/>
      <c r="E365" s="200"/>
      <c r="F365" s="200"/>
      <c r="G365" s="200">
        <v>4</v>
      </c>
      <c r="H365" s="200"/>
      <c r="I365" s="200"/>
      <c r="J365" s="200"/>
      <c r="K365" s="200"/>
      <c r="L365" s="200"/>
      <c r="M365" s="200"/>
      <c r="N365" s="200">
        <v>4</v>
      </c>
      <c r="O365" s="200"/>
      <c r="P365" s="200">
        <v>0</v>
      </c>
    </row>
    <row r="366" spans="1:16" s="214" customFormat="1" ht="13.5" customHeight="1" x14ac:dyDescent="0.25">
      <c r="A366" s="212"/>
      <c r="B366" s="315" t="s">
        <v>327</v>
      </c>
      <c r="C366" s="315"/>
      <c r="D366" s="315"/>
      <c r="E366" s="315"/>
      <c r="F366" s="315"/>
      <c r="G366" s="213"/>
      <c r="H366" s="202"/>
      <c r="I366" s="202"/>
      <c r="J366" s="202"/>
      <c r="K366" s="203"/>
      <c r="L366" s="203"/>
      <c r="M366" s="203"/>
      <c r="N366" s="203"/>
      <c r="O366" s="203"/>
      <c r="P366" s="203"/>
    </row>
    <row r="367" spans="1:16" s="214" customFormat="1" ht="30.75" customHeight="1" x14ac:dyDescent="0.25">
      <c r="A367" s="212"/>
      <c r="B367" s="315"/>
      <c r="C367" s="315"/>
      <c r="D367" s="315"/>
      <c r="E367" s="315"/>
      <c r="F367" s="315"/>
      <c r="G367" s="213"/>
      <c r="H367" s="202"/>
      <c r="I367" s="202"/>
      <c r="J367" s="202"/>
      <c r="K367" s="331" t="s">
        <v>303</v>
      </c>
      <c r="L367" s="331"/>
      <c r="M367" s="215"/>
      <c r="N367" s="332">
        <v>45331</v>
      </c>
      <c r="O367" s="331"/>
      <c r="P367" s="215"/>
    </row>
  </sheetData>
  <mergeCells count="132">
    <mergeCell ref="A1:P1"/>
    <mergeCell ref="A2:P2"/>
    <mergeCell ref="A3:P3"/>
    <mergeCell ref="A4:P4"/>
    <mergeCell ref="A6:A11"/>
    <mergeCell ref="B6:B11"/>
    <mergeCell ref="C6:C11"/>
    <mergeCell ref="F6:F11"/>
    <mergeCell ref="G6:K6"/>
    <mergeCell ref="D6:D11"/>
    <mergeCell ref="E6:E11"/>
    <mergeCell ref="L6:P6"/>
    <mergeCell ref="G7:I7"/>
    <mergeCell ref="J7:K7"/>
    <mergeCell ref="L7:M7"/>
    <mergeCell ref="N7:P7"/>
    <mergeCell ref="G8:G11"/>
    <mergeCell ref="H8:H11"/>
    <mergeCell ref="I8:I11"/>
    <mergeCell ref="A24:A27"/>
    <mergeCell ref="A28:A36"/>
    <mergeCell ref="A37:A42"/>
    <mergeCell ref="A43:A53"/>
    <mergeCell ref="A55:B55"/>
    <mergeCell ref="A56:B56"/>
    <mergeCell ref="P8:P11"/>
    <mergeCell ref="A13:B13"/>
    <mergeCell ref="A14:A15"/>
    <mergeCell ref="A16:A17"/>
    <mergeCell ref="A22:B22"/>
    <mergeCell ref="A23:B23"/>
    <mergeCell ref="J8:J11"/>
    <mergeCell ref="K8:K11"/>
    <mergeCell ref="L8:L11"/>
    <mergeCell ref="M8:M11"/>
    <mergeCell ref="N8:N11"/>
    <mergeCell ref="O8:O11"/>
    <mergeCell ref="A76:B76"/>
    <mergeCell ref="A77:B77"/>
    <mergeCell ref="A78:A80"/>
    <mergeCell ref="A81:A83"/>
    <mergeCell ref="A91:A92"/>
    <mergeCell ref="A93:A96"/>
    <mergeCell ref="A58:A59"/>
    <mergeCell ref="A60:B60"/>
    <mergeCell ref="A61:B61"/>
    <mergeCell ref="A62:A63"/>
    <mergeCell ref="A64:A65"/>
    <mergeCell ref="A66:A68"/>
    <mergeCell ref="A114:A116"/>
    <mergeCell ref="A118:A120"/>
    <mergeCell ref="A121:B121"/>
    <mergeCell ref="A122:B122"/>
    <mergeCell ref="A123:A124"/>
    <mergeCell ref="A125:A126"/>
    <mergeCell ref="A99:A100"/>
    <mergeCell ref="A106:B106"/>
    <mergeCell ref="A107:B107"/>
    <mergeCell ref="A110:A111"/>
    <mergeCell ref="A112:B112"/>
    <mergeCell ref="A113:B113"/>
    <mergeCell ref="A145:A147"/>
    <mergeCell ref="A149:A151"/>
    <mergeCell ref="A152:A154"/>
    <mergeCell ref="A160:B160"/>
    <mergeCell ref="A161:B161"/>
    <mergeCell ref="A163:A164"/>
    <mergeCell ref="A127:A128"/>
    <mergeCell ref="A129:A130"/>
    <mergeCell ref="A132:A134"/>
    <mergeCell ref="A135:A136"/>
    <mergeCell ref="A140:A142"/>
    <mergeCell ref="A143:A144"/>
    <mergeCell ref="A184:B184"/>
    <mergeCell ref="A185:A190"/>
    <mergeCell ref="A191:A197"/>
    <mergeCell ref="A198:A202"/>
    <mergeCell ref="A205:B205"/>
    <mergeCell ref="A206:B206"/>
    <mergeCell ref="A165:A166"/>
    <mergeCell ref="A168:A172"/>
    <mergeCell ref="A174:A176"/>
    <mergeCell ref="A177:A178"/>
    <mergeCell ref="A179:A180"/>
    <mergeCell ref="A183:B183"/>
    <mergeCell ref="A222:A226"/>
    <mergeCell ref="A227:A229"/>
    <mergeCell ref="A230:A233"/>
    <mergeCell ref="A234:A235"/>
    <mergeCell ref="A238:A239"/>
    <mergeCell ref="A244:B244"/>
    <mergeCell ref="A208:A209"/>
    <mergeCell ref="A210:A211"/>
    <mergeCell ref="A213:B213"/>
    <mergeCell ref="A214:B214"/>
    <mergeCell ref="A215:A217"/>
    <mergeCell ref="A218:A219"/>
    <mergeCell ref="A265:A267"/>
    <mergeCell ref="A269:B269"/>
    <mergeCell ref="A270:B270"/>
    <mergeCell ref="A271:A274"/>
    <mergeCell ref="A275:A281"/>
    <mergeCell ref="A282:A288"/>
    <mergeCell ref="A245:B245"/>
    <mergeCell ref="A247:A248"/>
    <mergeCell ref="A253:A254"/>
    <mergeCell ref="A257:B257"/>
    <mergeCell ref="A258:B258"/>
    <mergeCell ref="A259:A263"/>
    <mergeCell ref="A318:A319"/>
    <mergeCell ref="A321:A324"/>
    <mergeCell ref="A328:A329"/>
    <mergeCell ref="A332:B332"/>
    <mergeCell ref="A333:B333"/>
    <mergeCell ref="A334:A336"/>
    <mergeCell ref="A290:A292"/>
    <mergeCell ref="A295:A298"/>
    <mergeCell ref="A307:B307"/>
    <mergeCell ref="A308:B308"/>
    <mergeCell ref="A309:A311"/>
    <mergeCell ref="A312:A316"/>
    <mergeCell ref="A364:B364"/>
    <mergeCell ref="A365:B365"/>
    <mergeCell ref="B366:F367"/>
    <mergeCell ref="K367:L367"/>
    <mergeCell ref="N367:O367"/>
    <mergeCell ref="A338:A341"/>
    <mergeCell ref="A343:A344"/>
    <mergeCell ref="A345:A349"/>
    <mergeCell ref="A350:A353"/>
    <mergeCell ref="A359:A360"/>
    <mergeCell ref="A363:B363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4" manualBreakCount="4">
    <brk id="55" max="15" man="1"/>
    <brk id="119" max="15" man="1"/>
    <brk id="183" max="15" man="1"/>
    <brk id="31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Изюбр</vt:lpstr>
      <vt:lpstr>Косуля</vt:lpstr>
      <vt:lpstr>Лось</vt:lpstr>
      <vt:lpstr>ДСО</vt:lpstr>
      <vt:lpstr>Кабарга</vt:lpstr>
      <vt:lpstr>Сн. баран</vt:lpstr>
      <vt:lpstr>Соболь</vt:lpstr>
      <vt:lpstr>Рысь</vt:lpstr>
      <vt:lpstr>ДСО!Область_печати</vt:lpstr>
      <vt:lpstr>Изюбр!Область_печати</vt:lpstr>
      <vt:lpstr>Косуля!Область_печати</vt:lpstr>
      <vt:lpstr>Лось!Область_печати</vt:lpstr>
      <vt:lpstr>Рысь!Область_печати</vt:lpstr>
      <vt:lpstr>'Сн. баран'!Область_печати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2024-02-11T00:53:59Z</dcterms:modified>
</cp:coreProperties>
</file>