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едведь Бурый" sheetId="5" r:id="rId1"/>
    <sheet name="Медведь гималайский" sheetId="4" r:id="rId2"/>
    <sheet name="Выдра" sheetId="2" r:id="rId3"/>
    <sheet name="Барсук" sheetId="3" r:id="rId4"/>
  </sheets>
  <externalReferences>
    <externalReference r:id="rId5"/>
  </externalReferences>
  <definedNames>
    <definedName name="к10">10%</definedName>
    <definedName name="к12">12%</definedName>
    <definedName name="к20">20%</definedName>
    <definedName name="к3">3%</definedName>
    <definedName name="к30">30%</definedName>
    <definedName name="к35">35%</definedName>
    <definedName name="к7">7%</definedName>
    <definedName name="к75">75%</definedName>
    <definedName name="к8">8%</definedName>
    <definedName name="ка15">15%</definedName>
    <definedName name="ка5">5%</definedName>
    <definedName name="_xlnm.Print_Area" localSheetId="0">'Медведь Бурый'!$A$1:$P$378</definedName>
  </definedNames>
  <calcPr calcId="152511"/>
</workbook>
</file>

<file path=xl/calcChain.xml><?xml version="1.0" encoding="utf-8"?>
<calcChain xmlns="http://schemas.openxmlformats.org/spreadsheetml/2006/main">
  <c r="D232" i="3" l="1"/>
  <c r="O229" i="3" l="1"/>
  <c r="O17" i="3"/>
  <c r="O93" i="3"/>
  <c r="O161" i="2"/>
  <c r="O160" i="2"/>
  <c r="O159" i="2"/>
  <c r="O170" i="2"/>
  <c r="O187" i="2"/>
  <c r="O186" i="2"/>
  <c r="O262" i="2"/>
  <c r="O254" i="2"/>
  <c r="O35" i="4"/>
  <c r="O37" i="4"/>
  <c r="O41" i="4"/>
  <c r="O45" i="4"/>
  <c r="O48" i="4"/>
  <c r="O55" i="4"/>
  <c r="O68" i="4"/>
  <c r="O67" i="4"/>
  <c r="O66" i="4"/>
  <c r="O125" i="4"/>
  <c r="K407" i="5" l="1"/>
  <c r="P373" i="5"/>
  <c r="N373" i="5"/>
  <c r="O373" i="5" s="1"/>
  <c r="J373" i="5"/>
  <c r="J374" i="5" s="1"/>
  <c r="I373" i="5"/>
  <c r="H373" i="5"/>
  <c r="G373" i="5"/>
  <c r="F373" i="5"/>
  <c r="E373" i="5"/>
  <c r="D373" i="5"/>
  <c r="D374" i="5" s="1"/>
  <c r="C373" i="5"/>
  <c r="L371" i="5"/>
  <c r="H371" i="5"/>
  <c r="F371" i="5"/>
  <c r="L370" i="5"/>
  <c r="K370" i="5"/>
  <c r="H370" i="5"/>
  <c r="F370" i="5"/>
  <c r="L369" i="5"/>
  <c r="O368" i="5"/>
  <c r="L368" i="5"/>
  <c r="K368" i="5"/>
  <c r="H368" i="5"/>
  <c r="F368" i="5"/>
  <c r="O367" i="5"/>
  <c r="L367" i="5"/>
  <c r="K367" i="5"/>
  <c r="H367" i="5"/>
  <c r="F367" i="5"/>
  <c r="O366" i="5"/>
  <c r="L366" i="5"/>
  <c r="K366" i="5"/>
  <c r="H366" i="5"/>
  <c r="F366" i="5"/>
  <c r="O365" i="5"/>
  <c r="L365" i="5"/>
  <c r="K365" i="5"/>
  <c r="H365" i="5"/>
  <c r="F365" i="5"/>
  <c r="O364" i="5"/>
  <c r="L364" i="5"/>
  <c r="K364" i="5"/>
  <c r="H364" i="5"/>
  <c r="F364" i="5"/>
  <c r="O362" i="5"/>
  <c r="L362" i="5"/>
  <c r="K362" i="5"/>
  <c r="H362" i="5"/>
  <c r="F362" i="5"/>
  <c r="O361" i="5"/>
  <c r="L361" i="5"/>
  <c r="K361" i="5"/>
  <c r="H361" i="5"/>
  <c r="F361" i="5"/>
  <c r="O360" i="5"/>
  <c r="L360" i="5"/>
  <c r="K360" i="5"/>
  <c r="H360" i="5"/>
  <c r="F360" i="5"/>
  <c r="O359" i="5"/>
  <c r="L359" i="5"/>
  <c r="K359" i="5"/>
  <c r="H359" i="5"/>
  <c r="F359" i="5"/>
  <c r="O357" i="5"/>
  <c r="L357" i="5"/>
  <c r="H357" i="5"/>
  <c r="F357" i="5"/>
  <c r="O356" i="5"/>
  <c r="L356" i="5"/>
  <c r="H356" i="5"/>
  <c r="F356" i="5"/>
  <c r="O355" i="5"/>
  <c r="L355" i="5"/>
  <c r="H355" i="5"/>
  <c r="F355" i="5"/>
  <c r="O354" i="5"/>
  <c r="L354" i="5"/>
  <c r="H354" i="5"/>
  <c r="F354" i="5"/>
  <c r="O352" i="5"/>
  <c r="L352" i="5"/>
  <c r="K352" i="5"/>
  <c r="H352" i="5"/>
  <c r="F352" i="5"/>
  <c r="L351" i="5"/>
  <c r="L350" i="5"/>
  <c r="F350" i="5"/>
  <c r="O349" i="5"/>
  <c r="L349" i="5"/>
  <c r="H349" i="5"/>
  <c r="F349" i="5"/>
  <c r="O348" i="5"/>
  <c r="L348" i="5"/>
  <c r="H348" i="5"/>
  <c r="F348" i="5"/>
  <c r="O347" i="5"/>
  <c r="L347" i="5"/>
  <c r="H347" i="5"/>
  <c r="F347" i="5"/>
  <c r="O345" i="5"/>
  <c r="L345" i="5"/>
  <c r="L373" i="5" s="1"/>
  <c r="K345" i="5"/>
  <c r="H345" i="5"/>
  <c r="F345" i="5"/>
  <c r="O344" i="5"/>
  <c r="L344" i="5"/>
  <c r="H344" i="5"/>
  <c r="F344" i="5"/>
  <c r="O343" i="5"/>
  <c r="L343" i="5"/>
  <c r="H343" i="5"/>
  <c r="F343" i="5"/>
  <c r="P340" i="5"/>
  <c r="P374" i="5" s="1"/>
  <c r="N340" i="5"/>
  <c r="O340" i="5" s="1"/>
  <c r="J340" i="5"/>
  <c r="I340" i="5"/>
  <c r="I374" i="5" s="1"/>
  <c r="G340" i="5"/>
  <c r="H340" i="5" s="1"/>
  <c r="E340" i="5"/>
  <c r="F340" i="5" s="1"/>
  <c r="D340" i="5"/>
  <c r="C340" i="5"/>
  <c r="C374" i="5" s="1"/>
  <c r="O338" i="5"/>
  <c r="L338" i="5"/>
  <c r="K338" i="5"/>
  <c r="H338" i="5"/>
  <c r="F338" i="5"/>
  <c r="O337" i="5"/>
  <c r="L337" i="5"/>
  <c r="K337" i="5"/>
  <c r="H337" i="5"/>
  <c r="F337" i="5"/>
  <c r="O335" i="5"/>
  <c r="L335" i="5"/>
  <c r="K335" i="5"/>
  <c r="H335" i="5"/>
  <c r="F335" i="5"/>
  <c r="L334" i="5"/>
  <c r="O333" i="5"/>
  <c r="L333" i="5"/>
  <c r="K333" i="5"/>
  <c r="H333" i="5"/>
  <c r="F333" i="5"/>
  <c r="O332" i="5"/>
  <c r="L332" i="5"/>
  <c r="K332" i="5"/>
  <c r="H332" i="5"/>
  <c r="F332" i="5"/>
  <c r="O331" i="5"/>
  <c r="L331" i="5"/>
  <c r="K331" i="5"/>
  <c r="H331" i="5"/>
  <c r="F331" i="5"/>
  <c r="O330" i="5"/>
  <c r="L330" i="5"/>
  <c r="K330" i="5"/>
  <c r="H330" i="5"/>
  <c r="F330" i="5"/>
  <c r="O329" i="5"/>
  <c r="L329" i="5"/>
  <c r="K329" i="5"/>
  <c r="H329" i="5"/>
  <c r="F329" i="5"/>
  <c r="O328" i="5"/>
  <c r="L328" i="5"/>
  <c r="K328" i="5"/>
  <c r="H328" i="5"/>
  <c r="F328" i="5"/>
  <c r="O326" i="5"/>
  <c r="L326" i="5"/>
  <c r="K326" i="5"/>
  <c r="H326" i="5"/>
  <c r="F326" i="5"/>
  <c r="O325" i="5"/>
  <c r="L325" i="5"/>
  <c r="K325" i="5"/>
  <c r="H325" i="5"/>
  <c r="F325" i="5"/>
  <c r="L324" i="5"/>
  <c r="O323" i="5"/>
  <c r="L323" i="5"/>
  <c r="K323" i="5"/>
  <c r="H323" i="5"/>
  <c r="F323" i="5"/>
  <c r="O322" i="5"/>
  <c r="L322" i="5"/>
  <c r="K322" i="5"/>
  <c r="H322" i="5"/>
  <c r="F322" i="5"/>
  <c r="O321" i="5"/>
  <c r="L321" i="5"/>
  <c r="K321" i="5"/>
  <c r="H321" i="5"/>
  <c r="F321" i="5"/>
  <c r="O320" i="5"/>
  <c r="L320" i="5"/>
  <c r="K320" i="5"/>
  <c r="H320" i="5"/>
  <c r="F320" i="5"/>
  <c r="O319" i="5"/>
  <c r="L319" i="5"/>
  <c r="H319" i="5"/>
  <c r="F319" i="5"/>
  <c r="L317" i="5"/>
  <c r="K317" i="5"/>
  <c r="H317" i="5"/>
  <c r="O316" i="5"/>
  <c r="L316" i="5"/>
  <c r="L340" i="5" s="1"/>
  <c r="K316" i="5"/>
  <c r="H316" i="5"/>
  <c r="P313" i="5"/>
  <c r="N313" i="5"/>
  <c r="O313" i="5" s="1"/>
  <c r="J313" i="5"/>
  <c r="K313" i="5" s="1"/>
  <c r="I313" i="5"/>
  <c r="H313" i="5"/>
  <c r="G313" i="5"/>
  <c r="F313" i="5"/>
  <c r="E313" i="5"/>
  <c r="D313" i="5"/>
  <c r="C313" i="5"/>
  <c r="O311" i="5"/>
  <c r="L311" i="5"/>
  <c r="H311" i="5"/>
  <c r="O310" i="5"/>
  <c r="L310" i="5"/>
  <c r="H310" i="5"/>
  <c r="O309" i="5"/>
  <c r="L309" i="5"/>
  <c r="H309" i="5"/>
  <c r="O308" i="5"/>
  <c r="L308" i="5"/>
  <c r="H308" i="5"/>
  <c r="O307" i="5"/>
  <c r="L307" i="5"/>
  <c r="H307" i="5"/>
  <c r="O306" i="5"/>
  <c r="L306" i="5"/>
  <c r="H306" i="5"/>
  <c r="F306" i="5"/>
  <c r="O305" i="5"/>
  <c r="L305" i="5"/>
  <c r="H305" i="5"/>
  <c r="F305" i="5"/>
  <c r="O304" i="5"/>
  <c r="L304" i="5"/>
  <c r="H304" i="5"/>
  <c r="F304" i="5"/>
  <c r="O303" i="5"/>
  <c r="L303" i="5"/>
  <c r="K303" i="5"/>
  <c r="H303" i="5"/>
  <c r="F303" i="5"/>
  <c r="O302" i="5"/>
  <c r="L302" i="5"/>
  <c r="K302" i="5"/>
  <c r="H302" i="5"/>
  <c r="F302" i="5"/>
  <c r="O300" i="5"/>
  <c r="L300" i="5"/>
  <c r="K300" i="5"/>
  <c r="H300" i="5"/>
  <c r="F300" i="5"/>
  <c r="O299" i="5"/>
  <c r="L299" i="5"/>
  <c r="K299" i="5"/>
  <c r="H299" i="5"/>
  <c r="F299" i="5"/>
  <c r="O298" i="5"/>
  <c r="L298" i="5"/>
  <c r="H298" i="5"/>
  <c r="F298" i="5"/>
  <c r="O297" i="5"/>
  <c r="L297" i="5"/>
  <c r="H297" i="5"/>
  <c r="F297" i="5"/>
  <c r="O295" i="5"/>
  <c r="L295" i="5"/>
  <c r="K295" i="5"/>
  <c r="H295" i="5"/>
  <c r="F295" i="5"/>
  <c r="O294" i="5"/>
  <c r="L294" i="5"/>
  <c r="K294" i="5"/>
  <c r="H294" i="5"/>
  <c r="F294" i="5"/>
  <c r="O293" i="5"/>
  <c r="L293" i="5"/>
  <c r="K293" i="5"/>
  <c r="H293" i="5"/>
  <c r="F293" i="5"/>
  <c r="O292" i="5"/>
  <c r="L292" i="5"/>
  <c r="K292" i="5"/>
  <c r="H292" i="5"/>
  <c r="F292" i="5"/>
  <c r="O291" i="5"/>
  <c r="L291" i="5"/>
  <c r="K291" i="5"/>
  <c r="H291" i="5"/>
  <c r="F291" i="5"/>
  <c r="O290" i="5"/>
  <c r="L290" i="5"/>
  <c r="K290" i="5"/>
  <c r="H290" i="5"/>
  <c r="F290" i="5"/>
  <c r="O289" i="5"/>
  <c r="L289" i="5"/>
  <c r="K289" i="5"/>
  <c r="H289" i="5"/>
  <c r="F289" i="5"/>
  <c r="O287" i="5"/>
  <c r="L287" i="5"/>
  <c r="K287" i="5"/>
  <c r="H287" i="5"/>
  <c r="F287" i="5"/>
  <c r="O286" i="5"/>
  <c r="L286" i="5"/>
  <c r="K286" i="5"/>
  <c r="H286" i="5"/>
  <c r="F286" i="5"/>
  <c r="O285" i="5"/>
  <c r="L285" i="5"/>
  <c r="K285" i="5"/>
  <c r="H285" i="5"/>
  <c r="F285" i="5"/>
  <c r="O284" i="5"/>
  <c r="L284" i="5"/>
  <c r="K284" i="5"/>
  <c r="H284" i="5"/>
  <c r="F284" i="5"/>
  <c r="O283" i="5"/>
  <c r="L283" i="5"/>
  <c r="K283" i="5"/>
  <c r="H283" i="5"/>
  <c r="F283" i="5"/>
  <c r="O282" i="5"/>
  <c r="L282" i="5"/>
  <c r="K282" i="5"/>
  <c r="H282" i="5"/>
  <c r="F282" i="5"/>
  <c r="O280" i="5"/>
  <c r="L280" i="5"/>
  <c r="K280" i="5"/>
  <c r="H280" i="5"/>
  <c r="F280" i="5"/>
  <c r="O279" i="5"/>
  <c r="L279" i="5"/>
  <c r="L313" i="5" s="1"/>
  <c r="K279" i="5"/>
  <c r="H279" i="5"/>
  <c r="F279" i="5"/>
  <c r="O278" i="5"/>
  <c r="L278" i="5"/>
  <c r="K278" i="5"/>
  <c r="H278" i="5"/>
  <c r="F278" i="5"/>
  <c r="P275" i="5"/>
  <c r="N275" i="5"/>
  <c r="O275" i="5" s="1"/>
  <c r="J275" i="5"/>
  <c r="K275" i="5" s="1"/>
  <c r="I275" i="5"/>
  <c r="H275" i="5"/>
  <c r="G275" i="5"/>
  <c r="F275" i="5"/>
  <c r="E275" i="5"/>
  <c r="D275" i="5"/>
  <c r="C275" i="5"/>
  <c r="O273" i="5"/>
  <c r="L273" i="5"/>
  <c r="H273" i="5"/>
  <c r="F273" i="5"/>
  <c r="O272" i="5"/>
  <c r="L272" i="5"/>
  <c r="K272" i="5"/>
  <c r="H272" i="5"/>
  <c r="F272" i="5"/>
  <c r="O271" i="5"/>
  <c r="L271" i="5"/>
  <c r="K271" i="5"/>
  <c r="H271" i="5"/>
  <c r="F271" i="5"/>
  <c r="L270" i="5"/>
  <c r="O269" i="5"/>
  <c r="L269" i="5"/>
  <c r="K269" i="5"/>
  <c r="H269" i="5"/>
  <c r="F269" i="5"/>
  <c r="O268" i="5"/>
  <c r="L268" i="5"/>
  <c r="H268" i="5"/>
  <c r="F268" i="5"/>
  <c r="L267" i="5"/>
  <c r="H267" i="5"/>
  <c r="F267" i="5"/>
  <c r="L266" i="5"/>
  <c r="H266" i="5"/>
  <c r="F266" i="5"/>
  <c r="L265" i="5"/>
  <c r="L275" i="5" s="1"/>
  <c r="H265" i="5"/>
  <c r="F265" i="5"/>
  <c r="P262" i="5"/>
  <c r="O262" i="5"/>
  <c r="N262" i="5"/>
  <c r="J262" i="5"/>
  <c r="K262" i="5" s="1"/>
  <c r="I262" i="5"/>
  <c r="H262" i="5"/>
  <c r="G262" i="5"/>
  <c r="F262" i="5"/>
  <c r="E262" i="5"/>
  <c r="D262" i="5"/>
  <c r="C262" i="5"/>
  <c r="O260" i="5"/>
  <c r="L260" i="5"/>
  <c r="K260" i="5"/>
  <c r="H260" i="5"/>
  <c r="F260" i="5"/>
  <c r="L259" i="5"/>
  <c r="H259" i="5"/>
  <c r="L258" i="5"/>
  <c r="F258" i="5"/>
  <c r="L257" i="5"/>
  <c r="F257" i="5"/>
  <c r="O256" i="5"/>
  <c r="L256" i="5"/>
  <c r="K256" i="5"/>
  <c r="H256" i="5"/>
  <c r="F256" i="5"/>
  <c r="O255" i="5"/>
  <c r="L255" i="5"/>
  <c r="K255" i="5"/>
  <c r="H255" i="5"/>
  <c r="F255" i="5"/>
  <c r="O254" i="5"/>
  <c r="L254" i="5"/>
  <c r="K254" i="5"/>
  <c r="H254" i="5"/>
  <c r="F254" i="5"/>
  <c r="O253" i="5"/>
  <c r="L253" i="5"/>
  <c r="K253" i="5"/>
  <c r="H253" i="5"/>
  <c r="F253" i="5"/>
  <c r="O251" i="5"/>
  <c r="L251" i="5"/>
  <c r="L262" i="5" s="1"/>
  <c r="K251" i="5"/>
  <c r="H251" i="5"/>
  <c r="F251" i="5"/>
  <c r="P249" i="5"/>
  <c r="N249" i="5"/>
  <c r="O249" i="5" s="1"/>
  <c r="J249" i="5"/>
  <c r="I249" i="5"/>
  <c r="G249" i="5"/>
  <c r="H249" i="5" s="1"/>
  <c r="E249" i="5"/>
  <c r="F249" i="5" s="1"/>
  <c r="D249" i="5"/>
  <c r="C249" i="5"/>
  <c r="O247" i="5"/>
  <c r="L247" i="5"/>
  <c r="H247" i="5"/>
  <c r="F247" i="5"/>
  <c r="O246" i="5"/>
  <c r="L246" i="5"/>
  <c r="H246" i="5"/>
  <c r="F246" i="5"/>
  <c r="O245" i="5"/>
  <c r="L245" i="5"/>
  <c r="H245" i="5"/>
  <c r="F245" i="5"/>
  <c r="O244" i="5"/>
  <c r="L244" i="5"/>
  <c r="H244" i="5"/>
  <c r="F244" i="5"/>
  <c r="O243" i="5"/>
  <c r="L243" i="5"/>
  <c r="H243" i="5"/>
  <c r="F243" i="5"/>
  <c r="O242" i="5"/>
  <c r="L242" i="5"/>
  <c r="H242" i="5"/>
  <c r="F242" i="5"/>
  <c r="O241" i="5"/>
  <c r="L241" i="5"/>
  <c r="K241" i="5"/>
  <c r="H241" i="5"/>
  <c r="F241" i="5"/>
  <c r="O240" i="5"/>
  <c r="L240" i="5"/>
  <c r="K240" i="5"/>
  <c r="H240" i="5"/>
  <c r="F240" i="5"/>
  <c r="O238" i="5"/>
  <c r="L238" i="5"/>
  <c r="H238" i="5"/>
  <c r="F238" i="5"/>
  <c r="O237" i="5"/>
  <c r="L237" i="5"/>
  <c r="H237" i="5"/>
  <c r="F237" i="5"/>
  <c r="O236" i="5"/>
  <c r="L236" i="5"/>
  <c r="K236" i="5"/>
  <c r="H236" i="5"/>
  <c r="F236" i="5"/>
  <c r="L235" i="5"/>
  <c r="O234" i="5"/>
  <c r="L234" i="5"/>
  <c r="H234" i="5"/>
  <c r="F234" i="5"/>
  <c r="O233" i="5"/>
  <c r="L233" i="5"/>
  <c r="H233" i="5"/>
  <c r="F233" i="5"/>
  <c r="O231" i="5"/>
  <c r="L231" i="5"/>
  <c r="K231" i="5"/>
  <c r="H231" i="5"/>
  <c r="F231" i="5"/>
  <c r="O230" i="5"/>
  <c r="L230" i="5"/>
  <c r="K230" i="5"/>
  <c r="H230" i="5"/>
  <c r="F230" i="5"/>
  <c r="O229" i="5"/>
  <c r="L229" i="5"/>
  <c r="K229" i="5"/>
  <c r="H229" i="5"/>
  <c r="F229" i="5"/>
  <c r="O228" i="5"/>
  <c r="L228" i="5"/>
  <c r="K228" i="5"/>
  <c r="H228" i="5"/>
  <c r="F228" i="5"/>
  <c r="L227" i="5"/>
  <c r="O226" i="5"/>
  <c r="L226" i="5"/>
  <c r="K226" i="5"/>
  <c r="H226" i="5"/>
  <c r="F226" i="5"/>
  <c r="O225" i="5"/>
  <c r="L225" i="5"/>
  <c r="H225" i="5"/>
  <c r="F225" i="5"/>
  <c r="O224" i="5"/>
  <c r="L224" i="5"/>
  <c r="H224" i="5"/>
  <c r="F224" i="5"/>
  <c r="O222" i="5"/>
  <c r="L222" i="5"/>
  <c r="K222" i="5"/>
  <c r="H222" i="5"/>
  <c r="F222" i="5"/>
  <c r="O221" i="5"/>
  <c r="L221" i="5"/>
  <c r="L249" i="5" s="1"/>
  <c r="K221" i="5"/>
  <c r="H221" i="5"/>
  <c r="F221" i="5"/>
  <c r="P218" i="5"/>
  <c r="O218" i="5"/>
  <c r="N218" i="5"/>
  <c r="J218" i="5"/>
  <c r="K218" i="5" s="1"/>
  <c r="I218" i="5"/>
  <c r="H218" i="5"/>
  <c r="G218" i="5"/>
  <c r="F218" i="5"/>
  <c r="E218" i="5"/>
  <c r="D218" i="5"/>
  <c r="C218" i="5"/>
  <c r="O216" i="5"/>
  <c r="L216" i="5"/>
  <c r="K216" i="5"/>
  <c r="H216" i="5"/>
  <c r="F216" i="5"/>
  <c r="O215" i="5"/>
  <c r="L215" i="5"/>
  <c r="K215" i="5"/>
  <c r="H215" i="5"/>
  <c r="F215" i="5"/>
  <c r="O214" i="5"/>
  <c r="L214" i="5"/>
  <c r="K214" i="5"/>
  <c r="H214" i="5"/>
  <c r="F214" i="5"/>
  <c r="O213" i="5"/>
  <c r="L213" i="5"/>
  <c r="L218" i="5" s="1"/>
  <c r="K213" i="5"/>
  <c r="H213" i="5"/>
  <c r="F213" i="5"/>
  <c r="O211" i="5"/>
  <c r="L211" i="5"/>
  <c r="K211" i="5"/>
  <c r="H211" i="5"/>
  <c r="F211" i="5"/>
  <c r="P209" i="5"/>
  <c r="O209" i="5"/>
  <c r="N209" i="5"/>
  <c r="J209" i="5"/>
  <c r="K209" i="5" s="1"/>
  <c r="I209" i="5"/>
  <c r="H209" i="5"/>
  <c r="G209" i="5"/>
  <c r="F209" i="5"/>
  <c r="E209" i="5"/>
  <c r="D209" i="5"/>
  <c r="C209" i="5"/>
  <c r="O207" i="5"/>
  <c r="L207" i="5"/>
  <c r="H207" i="5"/>
  <c r="F207" i="5"/>
  <c r="O206" i="5"/>
  <c r="L206" i="5"/>
  <c r="H206" i="5"/>
  <c r="F206" i="5"/>
  <c r="O205" i="5"/>
  <c r="L205" i="5"/>
  <c r="K205" i="5"/>
  <c r="H205" i="5"/>
  <c r="F205" i="5"/>
  <c r="O204" i="5"/>
  <c r="L204" i="5"/>
  <c r="K204" i="5"/>
  <c r="H204" i="5"/>
  <c r="F204" i="5"/>
  <c r="O203" i="5"/>
  <c r="L203" i="5"/>
  <c r="K203" i="5"/>
  <c r="H203" i="5"/>
  <c r="F203" i="5"/>
  <c r="O201" i="5"/>
  <c r="L201" i="5"/>
  <c r="H201" i="5"/>
  <c r="F201" i="5"/>
  <c r="O200" i="5"/>
  <c r="L200" i="5"/>
  <c r="H200" i="5"/>
  <c r="F200" i="5"/>
  <c r="O199" i="5"/>
  <c r="L199" i="5"/>
  <c r="H199" i="5"/>
  <c r="F199" i="5"/>
  <c r="O198" i="5"/>
  <c r="L198" i="5"/>
  <c r="H198" i="5"/>
  <c r="F198" i="5"/>
  <c r="O197" i="5"/>
  <c r="L197" i="5"/>
  <c r="H197" i="5"/>
  <c r="F197" i="5"/>
  <c r="O196" i="5"/>
  <c r="L196" i="5"/>
  <c r="H196" i="5"/>
  <c r="F196" i="5"/>
  <c r="L194" i="5"/>
  <c r="F194" i="5"/>
  <c r="O193" i="5"/>
  <c r="L193" i="5"/>
  <c r="K193" i="5"/>
  <c r="H193" i="5"/>
  <c r="F193" i="5"/>
  <c r="L192" i="5"/>
  <c r="F192" i="5"/>
  <c r="O191" i="5"/>
  <c r="L191" i="5"/>
  <c r="K191" i="5"/>
  <c r="H191" i="5"/>
  <c r="F191" i="5"/>
  <c r="O190" i="5"/>
  <c r="L190" i="5"/>
  <c r="L209" i="5" s="1"/>
  <c r="K190" i="5"/>
  <c r="H190" i="5"/>
  <c r="F190" i="5"/>
  <c r="P187" i="5"/>
  <c r="N187" i="5"/>
  <c r="O187" i="5" s="1"/>
  <c r="J187" i="5"/>
  <c r="I187" i="5"/>
  <c r="G187" i="5"/>
  <c r="H187" i="5" s="1"/>
  <c r="E187" i="5"/>
  <c r="F187" i="5" s="1"/>
  <c r="D187" i="5"/>
  <c r="C187" i="5"/>
  <c r="O185" i="5"/>
  <c r="L185" i="5"/>
  <c r="K185" i="5"/>
  <c r="H185" i="5"/>
  <c r="F185" i="5"/>
  <c r="O184" i="5"/>
  <c r="L184" i="5"/>
  <c r="H184" i="5"/>
  <c r="F184" i="5"/>
  <c r="O183" i="5"/>
  <c r="L183" i="5"/>
  <c r="H183" i="5"/>
  <c r="F183" i="5"/>
  <c r="O182" i="5"/>
  <c r="L182" i="5"/>
  <c r="K182" i="5"/>
  <c r="H182" i="5"/>
  <c r="F182" i="5"/>
  <c r="O180" i="5"/>
  <c r="L180" i="5"/>
  <c r="H180" i="5"/>
  <c r="F180" i="5"/>
  <c r="O179" i="5"/>
  <c r="L179" i="5"/>
  <c r="K179" i="5"/>
  <c r="H179" i="5"/>
  <c r="F179" i="5"/>
  <c r="O177" i="5"/>
  <c r="L177" i="5"/>
  <c r="K177" i="5"/>
  <c r="H177" i="5"/>
  <c r="F177" i="5"/>
  <c r="O176" i="5"/>
  <c r="L176" i="5"/>
  <c r="H176" i="5"/>
  <c r="F176" i="5"/>
  <c r="O175" i="5"/>
  <c r="L175" i="5"/>
  <c r="K175" i="5"/>
  <c r="H175" i="5"/>
  <c r="F175" i="5"/>
  <c r="L174" i="5"/>
  <c r="F174" i="5"/>
  <c r="O173" i="5"/>
  <c r="L173" i="5"/>
  <c r="K173" i="5"/>
  <c r="H173" i="5"/>
  <c r="F173" i="5"/>
  <c r="O171" i="5"/>
  <c r="L171" i="5"/>
  <c r="K171" i="5"/>
  <c r="H171" i="5"/>
  <c r="F171" i="5"/>
  <c r="O170" i="5"/>
  <c r="L170" i="5"/>
  <c r="K170" i="5"/>
  <c r="H170" i="5"/>
  <c r="F170" i="5"/>
  <c r="L169" i="5"/>
  <c r="O168" i="5"/>
  <c r="L168" i="5"/>
  <c r="K168" i="5"/>
  <c r="H168" i="5"/>
  <c r="F168" i="5"/>
  <c r="O166" i="5"/>
  <c r="L166" i="5"/>
  <c r="L187" i="5" s="1"/>
  <c r="K166" i="5"/>
  <c r="H166" i="5"/>
  <c r="F166" i="5"/>
  <c r="P164" i="5"/>
  <c r="N164" i="5"/>
  <c r="O164" i="5" s="1"/>
  <c r="J164" i="5"/>
  <c r="I164" i="5"/>
  <c r="G164" i="5"/>
  <c r="H164" i="5" s="1"/>
  <c r="E164" i="5"/>
  <c r="F164" i="5" s="1"/>
  <c r="D164" i="5"/>
  <c r="C164" i="5"/>
  <c r="L162" i="5"/>
  <c r="H162" i="5"/>
  <c r="F162" i="5"/>
  <c r="O161" i="5"/>
  <c r="L161" i="5"/>
  <c r="K161" i="5"/>
  <c r="H161" i="5"/>
  <c r="F161" i="5"/>
  <c r="O160" i="5"/>
  <c r="L160" i="5"/>
  <c r="K160" i="5"/>
  <c r="H160" i="5"/>
  <c r="F160" i="5"/>
  <c r="O159" i="5"/>
  <c r="L159" i="5"/>
  <c r="K159" i="5"/>
  <c r="H159" i="5"/>
  <c r="F159" i="5"/>
  <c r="L158" i="5"/>
  <c r="K158" i="5"/>
  <c r="H158" i="5"/>
  <c r="F158" i="5"/>
  <c r="O157" i="5"/>
  <c r="L157" i="5"/>
  <c r="K157" i="5"/>
  <c r="H157" i="5"/>
  <c r="F157" i="5"/>
  <c r="O155" i="5"/>
  <c r="L155" i="5"/>
  <c r="K155" i="5"/>
  <c r="H155" i="5"/>
  <c r="F155" i="5"/>
  <c r="O154" i="5"/>
  <c r="L154" i="5"/>
  <c r="K154" i="5"/>
  <c r="H154" i="5"/>
  <c r="F154" i="5"/>
  <c r="L153" i="5"/>
  <c r="O152" i="5"/>
  <c r="L152" i="5"/>
  <c r="K152" i="5"/>
  <c r="H152" i="5"/>
  <c r="F152" i="5"/>
  <c r="O151" i="5"/>
  <c r="L151" i="5"/>
  <c r="K151" i="5"/>
  <c r="H151" i="5"/>
  <c r="F151" i="5"/>
  <c r="O150" i="5"/>
  <c r="L150" i="5"/>
  <c r="K150" i="5"/>
  <c r="H150" i="5"/>
  <c r="F150" i="5"/>
  <c r="L149" i="5"/>
  <c r="O148" i="5"/>
  <c r="L148" i="5"/>
  <c r="K148" i="5"/>
  <c r="H148" i="5"/>
  <c r="F148" i="5"/>
  <c r="L147" i="5"/>
  <c r="O146" i="5"/>
  <c r="L146" i="5"/>
  <c r="K146" i="5"/>
  <c r="H146" i="5"/>
  <c r="F146" i="5"/>
  <c r="O145" i="5"/>
  <c r="L145" i="5"/>
  <c r="K145" i="5"/>
  <c r="H145" i="5"/>
  <c r="F145" i="5"/>
  <c r="O143" i="5"/>
  <c r="L143" i="5"/>
  <c r="K143" i="5"/>
  <c r="H143" i="5"/>
  <c r="F143" i="5"/>
  <c r="O142" i="5"/>
  <c r="L142" i="5"/>
  <c r="K142" i="5"/>
  <c r="H142" i="5"/>
  <c r="F142" i="5"/>
  <c r="O141" i="5"/>
  <c r="L141" i="5"/>
  <c r="K141" i="5"/>
  <c r="H141" i="5"/>
  <c r="F141" i="5"/>
  <c r="O140" i="5"/>
  <c r="L140" i="5"/>
  <c r="K140" i="5"/>
  <c r="H140" i="5"/>
  <c r="F140" i="5"/>
  <c r="O138" i="5"/>
  <c r="L138" i="5"/>
  <c r="H138" i="5"/>
  <c r="F138" i="5"/>
  <c r="O137" i="5"/>
  <c r="L137" i="5"/>
  <c r="K137" i="5"/>
  <c r="H137" i="5"/>
  <c r="F137" i="5"/>
  <c r="O135" i="5"/>
  <c r="L135" i="5"/>
  <c r="K135" i="5"/>
  <c r="H135" i="5"/>
  <c r="F135" i="5"/>
  <c r="O134" i="5"/>
  <c r="L134" i="5"/>
  <c r="K134" i="5"/>
  <c r="H134" i="5"/>
  <c r="F134" i="5"/>
  <c r="O132" i="5"/>
  <c r="L132" i="5"/>
  <c r="K132" i="5"/>
  <c r="H132" i="5"/>
  <c r="F132" i="5"/>
  <c r="O130" i="5"/>
  <c r="L130" i="5"/>
  <c r="K130" i="5"/>
  <c r="H130" i="5"/>
  <c r="F130" i="5"/>
  <c r="O128" i="5"/>
  <c r="L128" i="5"/>
  <c r="L164" i="5" s="1"/>
  <c r="K128" i="5"/>
  <c r="H128" i="5"/>
  <c r="F128" i="5"/>
  <c r="P125" i="5"/>
  <c r="O125" i="5"/>
  <c r="N125" i="5"/>
  <c r="J125" i="5"/>
  <c r="K125" i="5" s="1"/>
  <c r="I125" i="5"/>
  <c r="H125" i="5"/>
  <c r="G125" i="5"/>
  <c r="F125" i="5"/>
  <c r="E125" i="5"/>
  <c r="D125" i="5"/>
  <c r="C125" i="5"/>
  <c r="O123" i="5"/>
  <c r="L123" i="5"/>
  <c r="H123" i="5"/>
  <c r="F123" i="5"/>
  <c r="O122" i="5"/>
  <c r="L122" i="5"/>
  <c r="H122" i="5"/>
  <c r="F122" i="5"/>
  <c r="L121" i="5"/>
  <c r="L120" i="5"/>
  <c r="H120" i="5"/>
  <c r="F120" i="5"/>
  <c r="O119" i="5"/>
  <c r="L119" i="5"/>
  <c r="K119" i="5"/>
  <c r="H119" i="5"/>
  <c r="F119" i="5"/>
  <c r="O118" i="5"/>
  <c r="L118" i="5"/>
  <c r="L125" i="5" s="1"/>
  <c r="K118" i="5"/>
  <c r="H118" i="5"/>
  <c r="F118" i="5"/>
  <c r="N115" i="5"/>
  <c r="J115" i="5"/>
  <c r="K115" i="5" s="1"/>
  <c r="G115" i="5"/>
  <c r="H115" i="5" s="1"/>
  <c r="E115" i="5"/>
  <c r="F115" i="5" s="1"/>
  <c r="D115" i="5"/>
  <c r="C115" i="5"/>
  <c r="O114" i="5"/>
  <c r="L114" i="5"/>
  <c r="K114" i="5"/>
  <c r="H114" i="5"/>
  <c r="F114" i="5"/>
  <c r="L113" i="5"/>
  <c r="O112" i="5"/>
  <c r="L112" i="5"/>
  <c r="L115" i="5" s="1"/>
  <c r="K112" i="5"/>
  <c r="H112" i="5"/>
  <c r="F112" i="5"/>
  <c r="O111" i="5"/>
  <c r="L111" i="5"/>
  <c r="K111" i="5"/>
  <c r="H111" i="5"/>
  <c r="F111" i="5"/>
  <c r="N109" i="5"/>
  <c r="O109" i="5" s="1"/>
  <c r="K109" i="5"/>
  <c r="J109" i="5"/>
  <c r="H109" i="5"/>
  <c r="G109" i="5"/>
  <c r="F109" i="5"/>
  <c r="E109" i="5"/>
  <c r="D109" i="5"/>
  <c r="C109" i="5"/>
  <c r="O108" i="5"/>
  <c r="L108" i="5"/>
  <c r="H108" i="5"/>
  <c r="F108" i="5"/>
  <c r="O107" i="5"/>
  <c r="L107" i="5"/>
  <c r="H107" i="5"/>
  <c r="F107" i="5"/>
  <c r="O106" i="5"/>
  <c r="L106" i="5"/>
  <c r="H106" i="5"/>
  <c r="F106" i="5"/>
  <c r="O105" i="5"/>
  <c r="L105" i="5"/>
  <c r="H105" i="5"/>
  <c r="F105" i="5"/>
  <c r="L104" i="5"/>
  <c r="H104" i="5"/>
  <c r="F104" i="5"/>
  <c r="O103" i="5"/>
  <c r="L103" i="5"/>
  <c r="K103" i="5"/>
  <c r="H103" i="5"/>
  <c r="F103" i="5"/>
  <c r="L102" i="5"/>
  <c r="H102" i="5"/>
  <c r="F102" i="5"/>
  <c r="O101" i="5"/>
  <c r="L101" i="5"/>
  <c r="H101" i="5"/>
  <c r="F101" i="5"/>
  <c r="O100" i="5"/>
  <c r="L100" i="5"/>
  <c r="H100" i="5"/>
  <c r="F100" i="5"/>
  <c r="O99" i="5"/>
  <c r="L99" i="5"/>
  <c r="H99" i="5"/>
  <c r="F99" i="5"/>
  <c r="O98" i="5"/>
  <c r="L98" i="5"/>
  <c r="H98" i="5"/>
  <c r="F98" i="5"/>
  <c r="O96" i="5"/>
  <c r="L96" i="5"/>
  <c r="K96" i="5"/>
  <c r="H96" i="5"/>
  <c r="F96" i="5"/>
  <c r="O94" i="5"/>
  <c r="L94" i="5"/>
  <c r="K94" i="5"/>
  <c r="H94" i="5"/>
  <c r="F94" i="5"/>
  <c r="O93" i="5"/>
  <c r="L93" i="5"/>
  <c r="H93" i="5"/>
  <c r="F93" i="5"/>
  <c r="O92" i="5"/>
  <c r="L92" i="5"/>
  <c r="H92" i="5"/>
  <c r="F92" i="5"/>
  <c r="O91" i="5"/>
  <c r="L91" i="5"/>
  <c r="H91" i="5"/>
  <c r="F91" i="5"/>
  <c r="O90" i="5"/>
  <c r="L90" i="5"/>
  <c r="K90" i="5"/>
  <c r="H90" i="5"/>
  <c r="F90" i="5"/>
  <c r="L89" i="5"/>
  <c r="F89" i="5"/>
  <c r="O88" i="5"/>
  <c r="L88" i="5"/>
  <c r="H88" i="5"/>
  <c r="F88" i="5"/>
  <c r="O86" i="5"/>
  <c r="L86" i="5"/>
  <c r="K86" i="5"/>
  <c r="H86" i="5"/>
  <c r="F86" i="5"/>
  <c r="O85" i="5"/>
  <c r="L85" i="5"/>
  <c r="K85" i="5"/>
  <c r="H85" i="5"/>
  <c r="F85" i="5"/>
  <c r="O83" i="5"/>
  <c r="L83" i="5"/>
  <c r="K83" i="5"/>
  <c r="H83" i="5"/>
  <c r="F83" i="5"/>
  <c r="O82" i="5"/>
  <c r="L82" i="5"/>
  <c r="L109" i="5" s="1"/>
  <c r="K82" i="5"/>
  <c r="H82" i="5"/>
  <c r="F82" i="5"/>
  <c r="P79" i="5"/>
  <c r="N79" i="5"/>
  <c r="O79" i="5" s="1"/>
  <c r="J79" i="5"/>
  <c r="I79" i="5"/>
  <c r="G79" i="5"/>
  <c r="H79" i="5" s="1"/>
  <c r="E79" i="5"/>
  <c r="F79" i="5" s="1"/>
  <c r="D79" i="5"/>
  <c r="C79" i="5"/>
  <c r="O77" i="5"/>
  <c r="L77" i="5"/>
  <c r="K77" i="5"/>
  <c r="H77" i="5"/>
  <c r="F77" i="5"/>
  <c r="O76" i="5"/>
  <c r="L76" i="5"/>
  <c r="K76" i="5"/>
  <c r="H76" i="5"/>
  <c r="F76" i="5"/>
  <c r="O75" i="5"/>
  <c r="L75" i="5"/>
  <c r="K75" i="5"/>
  <c r="H75" i="5"/>
  <c r="F75" i="5"/>
  <c r="O74" i="5"/>
  <c r="L74" i="5"/>
  <c r="H74" i="5"/>
  <c r="O73" i="5"/>
  <c r="L73" i="5"/>
  <c r="H73" i="5"/>
  <c r="L72" i="5"/>
  <c r="O71" i="5"/>
  <c r="L71" i="5"/>
  <c r="K71" i="5"/>
  <c r="H71" i="5"/>
  <c r="F71" i="5"/>
  <c r="O70" i="5"/>
  <c r="L70" i="5"/>
  <c r="K70" i="5"/>
  <c r="H70" i="5"/>
  <c r="F70" i="5"/>
  <c r="O69" i="5"/>
  <c r="L69" i="5"/>
  <c r="K69" i="5"/>
  <c r="H69" i="5"/>
  <c r="F69" i="5"/>
  <c r="O68" i="5"/>
  <c r="L68" i="5"/>
  <c r="K68" i="5"/>
  <c r="H68" i="5"/>
  <c r="F68" i="5"/>
  <c r="L67" i="5"/>
  <c r="L66" i="5"/>
  <c r="H66" i="5"/>
  <c r="F66" i="5"/>
  <c r="L65" i="5"/>
  <c r="O64" i="5"/>
  <c r="L64" i="5"/>
  <c r="L79" i="5" s="1"/>
  <c r="K64" i="5"/>
  <c r="H64" i="5"/>
  <c r="F64" i="5"/>
  <c r="N61" i="5"/>
  <c r="O61" i="5" s="1"/>
  <c r="K61" i="5"/>
  <c r="J61" i="5"/>
  <c r="H61" i="5"/>
  <c r="G61" i="5"/>
  <c r="F61" i="5"/>
  <c r="E61" i="5"/>
  <c r="D61" i="5"/>
  <c r="C61" i="5"/>
  <c r="O60" i="5"/>
  <c r="L60" i="5"/>
  <c r="K60" i="5"/>
  <c r="H60" i="5"/>
  <c r="F60" i="5"/>
  <c r="O58" i="5"/>
  <c r="L58" i="5"/>
  <c r="L61" i="5" s="1"/>
  <c r="K58" i="5"/>
  <c r="H58" i="5"/>
  <c r="F58" i="5"/>
  <c r="P56" i="5"/>
  <c r="N56" i="5"/>
  <c r="O56" i="5" s="1"/>
  <c r="J56" i="5"/>
  <c r="K56" i="5" s="1"/>
  <c r="I56" i="5"/>
  <c r="H56" i="5"/>
  <c r="G56" i="5"/>
  <c r="F56" i="5"/>
  <c r="E56" i="5"/>
  <c r="D56" i="5"/>
  <c r="C56" i="5"/>
  <c r="O54" i="5"/>
  <c r="L54" i="5"/>
  <c r="K54" i="5"/>
  <c r="H54" i="5"/>
  <c r="F54" i="5"/>
  <c r="O53" i="5"/>
  <c r="L53" i="5"/>
  <c r="H53" i="5"/>
  <c r="F53" i="5"/>
  <c r="O52" i="5"/>
  <c r="L52" i="5"/>
  <c r="H52" i="5"/>
  <c r="F52" i="5"/>
  <c r="O51" i="5"/>
  <c r="L51" i="5"/>
  <c r="H51" i="5"/>
  <c r="F51" i="5"/>
  <c r="O50" i="5"/>
  <c r="L50" i="5"/>
  <c r="H50" i="5"/>
  <c r="F50" i="5"/>
  <c r="O49" i="5"/>
  <c r="L49" i="5"/>
  <c r="H49" i="5"/>
  <c r="F49" i="5"/>
  <c r="O48" i="5"/>
  <c r="L48" i="5"/>
  <c r="H48" i="5"/>
  <c r="F48" i="5"/>
  <c r="O47" i="5"/>
  <c r="L47" i="5"/>
  <c r="H47" i="5"/>
  <c r="F47" i="5"/>
  <c r="O46" i="5"/>
  <c r="L46" i="5"/>
  <c r="H46" i="5"/>
  <c r="F46" i="5"/>
  <c r="O45" i="5"/>
  <c r="L45" i="5"/>
  <c r="H45" i="5"/>
  <c r="F45" i="5"/>
  <c r="O44" i="5"/>
  <c r="L44" i="5"/>
  <c r="H44" i="5"/>
  <c r="F44" i="5"/>
  <c r="O42" i="5"/>
  <c r="L42" i="5"/>
  <c r="K42" i="5"/>
  <c r="H42" i="5"/>
  <c r="F42" i="5"/>
  <c r="O41" i="5"/>
  <c r="L41" i="5"/>
  <c r="K41" i="5"/>
  <c r="H41" i="5"/>
  <c r="F41" i="5"/>
  <c r="O40" i="5"/>
  <c r="L40" i="5"/>
  <c r="K40" i="5"/>
  <c r="H40" i="5"/>
  <c r="F40" i="5"/>
  <c r="O39" i="5"/>
  <c r="L39" i="5"/>
  <c r="K39" i="5"/>
  <c r="H39" i="5"/>
  <c r="F39" i="5"/>
  <c r="O38" i="5"/>
  <c r="L38" i="5"/>
  <c r="K38" i="5"/>
  <c r="H38" i="5"/>
  <c r="F38" i="5"/>
  <c r="O36" i="5"/>
  <c r="L36" i="5"/>
  <c r="H36" i="5"/>
  <c r="F36" i="5"/>
  <c r="O35" i="5"/>
  <c r="L35" i="5"/>
  <c r="K35" i="5"/>
  <c r="H35" i="5"/>
  <c r="F35" i="5"/>
  <c r="O34" i="5"/>
  <c r="L34" i="5"/>
  <c r="K34" i="5"/>
  <c r="H34" i="5"/>
  <c r="F34" i="5"/>
  <c r="O33" i="5"/>
  <c r="L33" i="5"/>
  <c r="K33" i="5"/>
  <c r="H33" i="5"/>
  <c r="F33" i="5"/>
  <c r="O32" i="5"/>
  <c r="L32" i="5"/>
  <c r="K32" i="5"/>
  <c r="H32" i="5"/>
  <c r="F32" i="5"/>
  <c r="O31" i="5"/>
  <c r="L31" i="5"/>
  <c r="K31" i="5"/>
  <c r="H31" i="5"/>
  <c r="F31" i="5"/>
  <c r="O30" i="5"/>
  <c r="L30" i="5"/>
  <c r="H30" i="5"/>
  <c r="F30" i="5"/>
  <c r="O29" i="5"/>
  <c r="L29" i="5"/>
  <c r="K29" i="5"/>
  <c r="H29" i="5"/>
  <c r="F29" i="5"/>
  <c r="L28" i="5"/>
  <c r="O27" i="5"/>
  <c r="L27" i="5"/>
  <c r="L56" i="5" s="1"/>
  <c r="M56" i="5" s="1"/>
  <c r="K27" i="5"/>
  <c r="H27" i="5"/>
  <c r="F27" i="5"/>
  <c r="O26" i="5"/>
  <c r="L26" i="5"/>
  <c r="H26" i="5"/>
  <c r="F26" i="5"/>
  <c r="O25" i="5"/>
  <c r="L25" i="5"/>
  <c r="K25" i="5"/>
  <c r="H25" i="5"/>
  <c r="F25" i="5"/>
  <c r="P22" i="5"/>
  <c r="O22" i="5"/>
  <c r="N22" i="5"/>
  <c r="J22" i="5"/>
  <c r="K22" i="5" s="1"/>
  <c r="I22" i="5"/>
  <c r="H22" i="5"/>
  <c r="G22" i="5"/>
  <c r="F22" i="5"/>
  <c r="E22" i="5"/>
  <c r="D22" i="5"/>
  <c r="O20" i="5"/>
  <c r="L20" i="5"/>
  <c r="H20" i="5"/>
  <c r="F20" i="5"/>
  <c r="O19" i="5"/>
  <c r="L19" i="5"/>
  <c r="H19" i="5"/>
  <c r="F19" i="5"/>
  <c r="O18" i="5"/>
  <c r="L18" i="5"/>
  <c r="H18" i="5"/>
  <c r="F18" i="5"/>
  <c r="O17" i="5"/>
  <c r="L17" i="5"/>
  <c r="H17" i="5"/>
  <c r="F17" i="5"/>
  <c r="O16" i="5"/>
  <c r="L16" i="5"/>
  <c r="L22" i="5" s="1"/>
  <c r="K16" i="5"/>
  <c r="H16" i="5"/>
  <c r="F16" i="5"/>
  <c r="O15" i="5"/>
  <c r="L15" i="5"/>
  <c r="K15" i="5"/>
  <c r="H15" i="5"/>
  <c r="F15" i="5"/>
  <c r="L374" i="5" l="1"/>
  <c r="K79" i="5"/>
  <c r="O115" i="5"/>
  <c r="K164" i="5"/>
  <c r="K187" i="5"/>
  <c r="K249" i="5"/>
  <c r="K340" i="5"/>
  <c r="E374" i="5"/>
  <c r="F374" i="5" s="1"/>
  <c r="G374" i="5"/>
  <c r="H374" i="5" s="1"/>
  <c r="N374" i="5"/>
  <c r="O374" i="5" s="1"/>
  <c r="K373" i="5"/>
  <c r="P127" i="4"/>
  <c r="P128" i="4" s="1"/>
  <c r="N127" i="4"/>
  <c r="K127" i="4"/>
  <c r="J127" i="4"/>
  <c r="I127" i="4"/>
  <c r="I128" i="4" s="1"/>
  <c r="G127" i="4"/>
  <c r="F127" i="4"/>
  <c r="E127" i="4"/>
  <c r="E128" i="4" s="1"/>
  <c r="D127" i="4"/>
  <c r="D128" i="4" s="1"/>
  <c r="C127" i="4"/>
  <c r="C128" i="4" s="1"/>
  <c r="L125" i="4"/>
  <c r="F125" i="4"/>
  <c r="O124" i="4"/>
  <c r="L124" i="4"/>
  <c r="K124" i="4"/>
  <c r="F124" i="4"/>
  <c r="O122" i="4"/>
  <c r="L122" i="4"/>
  <c r="F122" i="4"/>
  <c r="L121" i="4"/>
  <c r="F121" i="4"/>
  <c r="O120" i="4"/>
  <c r="L120" i="4"/>
  <c r="F120" i="4"/>
  <c r="O119" i="4"/>
  <c r="L119" i="4"/>
  <c r="F119" i="4"/>
  <c r="O118" i="4"/>
  <c r="L118" i="4"/>
  <c r="F118" i="4"/>
  <c r="O116" i="4"/>
  <c r="L116" i="4"/>
  <c r="F116" i="4"/>
  <c r="O115" i="4"/>
  <c r="L115" i="4"/>
  <c r="K115" i="4"/>
  <c r="F115" i="4"/>
  <c r="L114" i="4"/>
  <c r="F114" i="4"/>
  <c r="L113" i="4"/>
  <c r="F113" i="4"/>
  <c r="L111" i="4"/>
  <c r="F111" i="4"/>
  <c r="O110" i="4"/>
  <c r="L110" i="4"/>
  <c r="F110" i="4"/>
  <c r="O109" i="4"/>
  <c r="L109" i="4"/>
  <c r="F109" i="4"/>
  <c r="L108" i="4"/>
  <c r="F108" i="4"/>
  <c r="L106" i="4"/>
  <c r="F106" i="4"/>
  <c r="L105" i="4"/>
  <c r="L104" i="4"/>
  <c r="F104" i="4"/>
  <c r="O103" i="4"/>
  <c r="L103" i="4"/>
  <c r="F103" i="4"/>
  <c r="O102" i="4"/>
  <c r="L102" i="4"/>
  <c r="F102" i="4"/>
  <c r="O101" i="4"/>
  <c r="L101" i="4"/>
  <c r="F101" i="4"/>
  <c r="L99" i="4"/>
  <c r="F99" i="4"/>
  <c r="L98" i="4"/>
  <c r="F98" i="4"/>
  <c r="L97" i="4"/>
  <c r="L127" i="4" s="1"/>
  <c r="F97" i="4"/>
  <c r="P94" i="4"/>
  <c r="N94" i="4"/>
  <c r="J94" i="4"/>
  <c r="K94" i="4" s="1"/>
  <c r="I94" i="4"/>
  <c r="G94" i="4"/>
  <c r="G128" i="4" s="1"/>
  <c r="E94" i="4"/>
  <c r="F94" i="4" s="1"/>
  <c r="D94" i="4"/>
  <c r="C94" i="4"/>
  <c r="O92" i="4"/>
  <c r="L92" i="4"/>
  <c r="K92" i="4"/>
  <c r="F92" i="4"/>
  <c r="O91" i="4"/>
  <c r="L91" i="4"/>
  <c r="F91" i="4"/>
  <c r="O89" i="4"/>
  <c r="L89" i="4"/>
  <c r="F89" i="4"/>
  <c r="O88" i="4"/>
  <c r="L88" i="4"/>
  <c r="K88" i="4"/>
  <c r="F88" i="4"/>
  <c r="L87" i="4"/>
  <c r="O86" i="4"/>
  <c r="L86" i="4"/>
  <c r="F86" i="4"/>
  <c r="O85" i="4"/>
  <c r="L85" i="4"/>
  <c r="K85" i="4"/>
  <c r="F85" i="4"/>
  <c r="O83" i="4"/>
  <c r="L83" i="4"/>
  <c r="K83" i="4"/>
  <c r="F83" i="4"/>
  <c r="L82" i="4"/>
  <c r="F82" i="4"/>
  <c r="L81" i="4"/>
  <c r="F81" i="4"/>
  <c r="L80" i="4"/>
  <c r="F80" i="4"/>
  <c r="O79" i="4"/>
  <c r="L79" i="4"/>
  <c r="K79" i="4"/>
  <c r="F79" i="4"/>
  <c r="L77" i="4"/>
  <c r="F77" i="4"/>
  <c r="O76" i="4"/>
  <c r="L76" i="4"/>
  <c r="F76" i="4"/>
  <c r="O74" i="4"/>
  <c r="L74" i="4"/>
  <c r="K74" i="4"/>
  <c r="F74" i="4"/>
  <c r="L72" i="4"/>
  <c r="L94" i="4" s="1"/>
  <c r="F72" i="4"/>
  <c r="P70" i="4"/>
  <c r="N70" i="4"/>
  <c r="O70" i="4" s="1"/>
  <c r="K70" i="4"/>
  <c r="J70" i="4"/>
  <c r="I70" i="4"/>
  <c r="G70" i="4"/>
  <c r="F70" i="4"/>
  <c r="E70" i="4"/>
  <c r="D70" i="4"/>
  <c r="C70" i="4"/>
  <c r="O69" i="4"/>
  <c r="L69" i="4"/>
  <c r="K69" i="4"/>
  <c r="F69" i="4"/>
  <c r="L68" i="4"/>
  <c r="F68" i="4"/>
  <c r="L67" i="4"/>
  <c r="F67" i="4"/>
  <c r="L66" i="4"/>
  <c r="F66" i="4"/>
  <c r="O64" i="4"/>
  <c r="L64" i="4"/>
  <c r="F64" i="4"/>
  <c r="O62" i="4"/>
  <c r="L62" i="4"/>
  <c r="K62" i="4"/>
  <c r="F62" i="4"/>
  <c r="O61" i="4"/>
  <c r="L61" i="4"/>
  <c r="K61" i="4"/>
  <c r="F61" i="4"/>
  <c r="O59" i="4"/>
  <c r="L59" i="4"/>
  <c r="F59" i="4"/>
  <c r="O58" i="4"/>
  <c r="L58" i="4"/>
  <c r="K58" i="4"/>
  <c r="F58" i="4"/>
  <c r="O57" i="4"/>
  <c r="L57" i="4"/>
  <c r="K57" i="4"/>
  <c r="F57" i="4"/>
  <c r="L55" i="4"/>
  <c r="K55" i="4"/>
  <c r="F55" i="4"/>
  <c r="O53" i="4"/>
  <c r="L53" i="4"/>
  <c r="K53" i="4"/>
  <c r="F53" i="4"/>
  <c r="O52" i="4"/>
  <c r="L52" i="4"/>
  <c r="K52" i="4"/>
  <c r="F52" i="4"/>
  <c r="O50" i="4"/>
  <c r="L50" i="4"/>
  <c r="K50" i="4"/>
  <c r="F50" i="4"/>
  <c r="O49" i="4"/>
  <c r="L49" i="4"/>
  <c r="F49" i="4"/>
  <c r="L48" i="4"/>
  <c r="K48" i="4"/>
  <c r="F48" i="4"/>
  <c r="O47" i="4"/>
  <c r="L47" i="4"/>
  <c r="K47" i="4"/>
  <c r="F47" i="4"/>
  <c r="L45" i="4"/>
  <c r="F45" i="4"/>
  <c r="O44" i="4"/>
  <c r="L44" i="4"/>
  <c r="K44" i="4"/>
  <c r="F44" i="4"/>
  <c r="O42" i="4"/>
  <c r="L42" i="4"/>
  <c r="K42" i="4"/>
  <c r="F42" i="4"/>
  <c r="L41" i="4"/>
  <c r="K41" i="4"/>
  <c r="F41" i="4"/>
  <c r="O39" i="4"/>
  <c r="L39" i="4"/>
  <c r="K39" i="4"/>
  <c r="F39" i="4"/>
  <c r="L37" i="4"/>
  <c r="K37" i="4"/>
  <c r="F37" i="4"/>
  <c r="L35" i="4"/>
  <c r="L70" i="4" s="1"/>
  <c r="K35" i="4"/>
  <c r="F35" i="4"/>
  <c r="P32" i="4"/>
  <c r="N32" i="4"/>
  <c r="O32" i="4" s="1"/>
  <c r="K32" i="4"/>
  <c r="J32" i="4"/>
  <c r="I32" i="4"/>
  <c r="G32" i="4"/>
  <c r="F32" i="4"/>
  <c r="E32" i="4"/>
  <c r="D32" i="4"/>
  <c r="C32" i="4"/>
  <c r="L31" i="4"/>
  <c r="F31" i="4"/>
  <c r="L30" i="4"/>
  <c r="F30" i="4"/>
  <c r="L29" i="4"/>
  <c r="L28" i="4"/>
  <c r="F28" i="4"/>
  <c r="L27" i="4"/>
  <c r="F27" i="4"/>
  <c r="O26" i="4"/>
  <c r="L26" i="4"/>
  <c r="L32" i="4" s="1"/>
  <c r="K26" i="4"/>
  <c r="F26" i="4"/>
  <c r="N23" i="4"/>
  <c r="O23" i="4" s="1"/>
  <c r="K23" i="4"/>
  <c r="J23" i="4"/>
  <c r="I23" i="4"/>
  <c r="G23" i="4"/>
  <c r="F23" i="4"/>
  <c r="E23" i="4"/>
  <c r="D23" i="4"/>
  <c r="C23" i="4"/>
  <c r="O22" i="4"/>
  <c r="L22" i="4"/>
  <c r="K22" i="4"/>
  <c r="F22" i="4"/>
  <c r="O20" i="4"/>
  <c r="L20" i="4"/>
  <c r="K20" i="4"/>
  <c r="F20" i="4"/>
  <c r="O19" i="4"/>
  <c r="L19" i="4"/>
  <c r="L23" i="4" s="1"/>
  <c r="K19" i="4"/>
  <c r="F19" i="4"/>
  <c r="P17" i="4"/>
  <c r="N17" i="4"/>
  <c r="O17" i="4" s="1"/>
  <c r="K17" i="4"/>
  <c r="J17" i="4"/>
  <c r="I17" i="4"/>
  <c r="G17" i="4"/>
  <c r="F17" i="4"/>
  <c r="E17" i="4"/>
  <c r="D17" i="4"/>
  <c r="C17" i="4"/>
  <c r="O16" i="4"/>
  <c r="L16" i="4"/>
  <c r="K16" i="4"/>
  <c r="F16" i="4"/>
  <c r="O14" i="4"/>
  <c r="L14" i="4"/>
  <c r="L17" i="4" s="1"/>
  <c r="F14" i="4"/>
  <c r="N128" i="4" l="1"/>
  <c r="O128" i="4" s="1"/>
  <c r="K374" i="5"/>
  <c r="L128" i="4"/>
  <c r="O94" i="4"/>
  <c r="J128" i="4"/>
  <c r="K128" i="4" s="1"/>
  <c r="O127" i="4"/>
  <c r="P231" i="3" l="1"/>
  <c r="N231" i="3"/>
  <c r="O231" i="3" s="1"/>
  <c r="J231" i="3"/>
  <c r="J232" i="3" s="1"/>
  <c r="I231" i="3"/>
  <c r="H231" i="3"/>
  <c r="G231" i="3"/>
  <c r="F231" i="3"/>
  <c r="E231" i="3"/>
  <c r="D231" i="3"/>
  <c r="C231" i="3"/>
  <c r="L229" i="3"/>
  <c r="H229" i="3"/>
  <c r="F229" i="3"/>
  <c r="O228" i="3"/>
  <c r="L228" i="3"/>
  <c r="K228" i="3"/>
  <c r="H228" i="3"/>
  <c r="F228" i="3"/>
  <c r="O227" i="3"/>
  <c r="L227" i="3"/>
  <c r="K227" i="3"/>
  <c r="H227" i="3"/>
  <c r="F227" i="3"/>
  <c r="L226" i="3"/>
  <c r="F226" i="3"/>
  <c r="L225" i="3"/>
  <c r="F225" i="3"/>
  <c r="L224" i="3"/>
  <c r="F224" i="3"/>
  <c r="L223" i="3"/>
  <c r="F223" i="3"/>
  <c r="O221" i="3"/>
  <c r="L221" i="3"/>
  <c r="H221" i="3"/>
  <c r="F221" i="3"/>
  <c r="O220" i="3"/>
  <c r="L220" i="3"/>
  <c r="H220" i="3"/>
  <c r="F220" i="3"/>
  <c r="L219" i="3"/>
  <c r="F219" i="3"/>
  <c r="L218" i="3"/>
  <c r="F218" i="3"/>
  <c r="L216" i="3"/>
  <c r="F216" i="3"/>
  <c r="O215" i="3"/>
  <c r="L215" i="3"/>
  <c r="H215" i="3"/>
  <c r="F215" i="3"/>
  <c r="O214" i="3"/>
  <c r="L214" i="3"/>
  <c r="H214" i="3"/>
  <c r="F214" i="3"/>
  <c r="L213" i="3"/>
  <c r="F213" i="3"/>
  <c r="L211" i="3"/>
  <c r="F211" i="3"/>
  <c r="L210" i="3"/>
  <c r="O209" i="3"/>
  <c r="L209" i="3"/>
  <c r="H209" i="3"/>
  <c r="F209" i="3"/>
  <c r="O208" i="3"/>
  <c r="L208" i="3"/>
  <c r="H208" i="3"/>
  <c r="F208" i="3"/>
  <c r="O206" i="3"/>
  <c r="L206" i="3"/>
  <c r="K206" i="3"/>
  <c r="H206" i="3"/>
  <c r="F206" i="3"/>
  <c r="O204" i="3"/>
  <c r="L204" i="3"/>
  <c r="K204" i="3"/>
  <c r="H204" i="3"/>
  <c r="F204" i="3"/>
  <c r="L202" i="3"/>
  <c r="F202" i="3"/>
  <c r="L201" i="3"/>
  <c r="F201" i="3"/>
  <c r="L200" i="3"/>
  <c r="L231" i="3" s="1"/>
  <c r="F200" i="3"/>
  <c r="P197" i="3"/>
  <c r="P232" i="3" s="1"/>
  <c r="N197" i="3"/>
  <c r="O197" i="3" s="1"/>
  <c r="K197" i="3"/>
  <c r="J197" i="3"/>
  <c r="H197" i="3"/>
  <c r="G197" i="3"/>
  <c r="F197" i="3"/>
  <c r="E197" i="3"/>
  <c r="D197" i="3"/>
  <c r="C197" i="3"/>
  <c r="O196" i="3"/>
  <c r="L196" i="3"/>
  <c r="H196" i="3"/>
  <c r="F196" i="3"/>
  <c r="O195" i="3"/>
  <c r="L195" i="3"/>
  <c r="H195" i="3"/>
  <c r="F195" i="3"/>
  <c r="L194" i="3"/>
  <c r="H194" i="3"/>
  <c r="F194" i="3"/>
  <c r="L192" i="3"/>
  <c r="H192" i="3"/>
  <c r="F192" i="3"/>
  <c r="L191" i="3"/>
  <c r="H191" i="3"/>
  <c r="F191" i="3"/>
  <c r="L190" i="3"/>
  <c r="H190" i="3"/>
  <c r="F190" i="3"/>
  <c r="L189" i="3"/>
  <c r="H189" i="3"/>
  <c r="F189" i="3"/>
  <c r="L188" i="3"/>
  <c r="H188" i="3"/>
  <c r="F188" i="3"/>
  <c r="L187" i="3"/>
  <c r="H187" i="3"/>
  <c r="F187" i="3"/>
  <c r="L185" i="3"/>
  <c r="F185" i="3"/>
  <c r="L184" i="3"/>
  <c r="H184" i="3"/>
  <c r="F184" i="3"/>
  <c r="L182" i="3"/>
  <c r="H182" i="3"/>
  <c r="F182" i="3"/>
  <c r="L181" i="3"/>
  <c r="F181" i="3"/>
  <c r="L180" i="3"/>
  <c r="F180" i="3"/>
  <c r="L179" i="3"/>
  <c r="F179" i="3"/>
  <c r="L178" i="3"/>
  <c r="F178" i="3"/>
  <c r="L176" i="3"/>
  <c r="F176" i="3"/>
  <c r="L175" i="3"/>
  <c r="L197" i="3" s="1"/>
  <c r="F175" i="3"/>
  <c r="P172" i="3"/>
  <c r="O172" i="3"/>
  <c r="N172" i="3"/>
  <c r="J172" i="3"/>
  <c r="H172" i="3"/>
  <c r="G172" i="3"/>
  <c r="F172" i="3"/>
  <c r="E172" i="3"/>
  <c r="D172" i="3"/>
  <c r="C172" i="3"/>
  <c r="O171" i="3"/>
  <c r="L171" i="3"/>
  <c r="H171" i="3"/>
  <c r="F171" i="3"/>
  <c r="L170" i="3"/>
  <c r="F170" i="3"/>
  <c r="L169" i="3"/>
  <c r="F169" i="3"/>
  <c r="L168" i="3"/>
  <c r="L172" i="3" s="1"/>
  <c r="L167" i="3"/>
  <c r="F167" i="3"/>
  <c r="L166" i="3"/>
  <c r="F166" i="3"/>
  <c r="L165" i="3"/>
  <c r="F165" i="3"/>
  <c r="L164" i="3"/>
  <c r="F164" i="3"/>
  <c r="L163" i="3"/>
  <c r="F163" i="3"/>
  <c r="P160" i="3"/>
  <c r="N160" i="3"/>
  <c r="J160" i="3"/>
  <c r="K160" i="3" s="1"/>
  <c r="G160" i="3"/>
  <c r="H160" i="3" s="1"/>
  <c r="E160" i="3"/>
  <c r="F160" i="3" s="1"/>
  <c r="D160" i="3"/>
  <c r="C160" i="3"/>
  <c r="C232" i="3" s="1"/>
  <c r="O159" i="3"/>
  <c r="L159" i="3"/>
  <c r="K159" i="3"/>
  <c r="H159" i="3"/>
  <c r="F159" i="3"/>
  <c r="L158" i="3"/>
  <c r="L160" i="3" s="1"/>
  <c r="L157" i="3"/>
  <c r="F157" i="3"/>
  <c r="L156" i="3"/>
  <c r="F156" i="3"/>
  <c r="L155" i="3"/>
  <c r="F155" i="3"/>
  <c r="L154" i="3"/>
  <c r="F154" i="3"/>
  <c r="L153" i="3"/>
  <c r="F153" i="3"/>
  <c r="L152" i="3"/>
  <c r="F152" i="3"/>
  <c r="L150" i="3"/>
  <c r="F150" i="3"/>
  <c r="P148" i="3"/>
  <c r="O148" i="3"/>
  <c r="N148" i="3"/>
  <c r="J148" i="3"/>
  <c r="H148" i="3"/>
  <c r="G148" i="3"/>
  <c r="F148" i="3"/>
  <c r="E148" i="3"/>
  <c r="D148" i="3"/>
  <c r="C148" i="3"/>
  <c r="O147" i="3"/>
  <c r="L147" i="3"/>
  <c r="H147" i="3"/>
  <c r="F147" i="3"/>
  <c r="O146" i="3"/>
  <c r="L146" i="3"/>
  <c r="H146" i="3"/>
  <c r="F146" i="3"/>
  <c r="O145" i="3"/>
  <c r="L145" i="3"/>
  <c r="H145" i="3"/>
  <c r="F145" i="3"/>
  <c r="O144" i="3"/>
  <c r="L144" i="3"/>
  <c r="H144" i="3"/>
  <c r="F144" i="3"/>
  <c r="L143" i="3"/>
  <c r="F143" i="3"/>
  <c r="O142" i="3"/>
  <c r="L142" i="3"/>
  <c r="H142" i="3"/>
  <c r="F142" i="3"/>
  <c r="L141" i="3"/>
  <c r="F141" i="3"/>
  <c r="L140" i="3"/>
  <c r="F140" i="3"/>
  <c r="L138" i="3"/>
  <c r="F138" i="3"/>
  <c r="L137" i="3"/>
  <c r="F137" i="3"/>
  <c r="L136" i="3"/>
  <c r="F136" i="3"/>
  <c r="L134" i="3"/>
  <c r="F134" i="3"/>
  <c r="O133" i="3"/>
  <c r="L133" i="3"/>
  <c r="H133" i="3"/>
  <c r="F133" i="3"/>
  <c r="O132" i="3"/>
  <c r="L132" i="3"/>
  <c r="H132" i="3"/>
  <c r="F132" i="3"/>
  <c r="O131" i="3"/>
  <c r="L131" i="3"/>
  <c r="H131" i="3"/>
  <c r="F131" i="3"/>
  <c r="L129" i="3"/>
  <c r="F129" i="3"/>
  <c r="L128" i="3"/>
  <c r="F128" i="3"/>
  <c r="O127" i="3"/>
  <c r="L127" i="3"/>
  <c r="H127" i="3"/>
  <c r="F127" i="3"/>
  <c r="L125" i="3"/>
  <c r="L148" i="3" s="1"/>
  <c r="F125" i="3"/>
  <c r="O124" i="3"/>
  <c r="L124" i="3"/>
  <c r="H124" i="3"/>
  <c r="F124" i="3"/>
  <c r="P121" i="3"/>
  <c r="N121" i="3"/>
  <c r="O121" i="3" s="1"/>
  <c r="J121" i="3"/>
  <c r="I121" i="3"/>
  <c r="I232" i="3" s="1"/>
  <c r="G121" i="3"/>
  <c r="H121" i="3" s="1"/>
  <c r="E121" i="3"/>
  <c r="F121" i="3" s="1"/>
  <c r="D121" i="3"/>
  <c r="C121" i="3"/>
  <c r="O119" i="3"/>
  <c r="L119" i="3"/>
  <c r="H119" i="3"/>
  <c r="F119" i="3"/>
  <c r="O118" i="3"/>
  <c r="L118" i="3"/>
  <c r="H118" i="3"/>
  <c r="F118" i="3"/>
  <c r="L117" i="3"/>
  <c r="F117" i="3"/>
  <c r="O116" i="3"/>
  <c r="L116" i="3"/>
  <c r="K116" i="3"/>
  <c r="H116" i="3"/>
  <c r="F116" i="3"/>
  <c r="O114" i="3"/>
  <c r="L114" i="3"/>
  <c r="H114" i="3"/>
  <c r="F114" i="3"/>
  <c r="O113" i="3"/>
  <c r="L113" i="3"/>
  <c r="H113" i="3"/>
  <c r="F113" i="3"/>
  <c r="L112" i="3"/>
  <c r="O111" i="3"/>
  <c r="L111" i="3"/>
  <c r="H111" i="3"/>
  <c r="F111" i="3"/>
  <c r="L109" i="3"/>
  <c r="F109" i="3"/>
  <c r="L108" i="3"/>
  <c r="F108" i="3"/>
  <c r="L107" i="3"/>
  <c r="F107" i="3"/>
  <c r="O106" i="3"/>
  <c r="L106" i="3"/>
  <c r="K106" i="3"/>
  <c r="H106" i="3"/>
  <c r="F106" i="3"/>
  <c r="O104" i="3"/>
  <c r="L104" i="3"/>
  <c r="K104" i="3"/>
  <c r="H104" i="3"/>
  <c r="F104" i="3"/>
  <c r="L102" i="3"/>
  <c r="F102" i="3"/>
  <c r="L100" i="3"/>
  <c r="F100" i="3"/>
  <c r="O98" i="3"/>
  <c r="L98" i="3"/>
  <c r="L121" i="3" s="1"/>
  <c r="H98" i="3"/>
  <c r="F98" i="3"/>
  <c r="P96" i="3"/>
  <c r="N96" i="3"/>
  <c r="O96" i="3" s="1"/>
  <c r="J96" i="3"/>
  <c r="K96" i="3" s="1"/>
  <c r="I96" i="3"/>
  <c r="H96" i="3"/>
  <c r="G96" i="3"/>
  <c r="F96" i="3"/>
  <c r="E96" i="3"/>
  <c r="D96" i="3"/>
  <c r="C96" i="3"/>
  <c r="O95" i="3"/>
  <c r="L95" i="3"/>
  <c r="H95" i="3"/>
  <c r="F95" i="3"/>
  <c r="O94" i="3"/>
  <c r="L94" i="3"/>
  <c r="K94" i="3"/>
  <c r="H94" i="3"/>
  <c r="F94" i="3"/>
  <c r="L93" i="3"/>
  <c r="H93" i="3"/>
  <c r="F93" i="3"/>
  <c r="O92" i="3"/>
  <c r="L92" i="3"/>
  <c r="K92" i="3"/>
  <c r="H92" i="3"/>
  <c r="F92" i="3"/>
  <c r="O91" i="3"/>
  <c r="L91" i="3"/>
  <c r="K91" i="3"/>
  <c r="H91" i="3"/>
  <c r="F91" i="3"/>
  <c r="O90" i="3"/>
  <c r="L90" i="3"/>
  <c r="K90" i="3"/>
  <c r="H90" i="3"/>
  <c r="F90" i="3"/>
  <c r="O88" i="3"/>
  <c r="L88" i="3"/>
  <c r="K88" i="3"/>
  <c r="H88" i="3"/>
  <c r="F88" i="3"/>
  <c r="O87" i="3"/>
  <c r="L87" i="3"/>
  <c r="K87" i="3"/>
  <c r="H87" i="3"/>
  <c r="F87" i="3"/>
  <c r="O85" i="3"/>
  <c r="L85" i="3"/>
  <c r="H85" i="3"/>
  <c r="F85" i="3"/>
  <c r="O84" i="3"/>
  <c r="L84" i="3"/>
  <c r="K84" i="3"/>
  <c r="H84" i="3"/>
  <c r="F84" i="3"/>
  <c r="O83" i="3"/>
  <c r="L83" i="3"/>
  <c r="K83" i="3"/>
  <c r="H83" i="3"/>
  <c r="F83" i="3"/>
  <c r="O81" i="3"/>
  <c r="L81" i="3"/>
  <c r="H81" i="3"/>
  <c r="F81" i="3"/>
  <c r="O79" i="3"/>
  <c r="L79" i="3"/>
  <c r="K79" i="3"/>
  <c r="H79" i="3"/>
  <c r="F79" i="3"/>
  <c r="O78" i="3"/>
  <c r="L78" i="3"/>
  <c r="K78" i="3"/>
  <c r="H78" i="3"/>
  <c r="F78" i="3"/>
  <c r="O76" i="3"/>
  <c r="L76" i="3"/>
  <c r="K76" i="3"/>
  <c r="H76" i="3"/>
  <c r="F76" i="3"/>
  <c r="O75" i="3"/>
  <c r="L75" i="3"/>
  <c r="K75" i="3"/>
  <c r="H75" i="3"/>
  <c r="F75" i="3"/>
  <c r="L74" i="3"/>
  <c r="H74" i="3"/>
  <c r="F74" i="3"/>
  <c r="O73" i="3"/>
  <c r="L73" i="3"/>
  <c r="K73" i="3"/>
  <c r="H73" i="3"/>
  <c r="F73" i="3"/>
  <c r="O71" i="3"/>
  <c r="L71" i="3"/>
  <c r="H71" i="3"/>
  <c r="F71" i="3"/>
  <c r="O70" i="3"/>
  <c r="L70" i="3"/>
  <c r="K70" i="3"/>
  <c r="H70" i="3"/>
  <c r="F70" i="3"/>
  <c r="O68" i="3"/>
  <c r="L68" i="3"/>
  <c r="K68" i="3"/>
  <c r="H68" i="3"/>
  <c r="F68" i="3"/>
  <c r="O67" i="3"/>
  <c r="L67" i="3"/>
  <c r="H67" i="3"/>
  <c r="F67" i="3"/>
  <c r="O65" i="3"/>
  <c r="L65" i="3"/>
  <c r="H65" i="3"/>
  <c r="F65" i="3"/>
  <c r="O63" i="3"/>
  <c r="L63" i="3"/>
  <c r="H63" i="3"/>
  <c r="F63" i="3"/>
  <c r="O61" i="3"/>
  <c r="L61" i="3"/>
  <c r="L96" i="3" s="1"/>
  <c r="H61" i="3"/>
  <c r="F61" i="3"/>
  <c r="P58" i="3"/>
  <c r="O58" i="3"/>
  <c r="N58" i="3"/>
  <c r="L58" i="3"/>
  <c r="J58" i="3"/>
  <c r="H58" i="3"/>
  <c r="G58" i="3"/>
  <c r="F58" i="3"/>
  <c r="E58" i="3"/>
  <c r="D58" i="3"/>
  <c r="C58" i="3"/>
  <c r="L57" i="3"/>
  <c r="F57" i="3"/>
  <c r="L56" i="3"/>
  <c r="F56" i="3"/>
  <c r="L55" i="3"/>
  <c r="L54" i="3"/>
  <c r="F54" i="3"/>
  <c r="L53" i="3"/>
  <c r="F53" i="3"/>
  <c r="O52" i="3"/>
  <c r="L52" i="3"/>
  <c r="H52" i="3"/>
  <c r="F52" i="3"/>
  <c r="P49" i="3"/>
  <c r="N49" i="3"/>
  <c r="J49" i="3"/>
  <c r="K49" i="3" s="1"/>
  <c r="G49" i="3"/>
  <c r="H49" i="3" s="1"/>
  <c r="E49" i="3"/>
  <c r="F49" i="3" s="1"/>
  <c r="D49" i="3"/>
  <c r="C49" i="3"/>
  <c r="O48" i="3"/>
  <c r="L48" i="3"/>
  <c r="K48" i="3"/>
  <c r="H48" i="3"/>
  <c r="F48" i="3"/>
  <c r="O46" i="3"/>
  <c r="L46" i="3"/>
  <c r="K46" i="3"/>
  <c r="H46" i="3"/>
  <c r="F46" i="3"/>
  <c r="O45" i="3"/>
  <c r="L45" i="3"/>
  <c r="K45" i="3"/>
  <c r="H45" i="3"/>
  <c r="F45" i="3"/>
  <c r="P43" i="3"/>
  <c r="N43" i="3"/>
  <c r="O43" i="3" s="1"/>
  <c r="J43" i="3"/>
  <c r="G43" i="3"/>
  <c r="H43" i="3" s="1"/>
  <c r="E43" i="3"/>
  <c r="F43" i="3" s="1"/>
  <c r="D43" i="3"/>
  <c r="C43" i="3"/>
  <c r="O42" i="3"/>
  <c r="L42" i="3"/>
  <c r="H42" i="3"/>
  <c r="F42" i="3"/>
  <c r="L41" i="3"/>
  <c r="F41" i="3"/>
  <c r="L40" i="3"/>
  <c r="H40" i="3"/>
  <c r="F40" i="3"/>
  <c r="L39" i="3"/>
  <c r="F39" i="3"/>
  <c r="L38" i="3"/>
  <c r="F38" i="3"/>
  <c r="L36" i="3"/>
  <c r="F36" i="3"/>
  <c r="L35" i="3"/>
  <c r="F35" i="3"/>
  <c r="L34" i="3"/>
  <c r="F34" i="3"/>
  <c r="L33" i="3"/>
  <c r="F33" i="3"/>
  <c r="L31" i="3"/>
  <c r="F31" i="3"/>
  <c r="L29" i="3"/>
  <c r="L43" i="3" s="1"/>
  <c r="F29" i="3"/>
  <c r="P26" i="3"/>
  <c r="N26" i="3"/>
  <c r="O26" i="3" s="1"/>
  <c r="K26" i="3"/>
  <c r="J26" i="3"/>
  <c r="H26" i="3"/>
  <c r="G26" i="3"/>
  <c r="F26" i="3"/>
  <c r="E26" i="3"/>
  <c r="D26" i="3"/>
  <c r="C26" i="3"/>
  <c r="O25" i="3"/>
  <c r="L25" i="3"/>
  <c r="K25" i="3"/>
  <c r="H25" i="3"/>
  <c r="F25" i="3"/>
  <c r="O23" i="3"/>
  <c r="L23" i="3"/>
  <c r="L26" i="3" s="1"/>
  <c r="K23" i="3"/>
  <c r="H23" i="3"/>
  <c r="F23" i="3"/>
  <c r="P21" i="3"/>
  <c r="N21" i="3"/>
  <c r="O21" i="3" s="1"/>
  <c r="K21" i="3"/>
  <c r="J21" i="3"/>
  <c r="H21" i="3"/>
  <c r="G21" i="3"/>
  <c r="F21" i="3"/>
  <c r="E21" i="3"/>
  <c r="D21" i="3"/>
  <c r="C21" i="3"/>
  <c r="O20" i="3"/>
  <c r="L20" i="3"/>
  <c r="K20" i="3"/>
  <c r="H20" i="3"/>
  <c r="F20" i="3"/>
  <c r="O19" i="3"/>
  <c r="L19" i="3"/>
  <c r="H19" i="3"/>
  <c r="F19" i="3"/>
  <c r="O18" i="3"/>
  <c r="L18" i="3"/>
  <c r="K18" i="3"/>
  <c r="H18" i="3"/>
  <c r="F18" i="3"/>
  <c r="L17" i="3"/>
  <c r="K17" i="3"/>
  <c r="H17" i="3"/>
  <c r="F17" i="3"/>
  <c r="O16" i="3"/>
  <c r="L16" i="3"/>
  <c r="K16" i="3"/>
  <c r="H16" i="3"/>
  <c r="F16" i="3"/>
  <c r="O15" i="3"/>
  <c r="L15" i="3"/>
  <c r="L21" i="3" s="1"/>
  <c r="H15" i="3"/>
  <c r="F15" i="3"/>
  <c r="L49" i="3" l="1"/>
  <c r="L232" i="3" s="1"/>
  <c r="O49" i="3"/>
  <c r="K121" i="3"/>
  <c r="O160" i="3"/>
  <c r="E232" i="3"/>
  <c r="F232" i="3" s="1"/>
  <c r="G232" i="3"/>
  <c r="N232" i="3"/>
  <c r="O232" i="3" s="1"/>
  <c r="K231" i="3"/>
  <c r="H232" i="3" l="1"/>
  <c r="K232" i="3"/>
  <c r="P374" i="2" l="1"/>
  <c r="P375" i="2" s="1"/>
  <c r="N374" i="2"/>
  <c r="J374" i="2"/>
  <c r="J375" i="2" s="1"/>
  <c r="I374" i="2"/>
  <c r="I375" i="2" s="1"/>
  <c r="G374" i="2"/>
  <c r="G375" i="2" s="1"/>
  <c r="E374" i="2"/>
  <c r="E375" i="2" s="1"/>
  <c r="D374" i="2"/>
  <c r="D375" i="2" s="1"/>
  <c r="C374" i="2"/>
  <c r="C375" i="2" s="1"/>
  <c r="L372" i="2"/>
  <c r="H372" i="2"/>
  <c r="F372" i="2"/>
  <c r="O371" i="2"/>
  <c r="L371" i="2"/>
  <c r="K371" i="2"/>
  <c r="H371" i="2"/>
  <c r="F371" i="2"/>
  <c r="L370" i="2"/>
  <c r="O369" i="2"/>
  <c r="L369" i="2"/>
  <c r="H369" i="2"/>
  <c r="F369" i="2"/>
  <c r="O368" i="2"/>
  <c r="L368" i="2"/>
  <c r="H368" i="2"/>
  <c r="F368" i="2"/>
  <c r="O367" i="2"/>
  <c r="L367" i="2"/>
  <c r="H367" i="2"/>
  <c r="F367" i="2"/>
  <c r="O366" i="2"/>
  <c r="L366" i="2"/>
  <c r="H366" i="2"/>
  <c r="F366" i="2"/>
  <c r="O365" i="2"/>
  <c r="L365" i="2"/>
  <c r="H365" i="2"/>
  <c r="F365" i="2"/>
  <c r="O363" i="2"/>
  <c r="L363" i="2"/>
  <c r="H363" i="2"/>
  <c r="F363" i="2"/>
  <c r="O362" i="2"/>
  <c r="L362" i="2"/>
  <c r="K362" i="2"/>
  <c r="H362" i="2"/>
  <c r="F362" i="2"/>
  <c r="O361" i="2"/>
  <c r="L361" i="2"/>
  <c r="K361" i="2"/>
  <c r="H361" i="2"/>
  <c r="F361" i="2"/>
  <c r="O360" i="2"/>
  <c r="L360" i="2"/>
  <c r="K360" i="2"/>
  <c r="H360" i="2"/>
  <c r="F360" i="2"/>
  <c r="L358" i="2"/>
  <c r="H358" i="2"/>
  <c r="F358" i="2"/>
  <c r="O357" i="2"/>
  <c r="L357" i="2"/>
  <c r="H357" i="2"/>
  <c r="F357" i="2"/>
  <c r="O356" i="2"/>
  <c r="L356" i="2"/>
  <c r="H356" i="2"/>
  <c r="F356" i="2"/>
  <c r="O355" i="2"/>
  <c r="L355" i="2"/>
  <c r="H355" i="2"/>
  <c r="F355" i="2"/>
  <c r="O353" i="2"/>
  <c r="L353" i="2"/>
  <c r="H353" i="2"/>
  <c r="F353" i="2"/>
  <c r="L352" i="2"/>
  <c r="L351" i="2"/>
  <c r="F351" i="2"/>
  <c r="O350" i="2"/>
  <c r="L350" i="2"/>
  <c r="H350" i="2"/>
  <c r="F350" i="2"/>
  <c r="O349" i="2"/>
  <c r="L349" i="2"/>
  <c r="H349" i="2"/>
  <c r="F349" i="2"/>
  <c r="O348" i="2"/>
  <c r="L348" i="2"/>
  <c r="H348" i="2"/>
  <c r="F348" i="2"/>
  <c r="L346" i="2"/>
  <c r="F346" i="2"/>
  <c r="L345" i="2"/>
  <c r="F345" i="2"/>
  <c r="L344" i="2"/>
  <c r="L374" i="2" s="1"/>
  <c r="F344" i="2"/>
  <c r="P341" i="2"/>
  <c r="N341" i="2"/>
  <c r="O341" i="2" s="1"/>
  <c r="J341" i="2"/>
  <c r="I341" i="2"/>
  <c r="G341" i="2"/>
  <c r="K341" i="2" s="1"/>
  <c r="E341" i="2"/>
  <c r="F341" i="2" s="1"/>
  <c r="D341" i="2"/>
  <c r="C341" i="2"/>
  <c r="O339" i="2"/>
  <c r="L339" i="2"/>
  <c r="H339" i="2"/>
  <c r="F339" i="2"/>
  <c r="O338" i="2"/>
  <c r="L338" i="2"/>
  <c r="H338" i="2"/>
  <c r="F338" i="2"/>
  <c r="O337" i="2"/>
  <c r="L337" i="2"/>
  <c r="H337" i="2"/>
  <c r="F337" i="2"/>
  <c r="O335" i="2"/>
  <c r="L335" i="2"/>
  <c r="H335" i="2"/>
  <c r="F335" i="2"/>
  <c r="O334" i="2"/>
  <c r="L334" i="2"/>
  <c r="H334" i="2"/>
  <c r="F334" i="2"/>
  <c r="O333" i="2"/>
  <c r="L333" i="2"/>
  <c r="H333" i="2"/>
  <c r="F333" i="2"/>
  <c r="L332" i="2"/>
  <c r="F332" i="2"/>
  <c r="L331" i="2"/>
  <c r="H331" i="2"/>
  <c r="F331" i="2"/>
  <c r="O330" i="2"/>
  <c r="L330" i="2"/>
  <c r="H330" i="2"/>
  <c r="F330" i="2"/>
  <c r="O328" i="2"/>
  <c r="L328" i="2"/>
  <c r="H328" i="2"/>
  <c r="F328" i="2"/>
  <c r="O327" i="2"/>
  <c r="L327" i="2"/>
  <c r="H327" i="2"/>
  <c r="F327" i="2"/>
  <c r="O325" i="2"/>
  <c r="L325" i="2"/>
  <c r="H325" i="2"/>
  <c r="F325" i="2"/>
  <c r="L324" i="2"/>
  <c r="F324" i="2"/>
  <c r="L323" i="2"/>
  <c r="F323" i="2"/>
  <c r="L322" i="2"/>
  <c r="F322" i="2"/>
  <c r="L321" i="2"/>
  <c r="F321" i="2"/>
  <c r="O319" i="2"/>
  <c r="L319" i="2"/>
  <c r="K319" i="2"/>
  <c r="H319" i="2"/>
  <c r="O318" i="2"/>
  <c r="L318" i="2"/>
  <c r="L341" i="2" s="1"/>
  <c r="K318" i="2"/>
  <c r="H318" i="2"/>
  <c r="F318" i="2"/>
  <c r="P315" i="2"/>
  <c r="O315" i="2"/>
  <c r="N315" i="2"/>
  <c r="J315" i="2"/>
  <c r="K315" i="2" s="1"/>
  <c r="I315" i="2"/>
  <c r="G315" i="2"/>
  <c r="F315" i="2"/>
  <c r="E315" i="2"/>
  <c r="D315" i="2"/>
  <c r="H315" i="2" s="1"/>
  <c r="C315" i="2"/>
  <c r="L313" i="2"/>
  <c r="L312" i="2"/>
  <c r="L311" i="2"/>
  <c r="L310" i="2"/>
  <c r="L309" i="2"/>
  <c r="O308" i="2"/>
  <c r="L308" i="2"/>
  <c r="H308" i="2"/>
  <c r="F308" i="2"/>
  <c r="O307" i="2"/>
  <c r="L307" i="2"/>
  <c r="H307" i="2"/>
  <c r="F307" i="2"/>
  <c r="O306" i="2"/>
  <c r="L306" i="2"/>
  <c r="H306" i="2"/>
  <c r="F306" i="2"/>
  <c r="L305" i="2"/>
  <c r="F305" i="2"/>
  <c r="L304" i="2"/>
  <c r="F304" i="2"/>
  <c r="O302" i="2"/>
  <c r="L302" i="2"/>
  <c r="H302" i="2"/>
  <c r="F302" i="2"/>
  <c r="O301" i="2"/>
  <c r="L301" i="2"/>
  <c r="H301" i="2"/>
  <c r="F301" i="2"/>
  <c r="L300" i="2"/>
  <c r="H300" i="2"/>
  <c r="F300" i="2"/>
  <c r="O299" i="2"/>
  <c r="L299" i="2"/>
  <c r="H299" i="2"/>
  <c r="F299" i="2"/>
  <c r="O297" i="2"/>
  <c r="L297" i="2"/>
  <c r="H297" i="2"/>
  <c r="F297" i="2"/>
  <c r="O296" i="2"/>
  <c r="L296" i="2"/>
  <c r="K296" i="2"/>
  <c r="H296" i="2"/>
  <c r="F296" i="2"/>
  <c r="O295" i="2"/>
  <c r="L295" i="2"/>
  <c r="K295" i="2"/>
  <c r="H295" i="2"/>
  <c r="F295" i="2"/>
  <c r="O294" i="2"/>
  <c r="L294" i="2"/>
  <c r="K294" i="2"/>
  <c r="H294" i="2"/>
  <c r="F294" i="2"/>
  <c r="O293" i="2"/>
  <c r="L293" i="2"/>
  <c r="K293" i="2"/>
  <c r="H293" i="2"/>
  <c r="F293" i="2"/>
  <c r="O292" i="2"/>
  <c r="L292" i="2"/>
  <c r="K292" i="2"/>
  <c r="H292" i="2"/>
  <c r="F292" i="2"/>
  <c r="O291" i="2"/>
  <c r="L291" i="2"/>
  <c r="K291" i="2"/>
  <c r="H291" i="2"/>
  <c r="F291" i="2"/>
  <c r="O289" i="2"/>
  <c r="L289" i="2"/>
  <c r="H289" i="2"/>
  <c r="F289" i="2"/>
  <c r="O288" i="2"/>
  <c r="L288" i="2"/>
  <c r="H288" i="2"/>
  <c r="F288" i="2"/>
  <c r="O287" i="2"/>
  <c r="L287" i="2"/>
  <c r="H287" i="2"/>
  <c r="F287" i="2"/>
  <c r="O286" i="2"/>
  <c r="L286" i="2"/>
  <c r="H286" i="2"/>
  <c r="F286" i="2"/>
  <c r="O285" i="2"/>
  <c r="L285" i="2"/>
  <c r="H285" i="2"/>
  <c r="F285" i="2"/>
  <c r="O284" i="2"/>
  <c r="L284" i="2"/>
  <c r="H284" i="2"/>
  <c r="F284" i="2"/>
  <c r="O282" i="2"/>
  <c r="L282" i="2"/>
  <c r="H282" i="2"/>
  <c r="F282" i="2"/>
  <c r="O281" i="2"/>
  <c r="L281" i="2"/>
  <c r="H281" i="2"/>
  <c r="F281" i="2"/>
  <c r="O280" i="2"/>
  <c r="L280" i="2"/>
  <c r="L315" i="2" s="1"/>
  <c r="H280" i="2"/>
  <c r="F280" i="2"/>
  <c r="P277" i="2"/>
  <c r="O277" i="2"/>
  <c r="N277" i="2"/>
  <c r="J277" i="2"/>
  <c r="K277" i="2" s="1"/>
  <c r="I277" i="2"/>
  <c r="G277" i="2"/>
  <c r="F277" i="2"/>
  <c r="E277" i="2"/>
  <c r="D277" i="2"/>
  <c r="H277" i="2" s="1"/>
  <c r="C277" i="2"/>
  <c r="O275" i="2"/>
  <c r="L275" i="2"/>
  <c r="H275" i="2"/>
  <c r="F275" i="2"/>
  <c r="L274" i="2"/>
  <c r="F274" i="2"/>
  <c r="L273" i="2"/>
  <c r="F273" i="2"/>
  <c r="O271" i="2"/>
  <c r="L271" i="2"/>
  <c r="K271" i="2"/>
  <c r="H271" i="2"/>
  <c r="F271" i="2"/>
  <c r="O270" i="2"/>
  <c r="L270" i="2"/>
  <c r="H270" i="2"/>
  <c r="F270" i="2"/>
  <c r="L269" i="2"/>
  <c r="F269" i="2"/>
  <c r="L268" i="2"/>
  <c r="H268" i="2"/>
  <c r="F268" i="2"/>
  <c r="L267" i="2"/>
  <c r="L277" i="2" s="1"/>
  <c r="F267" i="2"/>
  <c r="P264" i="2"/>
  <c r="N264" i="2"/>
  <c r="O264" i="2" s="1"/>
  <c r="J264" i="2"/>
  <c r="I264" i="2"/>
  <c r="G264" i="2"/>
  <c r="H264" i="2" s="1"/>
  <c r="E264" i="2"/>
  <c r="F264" i="2" s="1"/>
  <c r="D264" i="2"/>
  <c r="C264" i="2"/>
  <c r="L262" i="2"/>
  <c r="H262" i="2"/>
  <c r="L261" i="2"/>
  <c r="L260" i="2"/>
  <c r="L259" i="2"/>
  <c r="F259" i="2"/>
  <c r="L258" i="2"/>
  <c r="F258" i="2"/>
  <c r="L257" i="2"/>
  <c r="F257" i="2"/>
  <c r="O256" i="2"/>
  <c r="L256" i="2"/>
  <c r="H256" i="2"/>
  <c r="F256" i="2"/>
  <c r="L255" i="2"/>
  <c r="F255" i="2"/>
  <c r="L254" i="2"/>
  <c r="K254" i="2"/>
  <c r="H254" i="2"/>
  <c r="F254" i="2"/>
  <c r="O252" i="2"/>
  <c r="L252" i="2"/>
  <c r="L264" i="2" s="1"/>
  <c r="K252" i="2"/>
  <c r="H252" i="2"/>
  <c r="F252" i="2"/>
  <c r="P250" i="2"/>
  <c r="N250" i="2"/>
  <c r="O250" i="2" s="1"/>
  <c r="J250" i="2"/>
  <c r="I250" i="2"/>
  <c r="G250" i="2"/>
  <c r="H250" i="2" s="1"/>
  <c r="E250" i="2"/>
  <c r="F250" i="2" s="1"/>
  <c r="D250" i="2"/>
  <c r="C250" i="2"/>
  <c r="L248" i="2"/>
  <c r="H248" i="2"/>
  <c r="F248" i="2"/>
  <c r="O247" i="2"/>
  <c r="L247" i="2"/>
  <c r="H247" i="2"/>
  <c r="F247" i="2"/>
  <c r="O246" i="2"/>
  <c r="L246" i="2"/>
  <c r="H246" i="2"/>
  <c r="F246" i="2"/>
  <c r="O245" i="2"/>
  <c r="L245" i="2"/>
  <c r="H245" i="2"/>
  <c r="F245" i="2"/>
  <c r="O244" i="2"/>
  <c r="L244" i="2"/>
  <c r="H244" i="2"/>
  <c r="F244" i="2"/>
  <c r="O243" i="2"/>
  <c r="L243" i="2"/>
  <c r="H243" i="2"/>
  <c r="F243" i="2"/>
  <c r="O242" i="2"/>
  <c r="L242" i="2"/>
  <c r="H242" i="2"/>
  <c r="F242" i="2"/>
  <c r="O241" i="2"/>
  <c r="L241" i="2"/>
  <c r="K241" i="2"/>
  <c r="H241" i="2"/>
  <c r="F241" i="2"/>
  <c r="O239" i="2"/>
  <c r="L239" i="2"/>
  <c r="H239" i="2"/>
  <c r="F239" i="2"/>
  <c r="O238" i="2"/>
  <c r="L238" i="2"/>
  <c r="H238" i="2"/>
  <c r="F238" i="2"/>
  <c r="O237" i="2"/>
  <c r="L237" i="2"/>
  <c r="H237" i="2"/>
  <c r="F237" i="2"/>
  <c r="L236" i="2"/>
  <c r="L235" i="2"/>
  <c r="H235" i="2"/>
  <c r="F235" i="2"/>
  <c r="L234" i="2"/>
  <c r="H234" i="2"/>
  <c r="F234" i="2"/>
  <c r="O232" i="2"/>
  <c r="L232" i="2"/>
  <c r="H232" i="2"/>
  <c r="F232" i="2"/>
  <c r="O231" i="2"/>
  <c r="L231" i="2"/>
  <c r="H231" i="2"/>
  <c r="F231" i="2"/>
  <c r="O230" i="2"/>
  <c r="L230" i="2"/>
  <c r="H230" i="2"/>
  <c r="F230" i="2"/>
  <c r="O229" i="2"/>
  <c r="L229" i="2"/>
  <c r="H229" i="2"/>
  <c r="F229" i="2"/>
  <c r="L227" i="2"/>
  <c r="F227" i="2"/>
  <c r="O226" i="2"/>
  <c r="L226" i="2"/>
  <c r="H226" i="2"/>
  <c r="F226" i="2"/>
  <c r="O225" i="2"/>
  <c r="L225" i="2"/>
  <c r="H225" i="2"/>
  <c r="F225" i="2"/>
  <c r="O223" i="2"/>
  <c r="L223" i="2"/>
  <c r="H223" i="2"/>
  <c r="F223" i="2"/>
  <c r="O222" i="2"/>
  <c r="L222" i="2"/>
  <c r="L250" i="2" s="1"/>
  <c r="H222" i="2"/>
  <c r="F222" i="2"/>
  <c r="P219" i="2"/>
  <c r="N219" i="2"/>
  <c r="O219" i="2" s="1"/>
  <c r="J219" i="2"/>
  <c r="K219" i="2" s="1"/>
  <c r="I219" i="2"/>
  <c r="G219" i="2"/>
  <c r="F219" i="2"/>
  <c r="E219" i="2"/>
  <c r="D219" i="2"/>
  <c r="H219" i="2" s="1"/>
  <c r="C219" i="2"/>
  <c r="O217" i="2"/>
  <c r="L217" i="2"/>
  <c r="K217" i="2"/>
  <c r="H217" i="2"/>
  <c r="F217" i="2"/>
  <c r="O216" i="2"/>
  <c r="L216" i="2"/>
  <c r="K216" i="2"/>
  <c r="H216" i="2"/>
  <c r="F216" i="2"/>
  <c r="O215" i="2"/>
  <c r="L215" i="2"/>
  <c r="K215" i="2"/>
  <c r="H215" i="2"/>
  <c r="F215" i="2"/>
  <c r="O214" i="2"/>
  <c r="L214" i="2"/>
  <c r="H214" i="2"/>
  <c r="F214" i="2"/>
  <c r="O212" i="2"/>
  <c r="L212" i="2"/>
  <c r="L219" i="2" s="1"/>
  <c r="K212" i="2"/>
  <c r="H212" i="2"/>
  <c r="F212" i="2"/>
  <c r="P210" i="2"/>
  <c r="N210" i="2"/>
  <c r="O210" i="2" s="1"/>
  <c r="J210" i="2"/>
  <c r="I210" i="2"/>
  <c r="G210" i="2"/>
  <c r="F210" i="2"/>
  <c r="E210" i="2"/>
  <c r="D210" i="2"/>
  <c r="H210" i="2" s="1"/>
  <c r="C210" i="2"/>
  <c r="O209" i="2"/>
  <c r="L209" i="2"/>
  <c r="H209" i="2"/>
  <c r="F209" i="2"/>
  <c r="O208" i="2"/>
  <c r="L208" i="2"/>
  <c r="H208" i="2"/>
  <c r="F208" i="2"/>
  <c r="O207" i="2"/>
  <c r="L207" i="2"/>
  <c r="H207" i="2"/>
  <c r="F207" i="2"/>
  <c r="O206" i="2"/>
  <c r="L206" i="2"/>
  <c r="H206" i="2"/>
  <c r="F206" i="2"/>
  <c r="O205" i="2"/>
  <c r="L205" i="2"/>
  <c r="H205" i="2"/>
  <c r="F205" i="2"/>
  <c r="O203" i="2"/>
  <c r="L203" i="2"/>
  <c r="H203" i="2"/>
  <c r="F203" i="2"/>
  <c r="O202" i="2"/>
  <c r="L202" i="2"/>
  <c r="H202" i="2"/>
  <c r="F202" i="2"/>
  <c r="O201" i="2"/>
  <c r="L201" i="2"/>
  <c r="H201" i="2"/>
  <c r="F201" i="2"/>
  <c r="O200" i="2"/>
  <c r="L200" i="2"/>
  <c r="H200" i="2"/>
  <c r="F200" i="2"/>
  <c r="L199" i="2"/>
  <c r="F199" i="2"/>
  <c r="O198" i="2"/>
  <c r="L198" i="2"/>
  <c r="H198" i="2"/>
  <c r="F198" i="2"/>
  <c r="L196" i="2"/>
  <c r="F196" i="2"/>
  <c r="L195" i="2"/>
  <c r="F195" i="2"/>
  <c r="L194" i="2"/>
  <c r="F194" i="2"/>
  <c r="L193" i="2"/>
  <c r="F193" i="2"/>
  <c r="L192" i="2"/>
  <c r="L210" i="2" s="1"/>
  <c r="F192" i="2"/>
  <c r="P189" i="2"/>
  <c r="N189" i="2"/>
  <c r="J189" i="2"/>
  <c r="K189" i="2" s="1"/>
  <c r="I189" i="2"/>
  <c r="G189" i="2"/>
  <c r="H189" i="2" s="1"/>
  <c r="E189" i="2"/>
  <c r="O189" i="2" s="1"/>
  <c r="D189" i="2"/>
  <c r="C189" i="2"/>
  <c r="L187" i="2"/>
  <c r="H187" i="2"/>
  <c r="F187" i="2"/>
  <c r="L186" i="2"/>
  <c r="H186" i="2"/>
  <c r="F186" i="2"/>
  <c r="O185" i="2"/>
  <c r="L185" i="2"/>
  <c r="H185" i="2"/>
  <c r="F185" i="2"/>
  <c r="L184" i="2"/>
  <c r="F184" i="2"/>
  <c r="O182" i="2"/>
  <c r="L182" i="2"/>
  <c r="H182" i="2"/>
  <c r="F182" i="2"/>
  <c r="O181" i="2"/>
  <c r="L181" i="2"/>
  <c r="H181" i="2"/>
  <c r="F181" i="2"/>
  <c r="O179" i="2"/>
  <c r="L179" i="2"/>
  <c r="H179" i="2"/>
  <c r="F179" i="2"/>
  <c r="L178" i="2"/>
  <c r="F178" i="2"/>
  <c r="L177" i="2"/>
  <c r="F177" i="2"/>
  <c r="L176" i="2"/>
  <c r="F176" i="2"/>
  <c r="O175" i="2"/>
  <c r="L175" i="2"/>
  <c r="K175" i="2"/>
  <c r="H175" i="2"/>
  <c r="F175" i="2"/>
  <c r="O173" i="2"/>
  <c r="L173" i="2"/>
  <c r="H173" i="2"/>
  <c r="F173" i="2"/>
  <c r="O172" i="2"/>
  <c r="L172" i="2"/>
  <c r="H172" i="2"/>
  <c r="F172" i="2"/>
  <c r="L170" i="2"/>
  <c r="H170" i="2"/>
  <c r="F170" i="2"/>
  <c r="O168" i="2"/>
  <c r="L168" i="2"/>
  <c r="L189" i="2" s="1"/>
  <c r="H168" i="2"/>
  <c r="F168" i="2"/>
  <c r="P166" i="2"/>
  <c r="N166" i="2"/>
  <c r="O166" i="2" s="1"/>
  <c r="J166" i="2"/>
  <c r="K166" i="2" s="1"/>
  <c r="I166" i="2"/>
  <c r="G166" i="2"/>
  <c r="H166" i="2" s="1"/>
  <c r="E166" i="2"/>
  <c r="F166" i="2" s="1"/>
  <c r="D166" i="2"/>
  <c r="C166" i="2"/>
  <c r="O164" i="2"/>
  <c r="L164" i="2"/>
  <c r="H164" i="2"/>
  <c r="F164" i="2"/>
  <c r="O163" i="2"/>
  <c r="L163" i="2"/>
  <c r="K163" i="2"/>
  <c r="H163" i="2"/>
  <c r="F163" i="2"/>
  <c r="O162" i="2"/>
  <c r="L162" i="2"/>
  <c r="H162" i="2"/>
  <c r="F162" i="2"/>
  <c r="L161" i="2"/>
  <c r="H161" i="2"/>
  <c r="F161" i="2"/>
  <c r="L160" i="2"/>
  <c r="H160" i="2"/>
  <c r="F160" i="2"/>
  <c r="L159" i="2"/>
  <c r="H159" i="2"/>
  <c r="F159" i="2"/>
  <c r="O157" i="2"/>
  <c r="L157" i="2"/>
  <c r="H157" i="2"/>
  <c r="F157" i="2"/>
  <c r="O156" i="2"/>
  <c r="L156" i="2"/>
  <c r="H156" i="2"/>
  <c r="F156" i="2"/>
  <c r="O154" i="2"/>
  <c r="L154" i="2"/>
  <c r="H154" i="2"/>
  <c r="F154" i="2"/>
  <c r="L153" i="2"/>
  <c r="H153" i="2"/>
  <c r="F153" i="2"/>
  <c r="L152" i="2"/>
  <c r="H152" i="2"/>
  <c r="F152" i="2"/>
  <c r="O150" i="2"/>
  <c r="L150" i="2"/>
  <c r="H150" i="2"/>
  <c r="F150" i="2"/>
  <c r="L149" i="2"/>
  <c r="O148" i="2"/>
  <c r="L148" i="2"/>
  <c r="H148" i="2"/>
  <c r="F148" i="2"/>
  <c r="O147" i="2"/>
  <c r="L147" i="2"/>
  <c r="H147" i="2"/>
  <c r="F147" i="2"/>
  <c r="L145" i="2"/>
  <c r="H145" i="2"/>
  <c r="F145" i="2"/>
  <c r="L144" i="2"/>
  <c r="H144" i="2"/>
  <c r="F144" i="2"/>
  <c r="L143" i="2"/>
  <c r="H143" i="2"/>
  <c r="F143" i="2"/>
  <c r="O142" i="2"/>
  <c r="L142" i="2"/>
  <c r="K142" i="2"/>
  <c r="H142" i="2"/>
  <c r="F142" i="2"/>
  <c r="O140" i="2"/>
  <c r="L140" i="2"/>
  <c r="H140" i="2"/>
  <c r="F140" i="2"/>
  <c r="O139" i="2"/>
  <c r="L139" i="2"/>
  <c r="H139" i="2"/>
  <c r="F139" i="2"/>
  <c r="O137" i="2"/>
  <c r="L137" i="2"/>
  <c r="H137" i="2"/>
  <c r="F137" i="2"/>
  <c r="O136" i="2"/>
  <c r="L136" i="2"/>
  <c r="K136" i="2"/>
  <c r="H136" i="2"/>
  <c r="F136" i="2"/>
  <c r="O134" i="2"/>
  <c r="L134" i="2"/>
  <c r="K134" i="2"/>
  <c r="H134" i="2"/>
  <c r="F134" i="2"/>
  <c r="O132" i="2"/>
  <c r="L132" i="2"/>
  <c r="K132" i="2"/>
  <c r="H132" i="2"/>
  <c r="F132" i="2"/>
  <c r="L130" i="2"/>
  <c r="L166" i="2" s="1"/>
  <c r="F130" i="2"/>
  <c r="P127" i="2"/>
  <c r="N127" i="2"/>
  <c r="O127" i="2" s="1"/>
  <c r="J127" i="2"/>
  <c r="I127" i="2"/>
  <c r="G127" i="2"/>
  <c r="F127" i="2"/>
  <c r="E127" i="2"/>
  <c r="D127" i="2"/>
  <c r="H127" i="2" s="1"/>
  <c r="C127" i="2"/>
  <c r="L125" i="2"/>
  <c r="F125" i="2"/>
  <c r="L124" i="2"/>
  <c r="F124" i="2"/>
  <c r="L123" i="2"/>
  <c r="L122" i="2"/>
  <c r="F122" i="2"/>
  <c r="L121" i="2"/>
  <c r="F121" i="2"/>
  <c r="O120" i="2"/>
  <c r="L120" i="2"/>
  <c r="L127" i="2" s="1"/>
  <c r="H120" i="2"/>
  <c r="F120" i="2"/>
  <c r="P117" i="2"/>
  <c r="N117" i="2"/>
  <c r="J117" i="2"/>
  <c r="I117" i="2"/>
  <c r="G117" i="2"/>
  <c r="H117" i="2" s="1"/>
  <c r="E117" i="2"/>
  <c r="F117" i="2" s="1"/>
  <c r="D117" i="2"/>
  <c r="C117" i="2"/>
  <c r="O116" i="2"/>
  <c r="L116" i="2"/>
  <c r="L117" i="2" s="1"/>
  <c r="H116" i="2"/>
  <c r="F116" i="2"/>
  <c r="L114" i="2"/>
  <c r="F114" i="2"/>
  <c r="L113" i="2"/>
  <c r="F113" i="2"/>
  <c r="P111" i="2"/>
  <c r="N111" i="2"/>
  <c r="J111" i="2"/>
  <c r="I111" i="2"/>
  <c r="G111" i="2"/>
  <c r="H111" i="2" s="1"/>
  <c r="E111" i="2"/>
  <c r="F111" i="2" s="1"/>
  <c r="D111" i="2"/>
  <c r="C111" i="2"/>
  <c r="O109" i="2"/>
  <c r="L109" i="2"/>
  <c r="H109" i="2"/>
  <c r="F109" i="2"/>
  <c r="O108" i="2"/>
  <c r="L108" i="2"/>
  <c r="H108" i="2"/>
  <c r="F108" i="2"/>
  <c r="O107" i="2"/>
  <c r="L107" i="2"/>
  <c r="H107" i="2"/>
  <c r="F107" i="2"/>
  <c r="O106" i="2"/>
  <c r="L106" i="2"/>
  <c r="H106" i="2"/>
  <c r="F106" i="2"/>
  <c r="L105" i="2"/>
  <c r="L104" i="2"/>
  <c r="H104" i="2"/>
  <c r="F104" i="2"/>
  <c r="L103" i="2"/>
  <c r="F103" i="2"/>
  <c r="L102" i="2"/>
  <c r="H102" i="2"/>
  <c r="F102" i="2"/>
  <c r="L101" i="2"/>
  <c r="F101" i="2"/>
  <c r="L100" i="2"/>
  <c r="F100" i="2"/>
  <c r="L99" i="2"/>
  <c r="F99" i="2"/>
  <c r="L97" i="2"/>
  <c r="F97" i="2"/>
  <c r="L95" i="2"/>
  <c r="F95" i="2"/>
  <c r="L94" i="2"/>
  <c r="F94" i="2"/>
  <c r="L93" i="2"/>
  <c r="F93" i="2"/>
  <c r="L92" i="2"/>
  <c r="F92" i="2"/>
  <c r="L91" i="2"/>
  <c r="H91" i="2"/>
  <c r="F91" i="2"/>
  <c r="L90" i="2"/>
  <c r="F90" i="2"/>
  <c r="L89" i="2"/>
  <c r="F89" i="2"/>
  <c r="O87" i="2"/>
  <c r="L87" i="2"/>
  <c r="H87" i="2"/>
  <c r="F87" i="2"/>
  <c r="O86" i="2"/>
  <c r="L86" i="2"/>
  <c r="H86" i="2"/>
  <c r="F86" i="2"/>
  <c r="O84" i="2"/>
  <c r="L84" i="2"/>
  <c r="H84" i="2"/>
  <c r="F84" i="2"/>
  <c r="O83" i="2"/>
  <c r="L83" i="2"/>
  <c r="L111" i="2" s="1"/>
  <c r="H83" i="2"/>
  <c r="F83" i="2"/>
  <c r="P80" i="2"/>
  <c r="O80" i="2"/>
  <c r="N80" i="2"/>
  <c r="J80" i="2"/>
  <c r="K80" i="2" s="1"/>
  <c r="I80" i="2"/>
  <c r="G80" i="2"/>
  <c r="F80" i="2"/>
  <c r="E80" i="2"/>
  <c r="D80" i="2"/>
  <c r="H80" i="2" s="1"/>
  <c r="C80" i="2"/>
  <c r="O78" i="2"/>
  <c r="L78" i="2"/>
  <c r="K78" i="2"/>
  <c r="H78" i="2"/>
  <c r="F78" i="2"/>
  <c r="L77" i="2"/>
  <c r="F77" i="2"/>
  <c r="L76" i="2"/>
  <c r="F76" i="2"/>
  <c r="L75" i="2"/>
  <c r="F75" i="2"/>
  <c r="L74" i="2"/>
  <c r="F74" i="2"/>
  <c r="O72" i="2"/>
  <c r="L72" i="2"/>
  <c r="H72" i="2"/>
  <c r="F72" i="2"/>
  <c r="O71" i="2"/>
  <c r="L71" i="2"/>
  <c r="H71" i="2"/>
  <c r="F71" i="2"/>
  <c r="O70" i="2"/>
  <c r="L70" i="2"/>
  <c r="K70" i="2"/>
  <c r="H70" i="2"/>
  <c r="F70" i="2"/>
  <c r="O69" i="2"/>
  <c r="L69" i="2"/>
  <c r="H69" i="2"/>
  <c r="F69" i="2"/>
  <c r="L67" i="2"/>
  <c r="F67" i="2"/>
  <c r="L66" i="2"/>
  <c r="O65" i="2"/>
  <c r="L65" i="2"/>
  <c r="L80" i="2" s="1"/>
  <c r="H65" i="2"/>
  <c r="F65" i="2"/>
  <c r="N62" i="2"/>
  <c r="O62" i="2" s="1"/>
  <c r="J62" i="2"/>
  <c r="G62" i="2"/>
  <c r="H62" i="2" s="1"/>
  <c r="E62" i="2"/>
  <c r="F62" i="2" s="1"/>
  <c r="D62" i="2"/>
  <c r="C62" i="2"/>
  <c r="O61" i="2"/>
  <c r="L61" i="2"/>
  <c r="H61" i="2"/>
  <c r="F61" i="2"/>
  <c r="L59" i="2"/>
  <c r="L62" i="2" s="1"/>
  <c r="F59" i="2"/>
  <c r="P57" i="2"/>
  <c r="N57" i="2"/>
  <c r="O57" i="2" s="1"/>
  <c r="J57" i="2"/>
  <c r="K57" i="2" s="1"/>
  <c r="I57" i="2"/>
  <c r="G57" i="2"/>
  <c r="F57" i="2"/>
  <c r="E57" i="2"/>
  <c r="D57" i="2"/>
  <c r="H57" i="2" s="1"/>
  <c r="C57" i="2"/>
  <c r="O55" i="2"/>
  <c r="L55" i="2"/>
  <c r="K55" i="2"/>
  <c r="H55" i="2"/>
  <c r="F55" i="2"/>
  <c r="O54" i="2"/>
  <c r="L54" i="2"/>
  <c r="H54" i="2"/>
  <c r="F54" i="2"/>
  <c r="O53" i="2"/>
  <c r="L53" i="2"/>
  <c r="K53" i="2"/>
  <c r="H53" i="2"/>
  <c r="F53" i="2"/>
  <c r="O52" i="2"/>
  <c r="L52" i="2"/>
  <c r="H52" i="2"/>
  <c r="F52" i="2"/>
  <c r="L51" i="2"/>
  <c r="F51" i="2"/>
  <c r="O50" i="2"/>
  <c r="L50" i="2"/>
  <c r="H50" i="2"/>
  <c r="F50" i="2"/>
  <c r="O49" i="2"/>
  <c r="L49" i="2"/>
  <c r="K49" i="2"/>
  <c r="H49" i="2"/>
  <c r="F49" i="2"/>
  <c r="O48" i="2"/>
  <c r="L48" i="2"/>
  <c r="H48" i="2"/>
  <c r="F48" i="2"/>
  <c r="O47" i="2"/>
  <c r="L47" i="2"/>
  <c r="K47" i="2"/>
  <c r="H47" i="2"/>
  <c r="F47" i="2"/>
  <c r="O46" i="2"/>
  <c r="L46" i="2"/>
  <c r="H46" i="2"/>
  <c r="F46" i="2"/>
  <c r="O45" i="2"/>
  <c r="L45" i="2"/>
  <c r="K45" i="2"/>
  <c r="H45" i="2"/>
  <c r="F45" i="2"/>
  <c r="O43" i="2"/>
  <c r="L43" i="2"/>
  <c r="K43" i="2"/>
  <c r="H43" i="2"/>
  <c r="F43" i="2"/>
  <c r="O42" i="2"/>
  <c r="L42" i="2"/>
  <c r="H42" i="2"/>
  <c r="F42" i="2"/>
  <c r="L41" i="2"/>
  <c r="F41" i="2"/>
  <c r="L40" i="2"/>
  <c r="F40" i="2"/>
  <c r="L39" i="2"/>
  <c r="H39" i="2"/>
  <c r="F39" i="2"/>
  <c r="O37" i="2"/>
  <c r="L37" i="2"/>
  <c r="H37" i="2"/>
  <c r="F37" i="2"/>
  <c r="O36" i="2"/>
  <c r="L36" i="2"/>
  <c r="H36" i="2"/>
  <c r="F36" i="2"/>
  <c r="O35" i="2"/>
  <c r="L35" i="2"/>
  <c r="H35" i="2"/>
  <c r="F35" i="2"/>
  <c r="O34" i="2"/>
  <c r="L34" i="2"/>
  <c r="H34" i="2"/>
  <c r="F34" i="2"/>
  <c r="O33" i="2"/>
  <c r="L33" i="2"/>
  <c r="H33" i="2"/>
  <c r="F33" i="2"/>
  <c r="O32" i="2"/>
  <c r="L32" i="2"/>
  <c r="K32" i="2"/>
  <c r="H32" i="2"/>
  <c r="F32" i="2"/>
  <c r="O31" i="2"/>
  <c r="L31" i="2"/>
  <c r="H31" i="2"/>
  <c r="F31" i="2"/>
  <c r="O30" i="2"/>
  <c r="L30" i="2"/>
  <c r="H30" i="2"/>
  <c r="F30" i="2"/>
  <c r="O28" i="2"/>
  <c r="L28" i="2"/>
  <c r="K28" i="2"/>
  <c r="H28" i="2"/>
  <c r="F28" i="2"/>
  <c r="L27" i="2"/>
  <c r="F27" i="2"/>
  <c r="O26" i="2"/>
  <c r="L26" i="2"/>
  <c r="L57" i="2" s="1"/>
  <c r="K26" i="2"/>
  <c r="H26" i="2"/>
  <c r="F26" i="2"/>
  <c r="P23" i="2"/>
  <c r="N23" i="2"/>
  <c r="O23" i="2" s="1"/>
  <c r="J23" i="2"/>
  <c r="I23" i="2"/>
  <c r="G23" i="2"/>
  <c r="F23" i="2"/>
  <c r="E23" i="2"/>
  <c r="D23" i="2"/>
  <c r="H23" i="2" s="1"/>
  <c r="C23" i="2"/>
  <c r="O21" i="2"/>
  <c r="L21" i="2"/>
  <c r="H21" i="2"/>
  <c r="F21" i="2"/>
  <c r="O20" i="2"/>
  <c r="L20" i="2"/>
  <c r="H20" i="2"/>
  <c r="F20" i="2"/>
  <c r="O19" i="2"/>
  <c r="L19" i="2"/>
  <c r="H19" i="2"/>
  <c r="F19" i="2"/>
  <c r="O18" i="2"/>
  <c r="L18" i="2"/>
  <c r="H18" i="2"/>
  <c r="F18" i="2"/>
  <c r="O16" i="2"/>
  <c r="L16" i="2"/>
  <c r="H16" i="2"/>
  <c r="F16" i="2"/>
  <c r="O15" i="2"/>
  <c r="L15" i="2"/>
  <c r="L23" i="2" s="1"/>
  <c r="H15" i="2"/>
  <c r="F15" i="2"/>
  <c r="N375" i="2" l="1"/>
  <c r="O375" i="2" s="1"/>
  <c r="F375" i="2"/>
  <c r="L375" i="2"/>
  <c r="H375" i="2"/>
  <c r="K375" i="2"/>
  <c r="F189" i="2"/>
  <c r="K250" i="2"/>
  <c r="K264" i="2"/>
  <c r="H341" i="2"/>
  <c r="K374" i="2"/>
  <c r="O111" i="2"/>
  <c r="O117" i="2"/>
  <c r="F374" i="2"/>
  <c r="H374" i="2"/>
  <c r="O374" i="2"/>
</calcChain>
</file>

<file path=xl/sharedStrings.xml><?xml version="1.0" encoding="utf-8"?>
<sst xmlns="http://schemas.openxmlformats.org/spreadsheetml/2006/main" count="1174" uniqueCount="391">
  <si>
    <t>на период с 1 августа 2024 г. до 1 августа 2025 г.</t>
  </si>
  <si>
    <t>Субъект Российской Федерации Хабаровский край</t>
  </si>
  <si>
    <t>Вид охотничьих ресурсов Выдра</t>
  </si>
  <si>
    <t>N п/п</t>
  </si>
  <si>
    <t>Наименование муниципальных образований (районы, округа), охотничьих угодий, иных территорий</t>
  </si>
  <si>
    <t>Предыдущий год</t>
  </si>
  <si>
    <t>Всего</t>
  </si>
  <si>
    <t>в % от численности</t>
  </si>
  <si>
    <t>освоение квоты, %</t>
  </si>
  <si>
    <t>Амурский муниципальный район</t>
  </si>
  <si>
    <t>ОО Амурское РОО и Р (38/27)</t>
  </si>
  <si>
    <t xml:space="preserve"> "Охотничье угодье"</t>
  </si>
  <si>
    <t>ОО Хабаровское ГОО и Р (2044)</t>
  </si>
  <si>
    <t>Общедоступные охотничьи угодья</t>
  </si>
  <si>
    <t>общедоступное охотничье угодье участок Джелюмкен</t>
  </si>
  <si>
    <t>общедоступное охотничье угодье участок Санболи</t>
  </si>
  <si>
    <t>общедоступное охотничье угодье участок Сельгон</t>
  </si>
  <si>
    <t>общедоступное охотничье угодье участок Тейсин</t>
  </si>
  <si>
    <t>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</t>
  </si>
  <si>
    <t xml:space="preserve">Итого по Амурскому муниципальному району </t>
  </si>
  <si>
    <t>Аяно-Майский муниципальный район</t>
  </si>
  <si>
    <t>МОООО и Р "Кречет" (2/27)</t>
  </si>
  <si>
    <t>охотничье угодье участок "Уян"</t>
  </si>
  <si>
    <t>охотничье угодье участок "Мутэ-Орого"</t>
  </si>
  <si>
    <t>охотничье угодье участок "Идюм"</t>
  </si>
  <si>
    <t>МОООО и Р "Кречет" (24/27)</t>
  </si>
  <si>
    <t>охотничье угодье участок "Букидях"</t>
  </si>
  <si>
    <t>охотничье угодье участок "Джуюкян"</t>
  </si>
  <si>
    <t>охотничье угодье участок "Иоткан"</t>
  </si>
  <si>
    <t>охотничье угодье участок "Одола"</t>
  </si>
  <si>
    <t>охотничье угодье участок "Прибрежный"</t>
  </si>
  <si>
    <t>охотничье угодье участок "Тонекан"</t>
  </si>
  <si>
    <t>охотничье угодье участок "Диктанда"</t>
  </si>
  <si>
    <t>охотничье угодье участок "Федот"</t>
  </si>
  <si>
    <t>ООО РОПО "Маймакан" (31/27)</t>
  </si>
  <si>
    <t>охотничье угодье участок "Оннё"</t>
  </si>
  <si>
    <t>охотничье угодье участок "Верхняя Тайма"</t>
  </si>
  <si>
    <t>охотничье угодье участок "Нижняя Тайма"</t>
  </si>
  <si>
    <t>охотничье угодье участок "Мотара"</t>
  </si>
  <si>
    <t>охотничье угодье участок "Маймакан"</t>
  </si>
  <si>
    <t>ОО Аяно-Майское РООиР (47/27)</t>
  </si>
  <si>
    <t>охотничье угодье участок Аимский</t>
  </si>
  <si>
    <t>охотничье угодье участок Алларана-Ана</t>
  </si>
  <si>
    <t>охотничье угодье участок Кондерский</t>
  </si>
  <si>
    <t>охотничье угодье участок Нетский</t>
  </si>
  <si>
    <t>охотничье угодье участок Нельканский</t>
  </si>
  <si>
    <t>охотничье угодье участок Омолекон</t>
  </si>
  <si>
    <t>охотничье угодье участок Первомайский</t>
  </si>
  <si>
    <t>охотничье угодье участок Ульинский</t>
  </si>
  <si>
    <t>охотничье угодье участок Учурский</t>
  </si>
  <si>
    <t>охотничье угодье участок Челасинский</t>
  </si>
  <si>
    <t xml:space="preserve">Общедоступные охотничьи угодья  </t>
  </si>
  <si>
    <t>Итого по Аяно-Майскому муниципальному району</t>
  </si>
  <si>
    <t>Бикинский муниципальный район</t>
  </si>
  <si>
    <t>ОО Бикинское РОО и Р (2036)</t>
  </si>
  <si>
    <t>ООО "Промхоз "Вяземский" (42/27)</t>
  </si>
  <si>
    <t>охотничье угодье участок "Охотничье угодье"</t>
  </si>
  <si>
    <t>Итого по Бикинскому муниципальному району</t>
  </si>
  <si>
    <t>Ванинский муниципальный район</t>
  </si>
  <si>
    <t>ЗАО СПХ (3-1/27/2022)</t>
  </si>
  <si>
    <t>охотничье угодье участок "Побережье-Тумнин"</t>
  </si>
  <si>
    <t>ЗАО СПХ (3-2/27/2022)</t>
  </si>
  <si>
    <t>охотничье угодье участок "Чичимар"</t>
  </si>
  <si>
    <t>ЗАО СПХ (4/27)</t>
  </si>
  <si>
    <t>охотничье угодье участок "Эльга-Утуни"</t>
  </si>
  <si>
    <t>охотничье угодье участок "Побережье"</t>
  </si>
  <si>
    <t>ООО "Власов" (1972)</t>
  </si>
  <si>
    <t>Община НКХ (2074)</t>
  </si>
  <si>
    <t>ХРО ВОО ОСОО (2025)</t>
  </si>
  <si>
    <t>охотничье угодье участок № 1 "Тумнинский"</t>
  </si>
  <si>
    <t>охотничье угодье участок № 2 "Ванинский"</t>
  </si>
  <si>
    <t>ОО Ванинское РСОО и Р (2026)</t>
  </si>
  <si>
    <t>Кооператив "Таежный" (45/27)</t>
  </si>
  <si>
    <t>Итого по Ванинскому муниципальному району</t>
  </si>
  <si>
    <t>Верхнебуреинский муниципальный район</t>
  </si>
  <si>
    <t>ООО "Фауна" (34/27)</t>
  </si>
  <si>
    <t>охотничье угодье участок "Северный"</t>
  </si>
  <si>
    <t>охотничье угодье участок "Центральный"</t>
  </si>
  <si>
    <t>ОКМНС "Ургальский ОРС-1" (37/27)</t>
  </si>
  <si>
    <t>охотничье угодье участок "Софийский"</t>
  </si>
  <si>
    <t>охотничье угодье участок "Верхний Мельгин"</t>
  </si>
  <si>
    <t>ОО Верхнебуреинское РОО и Р (1911)</t>
  </si>
  <si>
    <t>охотничье угодье участок Ургальский</t>
  </si>
  <si>
    <t>охотничье угодье участок Тырменский</t>
  </si>
  <si>
    <t>ООО "Адникан" (1912)</t>
  </si>
  <si>
    <t>ООО "Аимка" (1916)</t>
  </si>
  <si>
    <t>ООО "Телемжан" (1984)</t>
  </si>
  <si>
    <t>ООО "Север" (1960)</t>
  </si>
  <si>
    <t>ООО "Туюн" (1956)</t>
  </si>
  <si>
    <t>ДВФ ГНУ ВНИИОЗ (3/27)</t>
  </si>
  <si>
    <t>охотничье угодье участок "Верхний Гуджал"</t>
  </si>
  <si>
    <t>ДВФ ГНУ ВНИИОЗ (2051)</t>
  </si>
  <si>
    <t>охотничье угодье участок Джалинка</t>
  </si>
  <si>
    <t>охотничье угодье участок Джагдана</t>
  </si>
  <si>
    <t>охотничье угодье участок Тырма</t>
  </si>
  <si>
    <t>ООО "Охотник" (1906)</t>
  </si>
  <si>
    <t>ООО "Брусничный" (1983)</t>
  </si>
  <si>
    <t>ООО РОПО "Шахтинская" (2024)</t>
  </si>
  <si>
    <t>общедоступное охотничье угодье участок Нижний Мельгин</t>
  </si>
  <si>
    <t>общедоступное охотничье угодье участок Дубликан</t>
  </si>
  <si>
    <t>общедоступное охотничье угодье участок Мерек</t>
  </si>
  <si>
    <t>общедоступное охотничье угодье участок Телемжан</t>
  </si>
  <si>
    <t>общедоступное охотничье угодье участок Гуджал</t>
  </si>
  <si>
    <t>Итого по Верхнебуреинскому муниципальному району</t>
  </si>
  <si>
    <t>Вяземский муниципальный район</t>
  </si>
  <si>
    <t>ОО Вяземское РОО и Р (46/27-В)</t>
  </si>
  <si>
    <t>ООО "Подхоренок" (49/27)</t>
  </si>
  <si>
    <t>ООО "Промхоз "Вяземский" (27/27)</t>
  </si>
  <si>
    <t>охотничье угодье участок "Уссури-Подхоренок"</t>
  </si>
  <si>
    <t>Итого по Вяземскому муниципальному району</t>
  </si>
  <si>
    <t>Комсомольский муниципальный район</t>
  </si>
  <si>
    <t>ООО "Промысловик" (36/27)</t>
  </si>
  <si>
    <t>охотничье угодье участок "Охотничье угодье № 1"</t>
  </si>
  <si>
    <t>охотничье угодье участок "Охотничье угодье № 2"</t>
  </si>
  <si>
    <t>ООО "Курга" (1908)</t>
  </si>
  <si>
    <t>ООО Комсомольское РОО и Р (1895)</t>
  </si>
  <si>
    <t>охотничье угодье участок Восточный</t>
  </si>
  <si>
    <t>охотничье угодье участок Западный</t>
  </si>
  <si>
    <t>Итого по Комсомольскому муниципальному району</t>
  </si>
  <si>
    <t>Муниципальный район имени Лазо</t>
  </si>
  <si>
    <t>ОО Хабаровское ГОО и Р (12/27)</t>
  </si>
  <si>
    <t>охотничье угодье участок  "Кутузовский"</t>
  </si>
  <si>
    <t>МОООО и Р "Кречет" (15/27)</t>
  </si>
  <si>
    <t>охотничье угодье участок "Кабули"</t>
  </si>
  <si>
    <t>МОООО и Р "Кречет" (14/27)</t>
  </si>
  <si>
    <t>охотничье угодье участок "Чуи"</t>
  </si>
  <si>
    <t>МОООО и Р "Кречет" (13/27)</t>
  </si>
  <si>
    <t>охотничье угодье участок "Сукпай"</t>
  </si>
  <si>
    <t>ОО РОО и Р им. Лазо (2058)</t>
  </si>
  <si>
    <t>ООО "ПХ Лазовское" (2062)</t>
  </si>
  <si>
    <t>МО ВОО ОСОО ДВО (43/27)</t>
  </si>
  <si>
    <t>ООО "Хомино" (2012)</t>
  </si>
  <si>
    <t>ООО ЛЕСОХ "Дурминское" (1964)</t>
  </si>
  <si>
    <t>ООО "Профиль" (2/27/2022)</t>
  </si>
  <si>
    <t>ООО "Лесные продукты" (48/27)</t>
  </si>
  <si>
    <t>охотничье угодье участок Верхнехорский</t>
  </si>
  <si>
    <t>охотничье угодье участок Мухенский</t>
  </si>
  <si>
    <t>Хабаровский КРПС (32/27)</t>
  </si>
  <si>
    <t>ТСО КМН ДВ "Удэ" (11/27)</t>
  </si>
  <si>
    <t>охотничье угодье участок "Хор-Сукпай"</t>
  </si>
  <si>
    <t>охотничье угодье участок "Тагэму-Яа"</t>
  </si>
  <si>
    <t>ХКОО КО и Р "Ударный" (1/27/2022)</t>
  </si>
  <si>
    <t xml:space="preserve">ООО ОКМНС "Сукпай" (20/27) </t>
  </si>
  <si>
    <t>охотничье угодье участок "Були"</t>
  </si>
  <si>
    <t>охотничье угодье участок "Верхний Сукпай"</t>
  </si>
  <si>
    <t>ООО "Форпост" (23/27)</t>
  </si>
  <si>
    <t>охотничье угодье участок "Сукпайский"</t>
  </si>
  <si>
    <t>общедоступное охотничье угодье участок Дурмин</t>
  </si>
  <si>
    <t>общедоступное охотничье угодье участок Кафэ</t>
  </si>
  <si>
    <t>общедоступное охотничье угодье участок Мухенский</t>
  </si>
  <si>
    <t>Государственный природный заказник "Матайский"</t>
  </si>
  <si>
    <t>Государственный природный заказник "Чукенский"</t>
  </si>
  <si>
    <t>Итого по муниципальному району имени Лазо</t>
  </si>
  <si>
    <t>Нанайский муниципальный район</t>
  </si>
  <si>
    <t>ОО Хабаровское ГОО и Р (1976)</t>
  </si>
  <si>
    <t>МОООО и Р "Кречет" (26/27)</t>
  </si>
  <si>
    <t>охотничье угодье участок "Анюй-Еко"</t>
  </si>
  <si>
    <t>МОООО и Р "Кречет" (25/27)</t>
  </si>
  <si>
    <t>охотничье угодье участок "Хаям-Бур-Бира"</t>
  </si>
  <si>
    <t>МО ВОО ОСОО ДВО (6/27/2023)</t>
  </si>
  <si>
    <t>Нанайский Райкооп (39/27)</t>
  </si>
  <si>
    <t>охотничье угодье участок "Охотничье угодье № 3"</t>
  </si>
  <si>
    <t>охотничье угодье участок "Охотничье угодье № 4"</t>
  </si>
  <si>
    <t>ООО "Амтур" (5/27/2023)</t>
  </si>
  <si>
    <t>ООО "Таежное" (44/27)</t>
  </si>
  <si>
    <t>охотничье угодье участок "Восточный"</t>
  </si>
  <si>
    <t>охотничье угодье участок "Западный"</t>
  </si>
  <si>
    <t>ООО "Баин" (22/27)</t>
  </si>
  <si>
    <t>охотничье угодье участок "Прианюйский"</t>
  </si>
  <si>
    <t>ООО  "Уджаки" (2072)</t>
  </si>
  <si>
    <t>общедоступное охотничье угодье участок Амур</t>
  </si>
  <si>
    <t>общедоступное охотничье угодье участок Мухен</t>
  </si>
  <si>
    <t>Итого по Нанайскому муниципальному району</t>
  </si>
  <si>
    <t>Николаевский муниципальный район</t>
  </si>
  <si>
    <t>ОО Николаевское РОО и Р (1991)</t>
  </si>
  <si>
    <t>охотничье угодье участок Архангельский</t>
  </si>
  <si>
    <t>охотничье угодье участок Корюшка</t>
  </si>
  <si>
    <t>охотничье угодье участок Магинский</t>
  </si>
  <si>
    <t>охотничье угодье участок Многовершинный</t>
  </si>
  <si>
    <t>охотничье угодье участок Ялинский</t>
  </si>
  <si>
    <t>Хабаровский КРПС (9/27)</t>
  </si>
  <si>
    <t>охотничье угодье участок "Биликан"</t>
  </si>
  <si>
    <t>охотничье угодье участок "Городской"</t>
  </si>
  <si>
    <t>охотничье угодье участок "Кольский"</t>
  </si>
  <si>
    <t>охотничье угодье участок "Орельский"</t>
  </si>
  <si>
    <t>охотничье угодье участок "Хузи-Мы"</t>
  </si>
  <si>
    <t>охотничье угодье участок "Чомэ"</t>
  </si>
  <si>
    <t>Хабаровский КРПС (40/27)</t>
  </si>
  <si>
    <t>охотничье угодье участок "Южный"</t>
  </si>
  <si>
    <t>охотничье угодье участок "Лазаревский"</t>
  </si>
  <si>
    <t>общедоступное охотничье угодье участок  пойма р. Амур</t>
  </si>
  <si>
    <t>общедоступное охотничье угодье участок оз. Орель</t>
  </si>
  <si>
    <t>Итого по Николаевскому муниципальному району</t>
  </si>
  <si>
    <t>Охотский муниципальный район</t>
  </si>
  <si>
    <t>МОООО и Р "Кречет" (1981)</t>
  </si>
  <si>
    <t>МОООО и Р "Кречет" (1/27)</t>
  </si>
  <si>
    <t>охотничье угодье участок "Охота"</t>
  </si>
  <si>
    <t>охотничье угодье участок "Ульбея"</t>
  </si>
  <si>
    <t>охотничье угодье участок "Юдома"</t>
  </si>
  <si>
    <t>Итого по Охотскому муниципальному району</t>
  </si>
  <si>
    <t>Муниципальнай район имени Полины Осипенко</t>
  </si>
  <si>
    <t>Хабаровский КРПС (35/27)</t>
  </si>
  <si>
    <t>охотничье угодье участок "Нимеленский"</t>
  </si>
  <si>
    <t>охотничье угодье участок "Верховья р. Нюря"</t>
  </si>
  <si>
    <t>Хабаровский КРПС (33/27)</t>
  </si>
  <si>
    <t>ООО "Максимов и С" (1898)</t>
  </si>
  <si>
    <t>ООО "Омал" (89/27)</t>
  </si>
  <si>
    <t>ООО "Интеграл" (2030)</t>
  </si>
  <si>
    <t>охотничье угодье участок Альникан</t>
  </si>
  <si>
    <t>охотничье угодье участок Амгунь</t>
  </si>
  <si>
    <t>охотничье угодье участок Нилан</t>
  </si>
  <si>
    <t>охотничье угодье участок Очеконда</t>
  </si>
  <si>
    <t>ОО РОО и Р им. Полины Осипенко (1903)</t>
  </si>
  <si>
    <t>охотничье угодье участок Озерное</t>
  </si>
  <si>
    <t>охотничье угодье участок Херпучинский</t>
  </si>
  <si>
    <t>ООО ЭО "Охотник" (1904)</t>
  </si>
  <si>
    <t>участок "Горбыляк Восток"</t>
  </si>
  <si>
    <t>участок "Горбыляк Запад"</t>
  </si>
  <si>
    <t>участок "Нижняя Таксандра"</t>
  </si>
  <si>
    <t>ООО "Кур-Восток-Урми" (17/27)</t>
  </si>
  <si>
    <t>охотничье угодье участок "Амгунь-Сомня-Им"</t>
  </si>
  <si>
    <t>РЭО КМНС "ЮКТЭ" (0003800)</t>
  </si>
  <si>
    <t>РЭО КМНС "ЮКТЭ" (0003801)</t>
  </si>
  <si>
    <t>РЭО КМНС "ЮКТЭ" (0003802)</t>
  </si>
  <si>
    <t>общедоступное охотничье угодье участок р. Им</t>
  </si>
  <si>
    <t>общедоступное охотничье угодье участок Меван Восточный</t>
  </si>
  <si>
    <t>общедоступное охотничье угодье участок Меван Западный</t>
  </si>
  <si>
    <t>общедоступное охотничье угодье участок Чукчагир</t>
  </si>
  <si>
    <t>Итого по муниципальному району имени Полины Осипенко</t>
  </si>
  <si>
    <t>Советско-Гаванский муниципальный район</t>
  </si>
  <si>
    <t>ЗАО СПХ (0000001)</t>
  </si>
  <si>
    <t>ЗАО СПХ (21/27)</t>
  </si>
  <si>
    <t>охотничье угодье участок "Юго-Восточный"</t>
  </si>
  <si>
    <t>НО ООО "Ороч" (1958)</t>
  </si>
  <si>
    <t>ООО "Перекат-Тур" (2049)</t>
  </si>
  <si>
    <t>ОО Советско-Гаванское РОО и Р (1971)</t>
  </si>
  <si>
    <t>ОО Советско-Гаванское РОО и Р (0003792)</t>
  </si>
  <si>
    <t>ОО Советско-Гаванское РОО и Р (2066)</t>
  </si>
  <si>
    <t>общедоступное охотничье угодье "Тайга"</t>
  </si>
  <si>
    <t>общедоступное охотничье угодье Советско-Гаванский</t>
  </si>
  <si>
    <t>Итого по Советско-Гаванскому муниципальному району</t>
  </si>
  <si>
    <t>Солнечный муниципальный район</t>
  </si>
  <si>
    <t>ОО Солнечное РОО и Р (1929)</t>
  </si>
  <si>
    <t>охотничье угодье участок Амгуньский</t>
  </si>
  <si>
    <t>охотничье угодье участок Березовый</t>
  </si>
  <si>
    <t>охотничье угодье участок Верхне-Амгуньский</t>
  </si>
  <si>
    <t>охотничье угодье участок Солнечный</t>
  </si>
  <si>
    <t>ООО ННХ "Харпин" (1896)</t>
  </si>
  <si>
    <t>ООО "Урзус" (4/27/2022)</t>
  </si>
  <si>
    <t>Общедоступное охотничье угодье</t>
  </si>
  <si>
    <t>Итого по Солнечному муниципальному району</t>
  </si>
  <si>
    <t>Тугуро-Чумиканский муниципальный район</t>
  </si>
  <si>
    <t>ООО "Фауна" (30/27)</t>
  </si>
  <si>
    <t>охотничье угодье участок "Бассейн р. Удыхин"</t>
  </si>
  <si>
    <t>охотничье угодье участок "Верховья р. Уда"</t>
  </si>
  <si>
    <t>охотничье угодье участок "Бассейн р. Лан"</t>
  </si>
  <si>
    <t>Хабаровский КРПС (41/27)</t>
  </si>
  <si>
    <t>охотничье угодье участок "Уда"</t>
  </si>
  <si>
    <t>охотничье угодье участок "Немерикан"</t>
  </si>
  <si>
    <t>охотничье угодье участок "Чумиканский - контур 1"</t>
  </si>
  <si>
    <t>охотничье угодье участок "Чумиканский - контур 2"</t>
  </si>
  <si>
    <t>охотничье угодье участок "Тугурский"</t>
  </si>
  <si>
    <t>охотничье угодье участок "Бурукан"</t>
  </si>
  <si>
    <t>ООО "Восток-Пушнина" (29/27)</t>
  </si>
  <si>
    <t>охотничье угодье участок "Мухтель"</t>
  </si>
  <si>
    <t>охотничье угодье участок "Шевли"</t>
  </si>
  <si>
    <t>охотничье угодье участок "Дальний"</t>
  </si>
  <si>
    <t>участок охотничье угодье "Муникан"</t>
  </si>
  <si>
    <t>охотничье угодье участок "Бирандя"</t>
  </si>
  <si>
    <t>охотничье угодье участок "Галам"</t>
  </si>
  <si>
    <t>ООО "Восток-Пушнина" (2055)</t>
  </si>
  <si>
    <t>Артель "Кур" (2037)</t>
  </si>
  <si>
    <t>охотничье угодье участок Отун</t>
  </si>
  <si>
    <t>охотничье угодье участок Шевли</t>
  </si>
  <si>
    <t>ООО "Ассыни" (2071)</t>
  </si>
  <si>
    <t>ООО "Ассыни" (1937)</t>
  </si>
  <si>
    <t>ООО "Джана" (28/27)</t>
  </si>
  <si>
    <t>охотничье угодье участок "Джана"</t>
  </si>
  <si>
    <t>охотничье угодье участок "Чогар"</t>
  </si>
  <si>
    <t>общедоступное охотничье угодье   Верховье р. Уда</t>
  </si>
  <si>
    <t>общедоступное охотничье угодье  р. Уда</t>
  </si>
  <si>
    <t>общедоступное охотничье угодье Тором</t>
  </si>
  <si>
    <t>общедоступное охотничье угодье Джана-1</t>
  </si>
  <si>
    <t>общедоступное охотничье угодье Джана-2</t>
  </si>
  <si>
    <t>общедоступное охотничье угодье Тугурский п-ов</t>
  </si>
  <si>
    <t xml:space="preserve">общедоступное охотничье угодье Тугурский </t>
  </si>
  <si>
    <t>Государственный природный заказник "Майский"</t>
  </si>
  <si>
    <t>Итого по Тугуро-Чумиканскому муниципальному району</t>
  </si>
  <si>
    <t>Ульчский муниципальный район</t>
  </si>
  <si>
    <t>МОООО и Р "Кречет" (19/27)</t>
  </si>
  <si>
    <t>охотничье угодье участок "Дальжа"</t>
  </si>
  <si>
    <t>ООО "Курга" (5/27)</t>
  </si>
  <si>
    <t>охотничье угодье участок "Акча"</t>
  </si>
  <si>
    <t>охотничье угодье участок "Малый Балахой"</t>
  </si>
  <si>
    <t>охотничье угодье участок "Холан"</t>
  </si>
  <si>
    <t>охотничье угодье участок "Исток реки Муты"</t>
  </si>
  <si>
    <t>ОО Ульчское РОО и Р (1948)</t>
  </si>
  <si>
    <t>ОО Ульчское РОО и Р (7/27)</t>
  </si>
  <si>
    <t>охотничье угодье участок "Де-Кастринский"</t>
  </si>
  <si>
    <t>ООО "Джук" (1897)</t>
  </si>
  <si>
    <t>ООО "Фарт" (8/27)</t>
  </si>
  <si>
    <t>охотничье угодье участок "Дудинский"</t>
  </si>
  <si>
    <t>охотничье угодье участок "Битки"</t>
  </si>
  <si>
    <t>охотничье угодье участок "Силасу"</t>
  </si>
  <si>
    <t>ООО "Фарт" (2090)</t>
  </si>
  <si>
    <t>ООО "Фарт" (0003805)</t>
  </si>
  <si>
    <t>ООО "Фарт" (0003806)</t>
  </si>
  <si>
    <t>ООО НФ "ЭРИ ЛА" (10/27)</t>
  </si>
  <si>
    <t>охотничье угодье участок "Пото"</t>
  </si>
  <si>
    <t>охотничье угодье участок Агние-Афанасьевск</t>
  </si>
  <si>
    <t>охотничье угодье участок р. Яй</t>
  </si>
  <si>
    <t>Итого по Ульчскому муниципальному району</t>
  </si>
  <si>
    <t>Хабаровский муниципальный район</t>
  </si>
  <si>
    <t>ОО Хабаровское ГОО и Р (1977)</t>
  </si>
  <si>
    <t>охотничье угодье участок Благодатное</t>
  </si>
  <si>
    <t>охотничье угодье участок Кривая протока</t>
  </si>
  <si>
    <t>ДВФ ГНУ ВНИИОЗ (2050)</t>
  </si>
  <si>
    <t>МО ВОО ОСОО ДВО (2014)</t>
  </si>
  <si>
    <t xml:space="preserve"> охотничье угодье участок Восточный</t>
  </si>
  <si>
    <t xml:space="preserve"> охотничье угодье участок Тунгусско-Талгинский</t>
  </si>
  <si>
    <t>ООО "Таежное" (2002)</t>
  </si>
  <si>
    <t>ООО "Восток-Пушнина" (18/27)</t>
  </si>
  <si>
    <t>охотничье угодье участок "Ярап"</t>
  </si>
  <si>
    <t>Артель "Кур" (2029)</t>
  </si>
  <si>
    <t>охотничье угодье участок Баргарга</t>
  </si>
  <si>
    <t>охотничье угодье участок Улика</t>
  </si>
  <si>
    <t>охотничье угодье участок Улун</t>
  </si>
  <si>
    <t>охотничье угодье участок Яковлев</t>
  </si>
  <si>
    <t>ООО "Кур-Восток-Урми" (16/27)</t>
  </si>
  <si>
    <t>охотничье угодье участок "Верхнекурский"</t>
  </si>
  <si>
    <t>охотничье угодье участок "Кур-Урмийский"</t>
  </si>
  <si>
    <t>ООО "Междуречье" (2061)</t>
  </si>
  <si>
    <t>ООО ОПФ ПКФ "Диана" (1987)</t>
  </si>
  <si>
    <t>охотничье угодье участок Беренджа</t>
  </si>
  <si>
    <t>охотничье угодье участок Курумджа-Ологонь</t>
  </si>
  <si>
    <t>охотничье угодье участок Сынчуга</t>
  </si>
  <si>
    <t>ХКОО "Общество любителей охоты, рыбной ловли и дикой природы" (2078)</t>
  </si>
  <si>
    <t>общедоступное охотничье угодье Хабаровское</t>
  </si>
  <si>
    <t>общедоступное охотничье угодье Змейка</t>
  </si>
  <si>
    <t>Итого по Хабаровскому муниципальному району</t>
  </si>
  <si>
    <t>Всего по Хабаровскому краю</t>
  </si>
  <si>
    <t>Заместитель начальника управления охотничьего хозяйства Правительства Хабаровского края - начальник отдена государственного мониторинга и использования охотничьих ресурслв</t>
  </si>
  <si>
    <t>Н.Н. Захурнаева</t>
  </si>
  <si>
    <t>Вид охотничьих ресурсов Барсук</t>
  </si>
  <si>
    <t>охотничье угодье "Сарапульское охотничье хозяйство"</t>
  </si>
  <si>
    <t>ООО "Амтур" (5/27/2023</t>
  </si>
  <si>
    <t>охотничье угодье "Участок 3"</t>
  </si>
  <si>
    <t>обшедоступное охотничье угодье участок р. Им</t>
  </si>
  <si>
    <t>обшедоступное охотничье угодье участок Меван Восточный</t>
  </si>
  <si>
    <t>обшедоступное охотничье угодье участок Меван Западный</t>
  </si>
  <si>
    <t>обшедоступное охотничье угодье участок Чукчагир</t>
  </si>
  <si>
    <t>обшедоступное охотничье угодье участок  Тайга</t>
  </si>
  <si>
    <t>обшедоступное охотничье угодье участок Советско-Гаванаский</t>
  </si>
  <si>
    <t>обшедоступное охотничье угодье участок Агние-Афанасьевск</t>
  </si>
  <si>
    <t>обшедоступное охотничье угодье участок р. Яй</t>
  </si>
  <si>
    <t xml:space="preserve"> охотничье угодье Сарапульское  "Восточный участок"</t>
  </si>
  <si>
    <t>охотничье угодье Сарапульское  "Западный участок"</t>
  </si>
  <si>
    <t xml:space="preserve"> охотничье угодье "Тунгусско-Талгинское хозяйство"</t>
  </si>
  <si>
    <t>09.02.2024</t>
  </si>
  <si>
    <t>Вид охотничьих ресурсов Медведь гималайский (белогрудый)</t>
  </si>
  <si>
    <t>ХКОО КО и Р "Ударный" (1/27/2022/27)</t>
  </si>
  <si>
    <t>охотничье угодье участок Дурмин</t>
  </si>
  <si>
    <t>охотничье угодье участок Кафэ</t>
  </si>
  <si>
    <t>охотничье угодье участок Амур</t>
  </si>
  <si>
    <t>охотничье угодье участок Мухен</t>
  </si>
  <si>
    <t>Вид охотничьих ресурсов Медведь бурый</t>
  </si>
  <si>
    <t>охотничье угодье участок "Уаян"</t>
  </si>
  <si>
    <t>охотничье угодье участок Дубликан</t>
  </si>
  <si>
    <t>общедоступное  охотничье угодье участок Мухен</t>
  </si>
  <si>
    <t>общедоступное охотничье угодье участок пойма р.  Амур</t>
  </si>
  <si>
    <t xml:space="preserve"> уч. Горбыляк восток </t>
  </si>
  <si>
    <t xml:space="preserve"> уч. Горбыляк запад </t>
  </si>
  <si>
    <t xml:space="preserve"> уч. Нижняя Таксандра </t>
  </si>
  <si>
    <t>общедоступное охотничье охотничье угодье участок Тайга</t>
  </si>
  <si>
    <t>охотничье угодье участок Советско-Гаванский</t>
  </si>
  <si>
    <t>общедоступное охотничье угодье   Верховье        р. Уда</t>
  </si>
  <si>
    <t>Общедостуные охотничьи угодия</t>
  </si>
  <si>
    <t>общедоступное охотничье угодье участок Агние-Афанасьевск</t>
  </si>
  <si>
    <t>общедоступное  охотничье угодье участок р. Яй</t>
  </si>
  <si>
    <t>Итоговая численность охотничьих ресурсов, от которой устанавливается квота  добычи на период с 1 августа 2024 г. до 1 августа 2025 г., особей</t>
  </si>
  <si>
    <t>Плотность населения охотничьих ресурсов, рассчитанная для установления квоты добычи на период с 1 августа 2024 г. до 1 августа 2025 г. (количество особей на 1000 га площади охотничьего угодья)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</si>
  <si>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 охотничьего угодья)</t>
  </si>
  <si>
    <t>Площадь охотничьего угодья, тыс. га</t>
  </si>
  <si>
    <t>Плотность населения охотничьих ресурсов, рассчитанная для установления квоты добычи на период с 1 августа 2024 г до 1 августа 2025 г (особей на 1000 га площади охотничьего угодья)</t>
  </si>
  <si>
    <t>На период с 1 августа 2024 г. до 1 августа 2025 г.</t>
  </si>
  <si>
    <t>Утвержденная квота добычи охотничьих ресурсов, особей</t>
  </si>
  <si>
    <t>Фактическая добыча охотничьих ресурсов, особей</t>
  </si>
  <si>
    <t>Максимально возможная квота добычи охотничьих ресурсов, особей</t>
  </si>
  <si>
    <t>Устанавливаемая квота добычи охотничьих ресурсов, особей</t>
  </si>
  <si>
    <t>в том числе объем добычи охотничьих ресурсов  для ведения традиционной охоты КМНС, особей</t>
  </si>
  <si>
    <t>Проект устанавливаемых квот добычи охотничьих ресурсов в охотничьих угодьях, на иных территория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</si>
</sst>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1" applyFont="1"/>
    <xf numFmtId="0" fontId="1" fillId="0" borderId="0" xfId="1"/>
    <xf numFmtId="0" fontId="2" fillId="2" borderId="0" xfId="1" applyFont="1" applyFill="1" applyAlignment="1">
      <alignment horizontal="center" vertical="center"/>
    </xf>
    <xf numFmtId="0" fontId="2" fillId="2" borderId="0" xfId="1" applyFont="1" applyFill="1"/>
    <xf numFmtId="0" fontId="2" fillId="2" borderId="0" xfId="1" applyNumberFormat="1" applyFont="1" applyFill="1"/>
    <xf numFmtId="0" fontId="3" fillId="0" borderId="0" xfId="1" applyFont="1" applyBorder="1"/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9" fontId="4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7" fillId="2" borderId="1" xfId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0" fontId="7" fillId="2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9" fontId="7" fillId="2" borderId="1" xfId="1" applyNumberFormat="1" applyFont="1" applyFill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4" fillId="2" borderId="1" xfId="1" applyFont="1" applyFill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 wrapText="1"/>
    </xf>
    <xf numFmtId="10" fontId="6" fillId="0" borderId="0" xfId="1" applyNumberFormat="1" applyFont="1"/>
    <xf numFmtId="1" fontId="4" fillId="2" borderId="1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/>
    <xf numFmtId="0" fontId="11" fillId="2" borderId="0" xfId="1" applyFont="1" applyFill="1" applyBorder="1"/>
    <xf numFmtId="0" fontId="11" fillId="2" borderId="0" xfId="1" applyNumberFormat="1" applyFont="1" applyFill="1" applyBorder="1"/>
    <xf numFmtId="0" fontId="2" fillId="2" borderId="0" xfId="1" applyFont="1" applyFill="1" applyBorder="1"/>
    <xf numFmtId="0" fontId="2" fillId="2" borderId="0" xfId="1" applyNumberFormat="1" applyFont="1" applyFill="1" applyBorder="1"/>
    <xf numFmtId="0" fontId="12" fillId="0" borderId="0" xfId="1" applyFont="1"/>
    <xf numFmtId="0" fontId="2" fillId="2" borderId="0" xfId="1" applyFont="1" applyFill="1" applyAlignment="1"/>
    <xf numFmtId="0" fontId="11" fillId="2" borderId="0" xfId="1" applyNumberFormat="1" applyFont="1" applyFill="1"/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3" fillId="2" borderId="0" xfId="1" applyFont="1" applyFill="1"/>
    <xf numFmtId="0" fontId="13" fillId="2" borderId="0" xfId="1" applyFont="1" applyFill="1" applyBorder="1"/>
    <xf numFmtId="0" fontId="13" fillId="2" borderId="0" xfId="1" applyNumberFormat="1" applyFont="1" applyFill="1" applyBorder="1"/>
    <xf numFmtId="0" fontId="13" fillId="2" borderId="0" xfId="1" applyNumberFormat="1" applyFont="1" applyFill="1"/>
    <xf numFmtId="0" fontId="13" fillId="2" borderId="0" xfId="1" applyFont="1" applyFill="1" applyAlignment="1"/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/>
    </xf>
    <xf numFmtId="0" fontId="8" fillId="0" borderId="0" xfId="1" applyFont="1"/>
    <xf numFmtId="0" fontId="11" fillId="2" borderId="0" xfId="1" applyFont="1" applyFill="1" applyAlignment="1">
      <alignment horizontal="center"/>
    </xf>
    <xf numFmtId="2" fontId="11" fillId="2" borderId="0" xfId="1" applyNumberFormat="1" applyFont="1" applyFill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14" fontId="13" fillId="2" borderId="0" xfId="1" applyNumberFormat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left" wrapText="1"/>
    </xf>
    <xf numFmtId="14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2;&#1077;&#1076;&#1077;&#1088;&#1072;&#1083;&#1099;\&#1044;&#1057;&#1054;%202022-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СО"/>
    </sheetNames>
    <sheetDataSet>
      <sheetData sheetId="0">
        <row r="167">
          <cell r="C167">
            <v>330.44</v>
          </cell>
        </row>
        <row r="169">
          <cell r="C169">
            <v>41.97</v>
          </cell>
        </row>
        <row r="171">
          <cell r="C171">
            <v>146.55000000000001</v>
          </cell>
        </row>
        <row r="172">
          <cell r="C172">
            <v>6.49</v>
          </cell>
        </row>
        <row r="175">
          <cell r="C175">
            <v>0</v>
          </cell>
        </row>
        <row r="176">
          <cell r="C176">
            <v>1276.6199999999999</v>
          </cell>
        </row>
        <row r="177">
          <cell r="C177">
            <v>0</v>
          </cell>
        </row>
        <row r="178">
          <cell r="C178">
            <v>458.75</v>
          </cell>
        </row>
        <row r="180">
          <cell r="C180">
            <v>70.63</v>
          </cell>
        </row>
        <row r="181">
          <cell r="C181">
            <v>12.44</v>
          </cell>
        </row>
        <row r="183">
          <cell r="C183">
            <v>369.64</v>
          </cell>
        </row>
        <row r="184">
          <cell r="C184">
            <v>1675.67</v>
          </cell>
        </row>
        <row r="186">
          <cell r="C186">
            <v>1408.25</v>
          </cell>
        </row>
        <row r="187">
          <cell r="C187">
            <v>6.27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7"/>
  <sheetViews>
    <sheetView tabSelected="1" view="pageBreakPreview" zoomScale="115" zoomScaleNormal="148" zoomScaleSheetLayoutView="115" workbookViewId="0">
      <pane xSplit="5" ySplit="9" topLeftCell="F346" activePane="bottomRight" state="frozen"/>
      <selection pane="topRight" activeCell="F1" sqref="F1"/>
      <selection pane="bottomLeft" activeCell="A10" sqref="A10"/>
      <selection pane="bottomRight" activeCell="M372" sqref="M372"/>
    </sheetView>
  </sheetViews>
  <sheetFormatPr defaultRowHeight="18.75" x14ac:dyDescent="0.3"/>
  <cols>
    <col min="1" max="1" width="3.85546875" style="56" customWidth="1"/>
    <col min="2" max="2" width="37.85546875" style="35" customWidth="1"/>
    <col min="3" max="3" width="14.7109375" style="35" customWidth="1"/>
    <col min="4" max="4" width="11.42578125" style="35" customWidth="1"/>
    <col min="5" max="5" width="17.140625" style="35" customWidth="1"/>
    <col min="6" max="6" width="20.140625" style="35" customWidth="1"/>
    <col min="7" max="7" width="10" style="35" customWidth="1"/>
    <col min="8" max="8" width="7.7109375" style="35" customWidth="1"/>
    <col min="9" max="9" width="10" style="35" customWidth="1"/>
    <col min="10" max="10" width="6" style="35" customWidth="1"/>
    <col min="11" max="11" width="8.140625" style="35" customWidth="1"/>
    <col min="12" max="12" width="9.5703125" style="35" customWidth="1"/>
    <col min="13" max="13" width="9" style="35" customWidth="1"/>
    <col min="14" max="14" width="6.42578125" style="35" customWidth="1"/>
    <col min="15" max="15" width="6.85546875" style="35" customWidth="1"/>
    <col min="16" max="16" width="8.5703125" style="35" customWidth="1"/>
    <col min="17" max="17" width="5.85546875" style="2" customWidth="1"/>
    <col min="18" max="18" width="27.42578125" style="2" customWidth="1"/>
    <col min="19" max="16384" width="9.140625" style="2"/>
  </cols>
  <sheetData>
    <row r="1" spans="1:22" x14ac:dyDescent="0.3">
      <c r="A1" s="58" t="s">
        <v>390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"/>
      <c r="R1" s="1"/>
      <c r="S1" s="1"/>
      <c r="T1" s="1"/>
      <c r="U1" s="1"/>
      <c r="V1" s="1"/>
    </row>
    <row r="2" spans="1:22" x14ac:dyDescent="0.3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  <c r="S2" s="1"/>
      <c r="T2" s="1"/>
      <c r="U2" s="1"/>
      <c r="V2" s="1"/>
    </row>
    <row r="3" spans="1:22" x14ac:dyDescent="0.3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  <c r="V3" s="1"/>
    </row>
    <row r="4" spans="1:22" x14ac:dyDescent="0.3">
      <c r="A4" s="59" t="s">
        <v>365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"/>
      <c r="R4" s="1"/>
      <c r="S4" s="1"/>
      <c r="T4" s="1"/>
      <c r="U4" s="1"/>
      <c r="V4" s="1"/>
    </row>
    <row r="5" spans="1:22" x14ac:dyDescent="0.3">
      <c r="A5" s="5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"/>
      <c r="R5" s="1"/>
      <c r="S5" s="1"/>
      <c r="T5" s="1"/>
      <c r="U5" s="1"/>
      <c r="V5" s="1"/>
    </row>
    <row r="6" spans="1:22" ht="18.75" customHeight="1" x14ac:dyDescent="0.3">
      <c r="A6" s="60" t="s">
        <v>3</v>
      </c>
      <c r="B6" s="61" t="s">
        <v>4</v>
      </c>
      <c r="C6" s="62" t="s">
        <v>382</v>
      </c>
      <c r="D6" s="65" t="s">
        <v>379</v>
      </c>
      <c r="E6" s="61" t="s">
        <v>380</v>
      </c>
      <c r="F6" s="61" t="s">
        <v>381</v>
      </c>
      <c r="G6" s="61" t="s">
        <v>5</v>
      </c>
      <c r="H6" s="61"/>
      <c r="I6" s="61"/>
      <c r="J6" s="61"/>
      <c r="K6" s="61"/>
      <c r="L6" s="61" t="s">
        <v>384</v>
      </c>
      <c r="M6" s="61"/>
      <c r="N6" s="61"/>
      <c r="O6" s="61"/>
      <c r="P6" s="61"/>
      <c r="Q6" s="6"/>
      <c r="R6" s="6"/>
      <c r="S6" s="6"/>
      <c r="T6" s="6"/>
      <c r="U6" s="6"/>
      <c r="V6" s="6"/>
    </row>
    <row r="7" spans="1:22" ht="54" customHeight="1" x14ac:dyDescent="0.3">
      <c r="A7" s="60"/>
      <c r="B7" s="61"/>
      <c r="C7" s="63"/>
      <c r="D7" s="66"/>
      <c r="E7" s="61"/>
      <c r="F7" s="61"/>
      <c r="G7" s="61" t="s">
        <v>385</v>
      </c>
      <c r="H7" s="61"/>
      <c r="I7" s="61"/>
      <c r="J7" s="61" t="s">
        <v>386</v>
      </c>
      <c r="K7" s="61"/>
      <c r="L7" s="61" t="s">
        <v>387</v>
      </c>
      <c r="M7" s="61"/>
      <c r="N7" s="61" t="s">
        <v>388</v>
      </c>
      <c r="O7" s="61"/>
      <c r="P7" s="61"/>
      <c r="Q7" s="6"/>
      <c r="R7" s="6"/>
      <c r="S7" s="6"/>
      <c r="T7" s="6"/>
      <c r="U7" s="6"/>
      <c r="V7" s="6"/>
    </row>
    <row r="8" spans="1:22" ht="18" customHeight="1" x14ac:dyDescent="0.3">
      <c r="A8" s="60"/>
      <c r="B8" s="61"/>
      <c r="C8" s="63"/>
      <c r="D8" s="66"/>
      <c r="E8" s="61"/>
      <c r="F8" s="61"/>
      <c r="G8" s="61" t="s">
        <v>6</v>
      </c>
      <c r="H8" s="61" t="s">
        <v>7</v>
      </c>
      <c r="I8" s="61" t="s">
        <v>389</v>
      </c>
      <c r="J8" s="61" t="s">
        <v>6</v>
      </c>
      <c r="K8" s="61" t="s">
        <v>8</v>
      </c>
      <c r="L8" s="61" t="s">
        <v>6</v>
      </c>
      <c r="M8" s="61" t="s">
        <v>7</v>
      </c>
      <c r="N8" s="61" t="s">
        <v>6</v>
      </c>
      <c r="O8" s="61" t="s">
        <v>7</v>
      </c>
      <c r="P8" s="61" t="s">
        <v>389</v>
      </c>
      <c r="Q8" s="6"/>
      <c r="R8" s="6"/>
      <c r="S8" s="6"/>
      <c r="T8" s="6"/>
      <c r="U8" s="6"/>
      <c r="V8" s="6"/>
    </row>
    <row r="9" spans="1:22" ht="18" customHeight="1" x14ac:dyDescent="0.3">
      <c r="A9" s="60"/>
      <c r="B9" s="61"/>
      <c r="C9" s="63"/>
      <c r="D9" s="66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"/>
      <c r="R9" s="6"/>
      <c r="S9" s="6"/>
      <c r="T9" s="6"/>
      <c r="U9" s="6"/>
      <c r="V9" s="6"/>
    </row>
    <row r="10" spans="1:22" ht="18" customHeight="1" x14ac:dyDescent="0.3">
      <c r="A10" s="60"/>
      <c r="B10" s="61"/>
      <c r="C10" s="63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"/>
      <c r="R10" s="6"/>
      <c r="S10" s="6"/>
      <c r="T10" s="6"/>
      <c r="U10" s="6"/>
      <c r="V10" s="6"/>
    </row>
    <row r="11" spans="1:22" ht="69" customHeight="1" x14ac:dyDescent="0.3">
      <c r="A11" s="60"/>
      <c r="B11" s="61"/>
      <c r="C11" s="64"/>
      <c r="D11" s="67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"/>
      <c r="R11" s="6"/>
      <c r="S11" s="6"/>
      <c r="T11" s="6"/>
      <c r="U11" s="6"/>
      <c r="V11" s="6"/>
    </row>
    <row r="12" spans="1:22" ht="15" customHeight="1" x14ac:dyDescent="0.3">
      <c r="A12" s="51">
        <v>1</v>
      </c>
      <c r="B12" s="52">
        <v>2</v>
      </c>
      <c r="C12" s="52">
        <v>3</v>
      </c>
      <c r="D12" s="52">
        <v>4</v>
      </c>
      <c r="E12" s="52">
        <v>5</v>
      </c>
      <c r="F12" s="52">
        <v>6</v>
      </c>
      <c r="G12" s="52">
        <v>7</v>
      </c>
      <c r="H12" s="52">
        <v>8</v>
      </c>
      <c r="I12" s="52">
        <v>9</v>
      </c>
      <c r="J12" s="52">
        <v>15</v>
      </c>
      <c r="K12" s="52">
        <v>21</v>
      </c>
      <c r="L12" s="52">
        <v>22</v>
      </c>
      <c r="M12" s="52">
        <v>23</v>
      </c>
      <c r="N12" s="52">
        <v>24</v>
      </c>
      <c r="O12" s="52">
        <v>25</v>
      </c>
      <c r="P12" s="52">
        <v>26</v>
      </c>
      <c r="Q12" s="6"/>
      <c r="R12" s="6"/>
      <c r="S12" s="6"/>
      <c r="T12" s="6"/>
      <c r="U12" s="6"/>
      <c r="V12" s="6"/>
    </row>
    <row r="13" spans="1:22" ht="15" customHeight="1" x14ac:dyDescent="0.3">
      <c r="A13" s="68" t="s">
        <v>9</v>
      </c>
      <c r="B13" s="6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6"/>
      <c r="R13" s="6"/>
      <c r="S13" s="6"/>
      <c r="T13" s="6"/>
      <c r="U13" s="6"/>
      <c r="V13" s="6"/>
    </row>
    <row r="14" spans="1:22" ht="9.9499999999999993" customHeight="1" x14ac:dyDescent="0.3">
      <c r="A14" s="52">
        <v>1</v>
      </c>
      <c r="B14" s="53" t="s">
        <v>10</v>
      </c>
      <c r="C14" s="13"/>
      <c r="D14" s="14"/>
      <c r="E14" s="13"/>
      <c r="F14" s="15"/>
      <c r="G14" s="13"/>
      <c r="H14" s="16"/>
      <c r="I14" s="13"/>
      <c r="J14" s="13"/>
      <c r="K14" s="17"/>
      <c r="L14" s="13"/>
      <c r="M14" s="17"/>
      <c r="N14" s="13"/>
      <c r="O14" s="17"/>
      <c r="P14" s="13"/>
      <c r="Q14" s="1"/>
      <c r="R14" s="1"/>
      <c r="S14" s="1"/>
      <c r="T14" s="1"/>
      <c r="U14" s="1"/>
      <c r="V14" s="1"/>
    </row>
    <row r="15" spans="1:22" s="21" customFormat="1" ht="9.9499999999999993" customHeight="1" x14ac:dyDescent="0.3">
      <c r="A15" s="52"/>
      <c r="B15" s="53" t="s">
        <v>56</v>
      </c>
      <c r="C15" s="13">
        <v>1221.3</v>
      </c>
      <c r="D15" s="14">
        <v>380</v>
      </c>
      <c r="E15" s="13">
        <v>380</v>
      </c>
      <c r="F15" s="19">
        <f>E15/C15</f>
        <v>0.31114386309670022</v>
      </c>
      <c r="G15" s="13">
        <v>60</v>
      </c>
      <c r="H15" s="17">
        <f>G15/E15</f>
        <v>0.15789473684210525</v>
      </c>
      <c r="I15" s="18">
        <v>25</v>
      </c>
      <c r="J15" s="13">
        <v>8</v>
      </c>
      <c r="K15" s="17">
        <f>J15/G15</f>
        <v>0.13333333333333333</v>
      </c>
      <c r="L15" s="13">
        <f>ROUNDDOWN(E15*M15,0)</f>
        <v>114</v>
      </c>
      <c r="M15" s="16">
        <v>0.3</v>
      </c>
      <c r="N15" s="13">
        <v>60</v>
      </c>
      <c r="O15" s="17">
        <f>N15/E15</f>
        <v>0.15789473684210525</v>
      </c>
      <c r="P15" s="18">
        <v>0</v>
      </c>
      <c r="Q15" s="20"/>
      <c r="R15" s="20"/>
      <c r="S15" s="20"/>
      <c r="T15" s="20"/>
      <c r="U15" s="20"/>
      <c r="V15" s="20"/>
    </row>
    <row r="16" spans="1:22" s="21" customFormat="1" ht="9.9499999999999993" customHeight="1" x14ac:dyDescent="0.3">
      <c r="A16" s="52">
        <v>2</v>
      </c>
      <c r="B16" s="53" t="s">
        <v>12</v>
      </c>
      <c r="C16" s="13">
        <v>149.35</v>
      </c>
      <c r="D16" s="13">
        <v>58</v>
      </c>
      <c r="E16" s="13">
        <v>58</v>
      </c>
      <c r="F16" s="19">
        <f t="shared" ref="F16:F79" si="0">E16/C16</f>
        <v>0.38834951456310679</v>
      </c>
      <c r="G16" s="13">
        <v>16</v>
      </c>
      <c r="H16" s="17">
        <f t="shared" ref="H16:H20" si="1">G16/E16</f>
        <v>0.27586206896551724</v>
      </c>
      <c r="I16" s="18">
        <v>0</v>
      </c>
      <c r="J16" s="13">
        <v>1</v>
      </c>
      <c r="K16" s="17">
        <f t="shared" ref="K16:K79" si="2">J16/G16</f>
        <v>6.25E-2</v>
      </c>
      <c r="L16" s="13">
        <f>ROUNDDOWN(E16*M16,0)</f>
        <v>17</v>
      </c>
      <c r="M16" s="16">
        <v>0.3</v>
      </c>
      <c r="N16" s="13">
        <v>16</v>
      </c>
      <c r="O16" s="17">
        <f t="shared" ref="O16:O79" si="3">N16/E16</f>
        <v>0.27586206896551724</v>
      </c>
      <c r="P16" s="18">
        <v>0</v>
      </c>
      <c r="Q16" s="20"/>
      <c r="R16" s="20"/>
      <c r="S16" s="20"/>
      <c r="T16" s="20"/>
      <c r="U16" s="20"/>
      <c r="V16" s="20"/>
    </row>
    <row r="17" spans="1:22" s="21" customFormat="1" ht="15" customHeight="1" x14ac:dyDescent="0.3">
      <c r="A17" s="52">
        <v>3</v>
      </c>
      <c r="B17" s="53" t="s">
        <v>14</v>
      </c>
      <c r="C17" s="13">
        <v>89.41</v>
      </c>
      <c r="D17" s="13">
        <v>55</v>
      </c>
      <c r="E17" s="13">
        <v>55</v>
      </c>
      <c r="F17" s="19">
        <f t="shared" si="0"/>
        <v>0.61514371994184103</v>
      </c>
      <c r="G17" s="13">
        <v>16</v>
      </c>
      <c r="H17" s="17">
        <f t="shared" si="1"/>
        <v>0.29090909090909089</v>
      </c>
      <c r="I17" s="18">
        <v>0</v>
      </c>
      <c r="J17" s="13">
        <v>1</v>
      </c>
      <c r="K17" s="17">
        <v>0</v>
      </c>
      <c r="L17" s="13">
        <f t="shared" ref="L17:L77" si="4">ROUNDDOWN(E17*M17,0)</f>
        <v>16</v>
      </c>
      <c r="M17" s="16">
        <v>0.3</v>
      </c>
      <c r="N17" s="13">
        <v>16</v>
      </c>
      <c r="O17" s="17">
        <f t="shared" si="3"/>
        <v>0.29090909090909089</v>
      </c>
      <c r="P17" s="18">
        <v>0</v>
      </c>
      <c r="Q17" s="20"/>
      <c r="R17" s="20"/>
      <c r="S17" s="20"/>
      <c r="T17" s="20"/>
      <c r="U17" s="20"/>
      <c r="V17" s="20"/>
    </row>
    <row r="18" spans="1:22" s="21" customFormat="1" ht="15.75" customHeight="1" x14ac:dyDescent="0.3">
      <c r="A18" s="52">
        <v>4</v>
      </c>
      <c r="B18" s="53" t="s">
        <v>15</v>
      </c>
      <c r="C18" s="13">
        <v>54.72</v>
      </c>
      <c r="D18" s="13">
        <v>38</v>
      </c>
      <c r="E18" s="13">
        <v>38</v>
      </c>
      <c r="F18" s="19">
        <f t="shared" si="0"/>
        <v>0.69444444444444442</v>
      </c>
      <c r="G18" s="13">
        <v>11</v>
      </c>
      <c r="H18" s="17">
        <f t="shared" si="1"/>
        <v>0.28947368421052633</v>
      </c>
      <c r="I18" s="18">
        <v>1</v>
      </c>
      <c r="J18" s="13">
        <v>1</v>
      </c>
      <c r="K18" s="17">
        <v>0</v>
      </c>
      <c r="L18" s="13">
        <f t="shared" si="4"/>
        <v>11</v>
      </c>
      <c r="M18" s="16">
        <v>0.3</v>
      </c>
      <c r="N18" s="13">
        <v>11</v>
      </c>
      <c r="O18" s="17">
        <f t="shared" si="3"/>
        <v>0.28947368421052633</v>
      </c>
      <c r="P18" s="18">
        <v>0</v>
      </c>
      <c r="Q18" s="20"/>
      <c r="R18" s="20"/>
      <c r="S18" s="20"/>
      <c r="T18" s="20"/>
      <c r="U18" s="20"/>
      <c r="V18" s="20"/>
    </row>
    <row r="19" spans="1:22" s="21" customFormat="1" ht="16.5" customHeight="1" x14ac:dyDescent="0.3">
      <c r="A19" s="52">
        <v>5</v>
      </c>
      <c r="B19" s="53" t="s">
        <v>16</v>
      </c>
      <c r="C19" s="13">
        <v>11.18</v>
      </c>
      <c r="D19" s="13">
        <v>19</v>
      </c>
      <c r="E19" s="13">
        <v>19</v>
      </c>
      <c r="F19" s="19">
        <f t="shared" si="0"/>
        <v>1.6994633273703041</v>
      </c>
      <c r="G19" s="13">
        <v>5</v>
      </c>
      <c r="H19" s="17">
        <f t="shared" si="1"/>
        <v>0.26315789473684209</v>
      </c>
      <c r="I19" s="18">
        <v>1</v>
      </c>
      <c r="J19" s="13">
        <v>1</v>
      </c>
      <c r="K19" s="17">
        <v>0</v>
      </c>
      <c r="L19" s="13">
        <f t="shared" si="4"/>
        <v>5</v>
      </c>
      <c r="M19" s="16">
        <v>0.3</v>
      </c>
      <c r="N19" s="13">
        <v>5</v>
      </c>
      <c r="O19" s="17">
        <f t="shared" si="3"/>
        <v>0.26315789473684209</v>
      </c>
      <c r="P19" s="18">
        <v>0</v>
      </c>
      <c r="Q19" s="20"/>
      <c r="R19" s="20"/>
      <c r="S19" s="20"/>
      <c r="T19" s="20"/>
      <c r="U19" s="20"/>
      <c r="V19" s="20"/>
    </row>
    <row r="20" spans="1:22" s="21" customFormat="1" ht="15" customHeight="1" x14ac:dyDescent="0.3">
      <c r="A20" s="52">
        <v>6</v>
      </c>
      <c r="B20" s="53" t="s">
        <v>17</v>
      </c>
      <c r="C20" s="13">
        <v>58.79</v>
      </c>
      <c r="D20" s="13">
        <v>37</v>
      </c>
      <c r="E20" s="13">
        <v>37</v>
      </c>
      <c r="F20" s="19">
        <f t="shared" si="0"/>
        <v>0.62935873447865287</v>
      </c>
      <c r="G20" s="13">
        <v>11</v>
      </c>
      <c r="H20" s="17">
        <f t="shared" si="1"/>
        <v>0.29729729729729731</v>
      </c>
      <c r="I20" s="18">
        <v>10</v>
      </c>
      <c r="J20" s="13">
        <v>0</v>
      </c>
      <c r="K20" s="17">
        <v>0</v>
      </c>
      <c r="L20" s="13">
        <f t="shared" si="4"/>
        <v>11</v>
      </c>
      <c r="M20" s="16">
        <v>0.3</v>
      </c>
      <c r="N20" s="13">
        <v>11</v>
      </c>
      <c r="O20" s="17">
        <f t="shared" si="3"/>
        <v>0.29729729729729731</v>
      </c>
      <c r="P20" s="18">
        <v>0</v>
      </c>
      <c r="Q20" s="20"/>
      <c r="R20" s="20"/>
      <c r="S20" s="20"/>
      <c r="T20" s="20"/>
      <c r="U20" s="20"/>
      <c r="V20" s="20"/>
    </row>
    <row r="21" spans="1:22" ht="57" customHeight="1" x14ac:dyDescent="0.3">
      <c r="A21" s="52">
        <v>4</v>
      </c>
      <c r="B21" s="53" t="s">
        <v>18</v>
      </c>
      <c r="C21" s="13"/>
      <c r="D21" s="13"/>
      <c r="E21" s="13"/>
      <c r="F21" s="19"/>
      <c r="G21" s="13"/>
      <c r="H21" s="17"/>
      <c r="I21" s="18"/>
      <c r="J21" s="13"/>
      <c r="K21" s="17"/>
      <c r="L21" s="13"/>
      <c r="M21" s="16"/>
      <c r="N21" s="13"/>
      <c r="O21" s="17"/>
      <c r="P21" s="18"/>
      <c r="Q21" s="1"/>
      <c r="R21" s="1"/>
      <c r="S21" s="1"/>
      <c r="T21" s="1"/>
      <c r="U21" s="1"/>
      <c r="V21" s="1"/>
    </row>
    <row r="22" spans="1:22" s="28" customFormat="1" ht="9.9499999999999993" customHeight="1" x14ac:dyDescent="0.3">
      <c r="A22" s="70" t="s">
        <v>19</v>
      </c>
      <c r="B22" s="71"/>
      <c r="C22" s="22">
        <v>1584.75</v>
      </c>
      <c r="D22" s="22">
        <f>SUM(D15:D21)</f>
        <v>587</v>
      </c>
      <c r="E22" s="22">
        <f>SUM(E15:E21)</f>
        <v>587</v>
      </c>
      <c r="F22" s="23">
        <f t="shared" si="0"/>
        <v>0.37040542672345794</v>
      </c>
      <c r="G22" s="22">
        <f>SUM(G15:G21)</f>
        <v>119</v>
      </c>
      <c r="H22" s="17">
        <f>G22/E22</f>
        <v>0.20272572402044292</v>
      </c>
      <c r="I22" s="25">
        <f>SUM(I15:I20)</f>
        <v>37</v>
      </c>
      <c r="J22" s="22">
        <f>SUM(J15:J21)</f>
        <v>12</v>
      </c>
      <c r="K22" s="24">
        <f t="shared" si="2"/>
        <v>0.10084033613445378</v>
      </c>
      <c r="L22" s="22">
        <f>SUM(L15:L21)</f>
        <v>174</v>
      </c>
      <c r="M22" s="24"/>
      <c r="N22" s="22">
        <f>SUM(N15:N21)</f>
        <v>119</v>
      </c>
      <c r="O22" s="24">
        <f t="shared" si="3"/>
        <v>0.20272572402044292</v>
      </c>
      <c r="P22" s="25">
        <f>SUM(P15:P20)</f>
        <v>0</v>
      </c>
      <c r="Q22" s="27"/>
      <c r="R22" s="27"/>
      <c r="S22" s="27"/>
      <c r="T22" s="27"/>
      <c r="U22" s="27"/>
      <c r="V22" s="27"/>
    </row>
    <row r="23" spans="1:22" ht="9.9499999999999993" customHeight="1" x14ac:dyDescent="0.3">
      <c r="A23" s="72" t="s">
        <v>20</v>
      </c>
      <c r="B23" s="72"/>
      <c r="C23" s="13"/>
      <c r="D23" s="13"/>
      <c r="E23" s="13"/>
      <c r="F23" s="19"/>
      <c r="G23" s="13"/>
      <c r="H23" s="17"/>
      <c r="I23" s="18"/>
      <c r="J23" s="13"/>
      <c r="K23" s="17"/>
      <c r="L23" s="13"/>
      <c r="M23" s="16"/>
      <c r="N23" s="13"/>
      <c r="O23" s="17"/>
      <c r="P23" s="18"/>
      <c r="Q23" s="1"/>
      <c r="R23" s="1"/>
      <c r="S23" s="1"/>
      <c r="T23" s="1"/>
      <c r="U23" s="1"/>
      <c r="V23" s="1"/>
    </row>
    <row r="24" spans="1:22" ht="9.9499999999999993" customHeight="1" x14ac:dyDescent="0.3">
      <c r="A24" s="62">
        <v>1</v>
      </c>
      <c r="B24" s="53" t="s">
        <v>21</v>
      </c>
      <c r="C24" s="13"/>
      <c r="D24" s="13"/>
      <c r="E24" s="13"/>
      <c r="F24" s="19"/>
      <c r="G24" s="13"/>
      <c r="H24" s="17"/>
      <c r="I24" s="18"/>
      <c r="J24" s="13"/>
      <c r="K24" s="17"/>
      <c r="L24" s="13"/>
      <c r="M24" s="16"/>
      <c r="N24" s="13"/>
      <c r="O24" s="17"/>
      <c r="P24" s="18"/>
      <c r="Q24" s="1"/>
      <c r="R24" s="1"/>
      <c r="S24" s="1"/>
      <c r="T24" s="1"/>
      <c r="U24" s="1"/>
      <c r="V24" s="1"/>
    </row>
    <row r="25" spans="1:22" s="21" customFormat="1" ht="9.9499999999999993" customHeight="1" x14ac:dyDescent="0.3">
      <c r="A25" s="63"/>
      <c r="B25" s="53" t="s">
        <v>366</v>
      </c>
      <c r="C25" s="13">
        <v>514.21</v>
      </c>
      <c r="D25" s="13">
        <v>106</v>
      </c>
      <c r="E25" s="13">
        <v>106</v>
      </c>
      <c r="F25" s="19">
        <f t="shared" si="0"/>
        <v>0.20614145971490247</v>
      </c>
      <c r="G25" s="13">
        <v>21</v>
      </c>
      <c r="H25" s="17">
        <f t="shared" ref="H25:H27" si="5">G25/E25</f>
        <v>0.19811320754716982</v>
      </c>
      <c r="I25" s="18">
        <v>0</v>
      </c>
      <c r="J25" s="13">
        <v>0</v>
      </c>
      <c r="K25" s="17">
        <f t="shared" si="2"/>
        <v>0</v>
      </c>
      <c r="L25" s="13">
        <f t="shared" si="4"/>
        <v>31</v>
      </c>
      <c r="M25" s="16">
        <v>0.3</v>
      </c>
      <c r="N25" s="13">
        <v>21</v>
      </c>
      <c r="O25" s="17">
        <f t="shared" si="3"/>
        <v>0.19811320754716982</v>
      </c>
      <c r="P25" s="18">
        <v>0</v>
      </c>
      <c r="Q25" s="20"/>
      <c r="R25" s="20"/>
      <c r="S25" s="20"/>
      <c r="T25" s="20"/>
      <c r="U25" s="20"/>
      <c r="V25" s="20"/>
    </row>
    <row r="26" spans="1:22" s="21" customFormat="1" ht="9.9499999999999993" customHeight="1" x14ac:dyDescent="0.3">
      <c r="A26" s="63"/>
      <c r="B26" s="53" t="s">
        <v>23</v>
      </c>
      <c r="C26" s="13">
        <v>34.35</v>
      </c>
      <c r="D26" s="13">
        <v>2</v>
      </c>
      <c r="E26" s="13">
        <v>2</v>
      </c>
      <c r="F26" s="19">
        <f t="shared" si="0"/>
        <v>5.8224163027656477E-2</v>
      </c>
      <c r="G26" s="13">
        <v>0</v>
      </c>
      <c r="H26" s="17">
        <f t="shared" si="5"/>
        <v>0</v>
      </c>
      <c r="I26" s="18">
        <v>0</v>
      </c>
      <c r="J26" s="13">
        <v>0</v>
      </c>
      <c r="K26" s="17">
        <v>0</v>
      </c>
      <c r="L26" s="13">
        <f t="shared" si="4"/>
        <v>0</v>
      </c>
      <c r="M26" s="16">
        <v>0.3</v>
      </c>
      <c r="N26" s="13">
        <v>0</v>
      </c>
      <c r="O26" s="17">
        <f t="shared" si="3"/>
        <v>0</v>
      </c>
      <c r="P26" s="18">
        <v>0</v>
      </c>
      <c r="Q26" s="20"/>
      <c r="R26" s="20"/>
      <c r="S26" s="20"/>
      <c r="T26" s="20"/>
      <c r="U26" s="20"/>
      <c r="V26" s="20"/>
    </row>
    <row r="27" spans="1:22" s="21" customFormat="1" ht="9.9499999999999993" customHeight="1" x14ac:dyDescent="0.3">
      <c r="A27" s="64"/>
      <c r="B27" s="53" t="s">
        <v>24</v>
      </c>
      <c r="C27" s="13">
        <v>449.61</v>
      </c>
      <c r="D27" s="13">
        <v>102</v>
      </c>
      <c r="E27" s="13">
        <v>102</v>
      </c>
      <c r="F27" s="19">
        <f t="shared" si="0"/>
        <v>0.22686328151064256</v>
      </c>
      <c r="G27" s="13">
        <v>20</v>
      </c>
      <c r="H27" s="17">
        <f t="shared" si="5"/>
        <v>0.19607843137254902</v>
      </c>
      <c r="I27" s="18">
        <v>0</v>
      </c>
      <c r="J27" s="13">
        <v>0</v>
      </c>
      <c r="K27" s="17">
        <f t="shared" si="2"/>
        <v>0</v>
      </c>
      <c r="L27" s="13">
        <f t="shared" si="4"/>
        <v>30</v>
      </c>
      <c r="M27" s="16">
        <v>0.3</v>
      </c>
      <c r="N27" s="13">
        <v>20</v>
      </c>
      <c r="O27" s="17">
        <f t="shared" si="3"/>
        <v>0.19607843137254902</v>
      </c>
      <c r="P27" s="18">
        <v>0</v>
      </c>
      <c r="Q27" s="20"/>
      <c r="R27" s="20"/>
      <c r="S27" s="20"/>
      <c r="T27" s="20"/>
      <c r="U27" s="20"/>
      <c r="V27" s="20"/>
    </row>
    <row r="28" spans="1:22" ht="9.9499999999999993" customHeight="1" x14ac:dyDescent="0.3">
      <c r="A28" s="62">
        <v>2</v>
      </c>
      <c r="B28" s="53" t="s">
        <v>25</v>
      </c>
      <c r="C28" s="13"/>
      <c r="D28" s="13"/>
      <c r="E28" s="13"/>
      <c r="F28" s="19"/>
      <c r="G28" s="13"/>
      <c r="H28" s="17"/>
      <c r="I28" s="18"/>
      <c r="J28" s="13"/>
      <c r="K28" s="17"/>
      <c r="L28" s="13">
        <f t="shared" si="4"/>
        <v>0</v>
      </c>
      <c r="M28" s="16"/>
      <c r="N28" s="13"/>
      <c r="O28" s="17"/>
      <c r="P28" s="18"/>
      <c r="Q28" s="1"/>
      <c r="R28" s="1"/>
      <c r="S28" s="1"/>
      <c r="T28" s="1"/>
      <c r="U28" s="1"/>
      <c r="V28" s="1"/>
    </row>
    <row r="29" spans="1:22" s="21" customFormat="1" ht="9.9499999999999993" customHeight="1" x14ac:dyDescent="0.3">
      <c r="A29" s="63"/>
      <c r="B29" s="53" t="s">
        <v>26</v>
      </c>
      <c r="C29" s="13">
        <v>188.87</v>
      </c>
      <c r="D29" s="13">
        <v>47</v>
      </c>
      <c r="E29" s="13">
        <v>47</v>
      </c>
      <c r="F29" s="19">
        <f t="shared" si="0"/>
        <v>0.24884841425319001</v>
      </c>
      <c r="G29" s="13">
        <v>14</v>
      </c>
      <c r="H29" s="17">
        <f t="shared" ref="H29:H36" si="6">G29/E29</f>
        <v>0.2978723404255319</v>
      </c>
      <c r="I29" s="18">
        <v>0</v>
      </c>
      <c r="J29" s="13">
        <v>0</v>
      </c>
      <c r="K29" s="17">
        <f t="shared" si="2"/>
        <v>0</v>
      </c>
      <c r="L29" s="13">
        <f t="shared" si="4"/>
        <v>14</v>
      </c>
      <c r="M29" s="16">
        <v>0.3</v>
      </c>
      <c r="N29" s="13">
        <v>14</v>
      </c>
      <c r="O29" s="17">
        <f t="shared" ref="O29:O31" si="7">N29/E29</f>
        <v>0.2978723404255319</v>
      </c>
      <c r="P29" s="18">
        <v>0</v>
      </c>
      <c r="Q29" s="20"/>
      <c r="R29" s="20"/>
      <c r="S29" s="20"/>
      <c r="T29" s="20"/>
      <c r="U29" s="20"/>
      <c r="V29" s="20"/>
    </row>
    <row r="30" spans="1:22" s="21" customFormat="1" ht="9.9499999999999993" customHeight="1" x14ac:dyDescent="0.3">
      <c r="A30" s="63"/>
      <c r="B30" s="53" t="s">
        <v>27</v>
      </c>
      <c r="C30" s="13">
        <v>46.44</v>
      </c>
      <c r="D30" s="13">
        <v>10</v>
      </c>
      <c r="E30" s="13">
        <v>10</v>
      </c>
      <c r="F30" s="19">
        <f t="shared" si="0"/>
        <v>0.2153316106804479</v>
      </c>
      <c r="G30" s="13">
        <v>3</v>
      </c>
      <c r="H30" s="17">
        <f t="shared" si="6"/>
        <v>0.3</v>
      </c>
      <c r="I30" s="18">
        <v>0</v>
      </c>
      <c r="J30" s="13">
        <v>0</v>
      </c>
      <c r="K30" s="17">
        <v>0</v>
      </c>
      <c r="L30" s="13">
        <f t="shared" si="4"/>
        <v>3</v>
      </c>
      <c r="M30" s="16">
        <v>0.3</v>
      </c>
      <c r="N30" s="13">
        <v>3</v>
      </c>
      <c r="O30" s="17">
        <f t="shared" si="7"/>
        <v>0.3</v>
      </c>
      <c r="P30" s="18">
        <v>0</v>
      </c>
      <c r="Q30" s="20"/>
      <c r="R30" s="20"/>
      <c r="S30" s="20"/>
      <c r="T30" s="20"/>
      <c r="U30" s="20"/>
      <c r="V30" s="20"/>
    </row>
    <row r="31" spans="1:22" s="21" customFormat="1" ht="9.9499999999999993" customHeight="1" x14ac:dyDescent="0.3">
      <c r="A31" s="63"/>
      <c r="B31" s="53" t="s">
        <v>28</v>
      </c>
      <c r="C31" s="13">
        <v>423.88</v>
      </c>
      <c r="D31" s="13">
        <v>110</v>
      </c>
      <c r="E31" s="13">
        <v>110</v>
      </c>
      <c r="F31" s="19">
        <f t="shared" si="0"/>
        <v>0.25950740775691233</v>
      </c>
      <c r="G31" s="13">
        <v>22</v>
      </c>
      <c r="H31" s="17">
        <f t="shared" si="6"/>
        <v>0.2</v>
      </c>
      <c r="I31" s="18">
        <v>0</v>
      </c>
      <c r="J31" s="13">
        <v>0</v>
      </c>
      <c r="K31" s="17">
        <f t="shared" si="2"/>
        <v>0</v>
      </c>
      <c r="L31" s="13">
        <f t="shared" si="4"/>
        <v>33</v>
      </c>
      <c r="M31" s="16">
        <v>0.3</v>
      </c>
      <c r="N31" s="13">
        <v>22</v>
      </c>
      <c r="O31" s="17">
        <f t="shared" si="7"/>
        <v>0.2</v>
      </c>
      <c r="P31" s="18">
        <v>0</v>
      </c>
      <c r="Q31" s="20"/>
      <c r="R31" s="20"/>
      <c r="S31" s="20"/>
      <c r="T31" s="20"/>
      <c r="U31" s="20"/>
      <c r="V31" s="20"/>
    </row>
    <row r="32" spans="1:22" s="21" customFormat="1" ht="9.9499999999999993" customHeight="1" x14ac:dyDescent="0.3">
      <c r="A32" s="63"/>
      <c r="B32" s="53" t="s">
        <v>29</v>
      </c>
      <c r="C32" s="13">
        <v>96.39</v>
      </c>
      <c r="D32" s="13">
        <v>18</v>
      </c>
      <c r="E32" s="13">
        <v>18</v>
      </c>
      <c r="F32" s="19">
        <f t="shared" si="0"/>
        <v>0.18674136321195145</v>
      </c>
      <c r="G32" s="13">
        <v>5</v>
      </c>
      <c r="H32" s="17">
        <f t="shared" si="6"/>
        <v>0.27777777777777779</v>
      </c>
      <c r="I32" s="18">
        <v>0</v>
      </c>
      <c r="J32" s="13">
        <v>0</v>
      </c>
      <c r="K32" s="17">
        <f t="shared" si="2"/>
        <v>0</v>
      </c>
      <c r="L32" s="13">
        <f t="shared" si="4"/>
        <v>5</v>
      </c>
      <c r="M32" s="16">
        <v>0.3</v>
      </c>
      <c r="N32" s="13">
        <v>5</v>
      </c>
      <c r="O32" s="17">
        <f t="shared" si="3"/>
        <v>0.27777777777777779</v>
      </c>
      <c r="P32" s="18">
        <v>0</v>
      </c>
      <c r="Q32" s="20"/>
      <c r="R32" s="20"/>
      <c r="S32" s="20"/>
      <c r="T32" s="20"/>
      <c r="U32" s="20"/>
      <c r="V32" s="20"/>
    </row>
    <row r="33" spans="1:22" s="21" customFormat="1" ht="9.9499999999999993" customHeight="1" x14ac:dyDescent="0.3">
      <c r="A33" s="63"/>
      <c r="B33" s="53" t="s">
        <v>30</v>
      </c>
      <c r="C33" s="13">
        <v>204.58</v>
      </c>
      <c r="D33" s="13">
        <v>65</v>
      </c>
      <c r="E33" s="13">
        <v>65</v>
      </c>
      <c r="F33" s="19">
        <f t="shared" si="0"/>
        <v>0.31772411770456543</v>
      </c>
      <c r="G33" s="13">
        <v>19</v>
      </c>
      <c r="H33" s="17">
        <f t="shared" si="6"/>
        <v>0.29230769230769232</v>
      </c>
      <c r="I33" s="18">
        <v>0</v>
      </c>
      <c r="J33" s="13">
        <v>0</v>
      </c>
      <c r="K33" s="17">
        <f t="shared" si="2"/>
        <v>0</v>
      </c>
      <c r="L33" s="13">
        <f t="shared" si="4"/>
        <v>19</v>
      </c>
      <c r="M33" s="16">
        <v>0.3</v>
      </c>
      <c r="N33" s="13">
        <v>19</v>
      </c>
      <c r="O33" s="17">
        <f t="shared" si="3"/>
        <v>0.29230769230769232</v>
      </c>
      <c r="P33" s="18">
        <v>0</v>
      </c>
      <c r="Q33" s="20"/>
      <c r="R33" s="20"/>
      <c r="S33" s="20"/>
      <c r="T33" s="20"/>
      <c r="U33" s="20"/>
      <c r="V33" s="20"/>
    </row>
    <row r="34" spans="1:22" s="21" customFormat="1" ht="9.9499999999999993" customHeight="1" x14ac:dyDescent="0.3">
      <c r="A34" s="63"/>
      <c r="B34" s="53" t="s">
        <v>31</v>
      </c>
      <c r="C34" s="13">
        <v>38.96</v>
      </c>
      <c r="D34" s="13">
        <v>10</v>
      </c>
      <c r="E34" s="13">
        <v>10</v>
      </c>
      <c r="F34" s="19">
        <f t="shared" si="0"/>
        <v>0.25667351129363447</v>
      </c>
      <c r="G34" s="13">
        <v>3</v>
      </c>
      <c r="H34" s="17">
        <f t="shared" si="6"/>
        <v>0.3</v>
      </c>
      <c r="I34" s="18">
        <v>0</v>
      </c>
      <c r="J34" s="13">
        <v>0</v>
      </c>
      <c r="K34" s="17">
        <f t="shared" si="2"/>
        <v>0</v>
      </c>
      <c r="L34" s="13">
        <f t="shared" si="4"/>
        <v>3</v>
      </c>
      <c r="M34" s="16">
        <v>0.3</v>
      </c>
      <c r="N34" s="13">
        <v>3</v>
      </c>
      <c r="O34" s="17">
        <f t="shared" si="3"/>
        <v>0.3</v>
      </c>
      <c r="P34" s="18">
        <v>0</v>
      </c>
      <c r="Q34" s="20"/>
      <c r="R34" s="20"/>
      <c r="S34" s="20"/>
      <c r="T34" s="20"/>
      <c r="U34" s="20"/>
      <c r="V34" s="20"/>
    </row>
    <row r="35" spans="1:22" s="21" customFormat="1" ht="9.9499999999999993" customHeight="1" x14ac:dyDescent="0.3">
      <c r="A35" s="63"/>
      <c r="B35" s="53" t="s">
        <v>32</v>
      </c>
      <c r="C35" s="13">
        <v>97.03</v>
      </c>
      <c r="D35" s="13">
        <v>25</v>
      </c>
      <c r="E35" s="13">
        <v>25</v>
      </c>
      <c r="F35" s="19">
        <f t="shared" si="0"/>
        <v>0.2576522724930434</v>
      </c>
      <c r="G35" s="13">
        <v>7</v>
      </c>
      <c r="H35" s="17">
        <f t="shared" si="6"/>
        <v>0.28000000000000003</v>
      </c>
      <c r="I35" s="18">
        <v>0</v>
      </c>
      <c r="J35" s="13">
        <v>0</v>
      </c>
      <c r="K35" s="17">
        <f t="shared" si="2"/>
        <v>0</v>
      </c>
      <c r="L35" s="13">
        <f t="shared" si="4"/>
        <v>7</v>
      </c>
      <c r="M35" s="16">
        <v>0.3</v>
      </c>
      <c r="N35" s="13">
        <v>7</v>
      </c>
      <c r="O35" s="17">
        <f t="shared" si="3"/>
        <v>0.28000000000000003</v>
      </c>
      <c r="P35" s="18">
        <v>0</v>
      </c>
      <c r="Q35" s="20"/>
      <c r="R35" s="20"/>
      <c r="S35" s="20"/>
      <c r="T35" s="20"/>
      <c r="U35" s="20"/>
      <c r="V35" s="20"/>
    </row>
    <row r="36" spans="1:22" s="21" customFormat="1" ht="9.9499999999999993" customHeight="1" x14ac:dyDescent="0.3">
      <c r="A36" s="64"/>
      <c r="B36" s="53" t="s">
        <v>33</v>
      </c>
      <c r="C36" s="13">
        <v>40.97</v>
      </c>
      <c r="D36" s="13">
        <v>9</v>
      </c>
      <c r="E36" s="13">
        <v>9</v>
      </c>
      <c r="F36" s="19">
        <f t="shared" si="0"/>
        <v>0.21967293141322919</v>
      </c>
      <c r="G36" s="13">
        <v>2</v>
      </c>
      <c r="H36" s="17">
        <f t="shared" si="6"/>
        <v>0.22222222222222221</v>
      </c>
      <c r="I36" s="18">
        <v>0</v>
      </c>
      <c r="J36" s="13">
        <v>0</v>
      </c>
      <c r="K36" s="17">
        <v>0</v>
      </c>
      <c r="L36" s="13">
        <f t="shared" si="4"/>
        <v>2</v>
      </c>
      <c r="M36" s="16">
        <v>0.3</v>
      </c>
      <c r="N36" s="13">
        <v>2</v>
      </c>
      <c r="O36" s="17">
        <f t="shared" si="3"/>
        <v>0.22222222222222221</v>
      </c>
      <c r="P36" s="18">
        <v>0</v>
      </c>
      <c r="Q36" s="20"/>
      <c r="R36" s="20"/>
      <c r="S36" s="20"/>
      <c r="T36" s="20"/>
      <c r="U36" s="20"/>
      <c r="V36" s="20"/>
    </row>
    <row r="37" spans="1:22" ht="9.9499999999999993" customHeight="1" x14ac:dyDescent="0.3">
      <c r="A37" s="62">
        <v>3</v>
      </c>
      <c r="B37" s="53" t="s">
        <v>34</v>
      </c>
      <c r="C37" s="13"/>
      <c r="D37" s="13"/>
      <c r="E37" s="13"/>
      <c r="F37" s="19"/>
      <c r="G37" s="13"/>
      <c r="H37" s="17"/>
      <c r="I37" s="18"/>
      <c r="J37" s="13"/>
      <c r="K37" s="17"/>
      <c r="L37" s="13"/>
      <c r="M37" s="16"/>
      <c r="N37" s="13"/>
      <c r="O37" s="17"/>
      <c r="P37" s="18"/>
      <c r="Q37" s="1"/>
      <c r="R37" s="1"/>
      <c r="S37" s="1"/>
      <c r="T37" s="1"/>
      <c r="U37" s="1"/>
      <c r="V37" s="1"/>
    </row>
    <row r="38" spans="1:22" s="21" customFormat="1" ht="9.9499999999999993" customHeight="1" x14ac:dyDescent="0.3">
      <c r="A38" s="63"/>
      <c r="B38" s="53" t="s">
        <v>35</v>
      </c>
      <c r="C38" s="13">
        <v>239.47</v>
      </c>
      <c r="D38" s="13">
        <v>52</v>
      </c>
      <c r="E38" s="13">
        <v>52</v>
      </c>
      <c r="F38" s="19">
        <f t="shared" si="0"/>
        <v>0.21714619785359335</v>
      </c>
      <c r="G38" s="13">
        <v>10</v>
      </c>
      <c r="H38" s="17">
        <f t="shared" ref="H38:H42" si="8">G38/E38</f>
        <v>0.19230769230769232</v>
      </c>
      <c r="I38" s="18">
        <v>0</v>
      </c>
      <c r="J38" s="13">
        <v>0</v>
      </c>
      <c r="K38" s="17">
        <f t="shared" si="2"/>
        <v>0</v>
      </c>
      <c r="L38" s="13">
        <f t="shared" si="4"/>
        <v>15</v>
      </c>
      <c r="M38" s="16">
        <v>0.3</v>
      </c>
      <c r="N38" s="13">
        <v>10</v>
      </c>
      <c r="O38" s="17">
        <f t="shared" ref="O38:O42" si="9">N38/E38</f>
        <v>0.19230769230769232</v>
      </c>
      <c r="P38" s="18">
        <v>0</v>
      </c>
    </row>
    <row r="39" spans="1:22" s="21" customFormat="1" ht="9.9499999999999993" customHeight="1" x14ac:dyDescent="0.3">
      <c r="A39" s="63"/>
      <c r="B39" s="53" t="s">
        <v>36</v>
      </c>
      <c r="C39" s="13">
        <v>46.05</v>
      </c>
      <c r="D39" s="13">
        <v>9</v>
      </c>
      <c r="E39" s="13">
        <v>9</v>
      </c>
      <c r="F39" s="19">
        <f t="shared" si="0"/>
        <v>0.19543973941368079</v>
      </c>
      <c r="G39" s="13">
        <v>2</v>
      </c>
      <c r="H39" s="17">
        <f t="shared" si="8"/>
        <v>0.22222222222222221</v>
      </c>
      <c r="I39" s="18">
        <v>0</v>
      </c>
      <c r="J39" s="13">
        <v>0</v>
      </c>
      <c r="K39" s="17">
        <f t="shared" si="2"/>
        <v>0</v>
      </c>
      <c r="L39" s="13">
        <f t="shared" si="4"/>
        <v>2</v>
      </c>
      <c r="M39" s="16">
        <v>0.3</v>
      </c>
      <c r="N39" s="13">
        <v>2</v>
      </c>
      <c r="O39" s="17">
        <f t="shared" si="9"/>
        <v>0.22222222222222221</v>
      </c>
      <c r="P39" s="18">
        <v>0</v>
      </c>
    </row>
    <row r="40" spans="1:22" s="21" customFormat="1" ht="9.9499999999999993" customHeight="1" x14ac:dyDescent="0.3">
      <c r="A40" s="63"/>
      <c r="B40" s="53" t="s">
        <v>37</v>
      </c>
      <c r="C40" s="13">
        <v>69.010000000000005</v>
      </c>
      <c r="D40" s="13">
        <v>16</v>
      </c>
      <c r="E40" s="13">
        <v>16</v>
      </c>
      <c r="F40" s="19">
        <f t="shared" si="0"/>
        <v>0.23185045645558613</v>
      </c>
      <c r="G40" s="13">
        <v>4</v>
      </c>
      <c r="H40" s="17">
        <f t="shared" si="8"/>
        <v>0.25</v>
      </c>
      <c r="I40" s="18">
        <v>0</v>
      </c>
      <c r="J40" s="13">
        <v>0</v>
      </c>
      <c r="K40" s="17">
        <f t="shared" si="2"/>
        <v>0</v>
      </c>
      <c r="L40" s="13">
        <f t="shared" si="4"/>
        <v>4</v>
      </c>
      <c r="M40" s="16">
        <v>0.3</v>
      </c>
      <c r="N40" s="13">
        <v>4</v>
      </c>
      <c r="O40" s="17">
        <f t="shared" si="9"/>
        <v>0.25</v>
      </c>
      <c r="P40" s="18">
        <v>0</v>
      </c>
    </row>
    <row r="41" spans="1:22" s="21" customFormat="1" ht="9.9499999999999993" customHeight="1" x14ac:dyDescent="0.3">
      <c r="A41" s="63"/>
      <c r="B41" s="53" t="s">
        <v>38</v>
      </c>
      <c r="C41" s="13">
        <v>109.47</v>
      </c>
      <c r="D41" s="13">
        <v>28</v>
      </c>
      <c r="E41" s="13">
        <v>28</v>
      </c>
      <c r="F41" s="19">
        <f t="shared" si="0"/>
        <v>0.25577783867726317</v>
      </c>
      <c r="G41" s="13">
        <v>8</v>
      </c>
      <c r="H41" s="17">
        <f t="shared" si="8"/>
        <v>0.2857142857142857</v>
      </c>
      <c r="I41" s="18">
        <v>0</v>
      </c>
      <c r="J41" s="13">
        <v>0</v>
      </c>
      <c r="K41" s="17">
        <f t="shared" si="2"/>
        <v>0</v>
      </c>
      <c r="L41" s="13">
        <f t="shared" si="4"/>
        <v>8</v>
      </c>
      <c r="M41" s="16">
        <v>0.3</v>
      </c>
      <c r="N41" s="13">
        <v>8</v>
      </c>
      <c r="O41" s="17">
        <f t="shared" si="9"/>
        <v>0.2857142857142857</v>
      </c>
      <c r="P41" s="18">
        <v>0</v>
      </c>
    </row>
    <row r="42" spans="1:22" s="21" customFormat="1" ht="9.9499999999999993" customHeight="1" x14ac:dyDescent="0.3">
      <c r="A42" s="64"/>
      <c r="B42" s="53" t="s">
        <v>39</v>
      </c>
      <c r="C42" s="13">
        <v>221.53</v>
      </c>
      <c r="D42" s="13">
        <v>55</v>
      </c>
      <c r="E42" s="13">
        <v>55</v>
      </c>
      <c r="F42" s="19">
        <f t="shared" si="0"/>
        <v>0.24827337155238569</v>
      </c>
      <c r="G42" s="13">
        <v>11</v>
      </c>
      <c r="H42" s="17">
        <f t="shared" si="8"/>
        <v>0.2</v>
      </c>
      <c r="I42" s="18">
        <v>0</v>
      </c>
      <c r="J42" s="13">
        <v>0</v>
      </c>
      <c r="K42" s="17">
        <f t="shared" si="2"/>
        <v>0</v>
      </c>
      <c r="L42" s="13">
        <f t="shared" si="4"/>
        <v>16</v>
      </c>
      <c r="M42" s="16">
        <v>0.3</v>
      </c>
      <c r="N42" s="13">
        <v>11</v>
      </c>
      <c r="O42" s="17">
        <f t="shared" si="9"/>
        <v>0.2</v>
      </c>
      <c r="P42" s="18">
        <v>0</v>
      </c>
    </row>
    <row r="43" spans="1:22" s="21" customFormat="1" ht="9.9499999999999993" customHeight="1" x14ac:dyDescent="0.3">
      <c r="A43" s="62">
        <v>4</v>
      </c>
      <c r="B43" s="53" t="s">
        <v>40</v>
      </c>
      <c r="C43" s="13"/>
      <c r="D43" s="13"/>
      <c r="E43" s="13"/>
      <c r="F43" s="19"/>
      <c r="G43" s="13"/>
      <c r="H43" s="17"/>
      <c r="I43" s="18"/>
      <c r="J43" s="13"/>
      <c r="K43" s="17"/>
      <c r="L43" s="13"/>
      <c r="M43" s="16"/>
      <c r="N43" s="13"/>
      <c r="O43" s="17"/>
      <c r="P43" s="18"/>
    </row>
    <row r="44" spans="1:22" s="21" customFormat="1" ht="9.9499999999999993" customHeight="1" x14ac:dyDescent="0.3">
      <c r="A44" s="63"/>
      <c r="B44" s="53" t="s">
        <v>41</v>
      </c>
      <c r="C44" s="13">
        <v>268.17</v>
      </c>
      <c r="D44" s="13">
        <v>56</v>
      </c>
      <c r="E44" s="13">
        <v>56</v>
      </c>
      <c r="F44" s="19">
        <f t="shared" si="0"/>
        <v>0.20882276168102321</v>
      </c>
      <c r="G44" s="13">
        <v>16</v>
      </c>
      <c r="H44" s="17">
        <f t="shared" ref="H44:H54" si="10">G44/E44</f>
        <v>0.2857142857142857</v>
      </c>
      <c r="I44" s="18">
        <v>0</v>
      </c>
      <c r="J44" s="13">
        <v>0</v>
      </c>
      <c r="K44" s="17">
        <v>0</v>
      </c>
      <c r="L44" s="13">
        <f t="shared" si="4"/>
        <v>16</v>
      </c>
      <c r="M44" s="16">
        <v>0.3</v>
      </c>
      <c r="N44" s="13">
        <v>16</v>
      </c>
      <c r="O44" s="17">
        <f t="shared" ref="O44:O50" si="11">N44/E44</f>
        <v>0.2857142857142857</v>
      </c>
      <c r="P44" s="18">
        <v>0</v>
      </c>
    </row>
    <row r="45" spans="1:22" s="21" customFormat="1" ht="9.9499999999999993" customHeight="1" x14ac:dyDescent="0.3">
      <c r="A45" s="63"/>
      <c r="B45" s="53" t="s">
        <v>42</v>
      </c>
      <c r="C45" s="13">
        <v>30.33</v>
      </c>
      <c r="D45" s="13">
        <v>6</v>
      </c>
      <c r="E45" s="13">
        <v>6</v>
      </c>
      <c r="F45" s="19">
        <f t="shared" si="0"/>
        <v>0.19782393669634027</v>
      </c>
      <c r="G45" s="13">
        <v>1</v>
      </c>
      <c r="H45" s="17">
        <f t="shared" si="10"/>
        <v>0.16666666666666666</v>
      </c>
      <c r="I45" s="18">
        <v>0</v>
      </c>
      <c r="J45" s="13">
        <v>0</v>
      </c>
      <c r="K45" s="17">
        <v>0</v>
      </c>
      <c r="L45" s="13">
        <f t="shared" si="4"/>
        <v>1</v>
      </c>
      <c r="M45" s="16">
        <v>0.3</v>
      </c>
      <c r="N45" s="13">
        <v>1</v>
      </c>
      <c r="O45" s="17">
        <f t="shared" si="11"/>
        <v>0.16666666666666666</v>
      </c>
      <c r="P45" s="18">
        <v>0</v>
      </c>
    </row>
    <row r="46" spans="1:22" s="21" customFormat="1" ht="9.9499999999999993" customHeight="1" x14ac:dyDescent="0.3">
      <c r="A46" s="63"/>
      <c r="B46" s="53" t="s">
        <v>43</v>
      </c>
      <c r="C46" s="13">
        <v>146.69999999999999</v>
      </c>
      <c r="D46" s="13">
        <v>31</v>
      </c>
      <c r="E46" s="13">
        <v>31</v>
      </c>
      <c r="F46" s="19">
        <f t="shared" si="0"/>
        <v>0.21131561008861624</v>
      </c>
      <c r="G46" s="13">
        <v>9</v>
      </c>
      <c r="H46" s="17">
        <f t="shared" si="10"/>
        <v>0.29032258064516131</v>
      </c>
      <c r="I46" s="18">
        <v>0</v>
      </c>
      <c r="J46" s="13">
        <v>0</v>
      </c>
      <c r="K46" s="17">
        <v>0</v>
      </c>
      <c r="L46" s="13">
        <f t="shared" si="4"/>
        <v>9</v>
      </c>
      <c r="M46" s="16">
        <v>0.3</v>
      </c>
      <c r="N46" s="13">
        <v>9</v>
      </c>
      <c r="O46" s="17">
        <f t="shared" si="11"/>
        <v>0.29032258064516131</v>
      </c>
      <c r="P46" s="18">
        <v>0</v>
      </c>
    </row>
    <row r="47" spans="1:22" s="21" customFormat="1" ht="9.9499999999999993" customHeight="1" x14ac:dyDescent="0.3">
      <c r="A47" s="63"/>
      <c r="B47" s="53" t="s">
        <v>44</v>
      </c>
      <c r="C47" s="13">
        <v>39.99</v>
      </c>
      <c r="D47" s="13">
        <v>9</v>
      </c>
      <c r="E47" s="13">
        <v>9</v>
      </c>
      <c r="F47" s="19">
        <f t="shared" si="0"/>
        <v>0.2250562640660165</v>
      </c>
      <c r="G47" s="13">
        <v>2</v>
      </c>
      <c r="H47" s="17">
        <f t="shared" si="10"/>
        <v>0.22222222222222221</v>
      </c>
      <c r="I47" s="18">
        <v>0</v>
      </c>
      <c r="J47" s="13">
        <v>0</v>
      </c>
      <c r="K47" s="17">
        <v>0</v>
      </c>
      <c r="L47" s="13">
        <f t="shared" si="4"/>
        <v>2</v>
      </c>
      <c r="M47" s="16">
        <v>0.3</v>
      </c>
      <c r="N47" s="13">
        <v>2</v>
      </c>
      <c r="O47" s="17">
        <f t="shared" si="11"/>
        <v>0.22222222222222221</v>
      </c>
      <c r="P47" s="18">
        <v>0</v>
      </c>
    </row>
    <row r="48" spans="1:22" s="21" customFormat="1" ht="9.9499999999999993" customHeight="1" x14ac:dyDescent="0.3">
      <c r="A48" s="63"/>
      <c r="B48" s="53" t="s">
        <v>45</v>
      </c>
      <c r="C48" s="13">
        <v>371.29</v>
      </c>
      <c r="D48" s="13">
        <v>77</v>
      </c>
      <c r="E48" s="13">
        <v>77</v>
      </c>
      <c r="F48" s="19">
        <f t="shared" si="0"/>
        <v>0.20738506288884698</v>
      </c>
      <c r="G48" s="13">
        <v>23</v>
      </c>
      <c r="H48" s="17">
        <f t="shared" si="10"/>
        <v>0.29870129870129869</v>
      </c>
      <c r="I48" s="18">
        <v>0</v>
      </c>
      <c r="J48" s="13">
        <v>0</v>
      </c>
      <c r="K48" s="17">
        <v>0</v>
      </c>
      <c r="L48" s="13">
        <f t="shared" si="4"/>
        <v>23</v>
      </c>
      <c r="M48" s="16">
        <v>0.3</v>
      </c>
      <c r="N48" s="13">
        <v>23</v>
      </c>
      <c r="O48" s="17">
        <f t="shared" si="11"/>
        <v>0.29870129870129869</v>
      </c>
      <c r="P48" s="18">
        <v>0</v>
      </c>
    </row>
    <row r="49" spans="1:16" s="21" customFormat="1" ht="9.9499999999999993" customHeight="1" x14ac:dyDescent="0.3">
      <c r="A49" s="63"/>
      <c r="B49" s="53" t="s">
        <v>46</v>
      </c>
      <c r="C49" s="13">
        <v>17.04</v>
      </c>
      <c r="D49" s="13">
        <v>4</v>
      </c>
      <c r="E49" s="13">
        <v>4</v>
      </c>
      <c r="F49" s="19">
        <f t="shared" si="0"/>
        <v>0.23474178403755869</v>
      </c>
      <c r="G49" s="13">
        <v>1</v>
      </c>
      <c r="H49" s="17">
        <f t="shared" si="10"/>
        <v>0.25</v>
      </c>
      <c r="I49" s="18">
        <v>0</v>
      </c>
      <c r="J49" s="13">
        <v>0</v>
      </c>
      <c r="K49" s="17">
        <v>0</v>
      </c>
      <c r="L49" s="13">
        <f t="shared" si="4"/>
        <v>1</v>
      </c>
      <c r="M49" s="16">
        <v>0.3</v>
      </c>
      <c r="N49" s="13">
        <v>1</v>
      </c>
      <c r="O49" s="17">
        <f t="shared" si="11"/>
        <v>0.25</v>
      </c>
      <c r="P49" s="18">
        <v>0</v>
      </c>
    </row>
    <row r="50" spans="1:16" s="21" customFormat="1" ht="9.9499999999999993" customHeight="1" x14ac:dyDescent="0.3">
      <c r="A50" s="63"/>
      <c r="B50" s="53" t="s">
        <v>47</v>
      </c>
      <c r="C50" s="13">
        <v>21.24</v>
      </c>
      <c r="D50" s="13">
        <v>5</v>
      </c>
      <c r="E50" s="13">
        <v>5</v>
      </c>
      <c r="F50" s="19">
        <f t="shared" si="0"/>
        <v>0.23540489642184559</v>
      </c>
      <c r="G50" s="13">
        <v>1</v>
      </c>
      <c r="H50" s="17">
        <f t="shared" si="10"/>
        <v>0.2</v>
      </c>
      <c r="I50" s="18">
        <v>0</v>
      </c>
      <c r="J50" s="13">
        <v>0</v>
      </c>
      <c r="K50" s="17">
        <v>0</v>
      </c>
      <c r="L50" s="13">
        <f t="shared" si="4"/>
        <v>1</v>
      </c>
      <c r="M50" s="16">
        <v>0.3</v>
      </c>
      <c r="N50" s="13">
        <v>1</v>
      </c>
      <c r="O50" s="17">
        <f t="shared" si="11"/>
        <v>0.2</v>
      </c>
      <c r="P50" s="18">
        <v>0</v>
      </c>
    </row>
    <row r="51" spans="1:16" s="21" customFormat="1" ht="9.9499999999999993" customHeight="1" x14ac:dyDescent="0.3">
      <c r="A51" s="63"/>
      <c r="B51" s="53" t="s">
        <v>48</v>
      </c>
      <c r="C51" s="13">
        <v>257.32</v>
      </c>
      <c r="D51" s="13">
        <v>56</v>
      </c>
      <c r="E51" s="13">
        <v>56</v>
      </c>
      <c r="F51" s="19">
        <f t="shared" si="0"/>
        <v>0.2176278563656148</v>
      </c>
      <c r="G51" s="13">
        <v>16</v>
      </c>
      <c r="H51" s="17">
        <f t="shared" si="10"/>
        <v>0.2857142857142857</v>
      </c>
      <c r="I51" s="18">
        <v>0</v>
      </c>
      <c r="J51" s="13">
        <v>0</v>
      </c>
      <c r="K51" s="17">
        <v>0</v>
      </c>
      <c r="L51" s="13">
        <f t="shared" si="4"/>
        <v>16</v>
      </c>
      <c r="M51" s="16">
        <v>0.3</v>
      </c>
      <c r="N51" s="13">
        <v>16</v>
      </c>
      <c r="O51" s="17">
        <f t="shared" si="3"/>
        <v>0.2857142857142857</v>
      </c>
      <c r="P51" s="18">
        <v>0</v>
      </c>
    </row>
    <row r="52" spans="1:16" s="21" customFormat="1" ht="9.9499999999999993" customHeight="1" x14ac:dyDescent="0.3">
      <c r="A52" s="63"/>
      <c r="B52" s="53" t="s">
        <v>49</v>
      </c>
      <c r="C52" s="13">
        <v>143.61000000000001</v>
      </c>
      <c r="D52" s="13">
        <v>32</v>
      </c>
      <c r="E52" s="13">
        <v>32</v>
      </c>
      <c r="F52" s="19">
        <f t="shared" si="0"/>
        <v>0.22282570851612002</v>
      </c>
      <c r="G52" s="13">
        <v>9</v>
      </c>
      <c r="H52" s="17">
        <f t="shared" si="10"/>
        <v>0.28125</v>
      </c>
      <c r="I52" s="18">
        <v>0</v>
      </c>
      <c r="J52" s="13">
        <v>0</v>
      </c>
      <c r="K52" s="17">
        <v>0</v>
      </c>
      <c r="L52" s="13">
        <f t="shared" si="4"/>
        <v>9</v>
      </c>
      <c r="M52" s="16">
        <v>0.3</v>
      </c>
      <c r="N52" s="13">
        <v>9</v>
      </c>
      <c r="O52" s="17">
        <f t="shared" si="3"/>
        <v>0.28125</v>
      </c>
      <c r="P52" s="18">
        <v>0</v>
      </c>
    </row>
    <row r="53" spans="1:16" s="21" customFormat="1" ht="9.9499999999999993" customHeight="1" x14ac:dyDescent="0.3">
      <c r="A53" s="64"/>
      <c r="B53" s="53" t="s">
        <v>50</v>
      </c>
      <c r="C53" s="13">
        <v>82.12</v>
      </c>
      <c r="D53" s="13">
        <v>18</v>
      </c>
      <c r="E53" s="13">
        <v>18</v>
      </c>
      <c r="F53" s="19">
        <f t="shared" si="0"/>
        <v>0.21919142717973697</v>
      </c>
      <c r="G53" s="13">
        <v>5</v>
      </c>
      <c r="H53" s="17">
        <f t="shared" si="10"/>
        <v>0.27777777777777779</v>
      </c>
      <c r="I53" s="18">
        <v>0</v>
      </c>
      <c r="J53" s="13">
        <v>0</v>
      </c>
      <c r="K53" s="17">
        <v>0</v>
      </c>
      <c r="L53" s="13">
        <f t="shared" si="4"/>
        <v>5</v>
      </c>
      <c r="M53" s="16">
        <v>0.3</v>
      </c>
      <c r="N53" s="13">
        <v>5</v>
      </c>
      <c r="O53" s="17">
        <f t="shared" si="3"/>
        <v>0.27777777777777779</v>
      </c>
      <c r="P53" s="18">
        <v>0</v>
      </c>
    </row>
    <row r="54" spans="1:16" s="21" customFormat="1" ht="12" customHeight="1" x14ac:dyDescent="0.3">
      <c r="A54" s="52">
        <v>5</v>
      </c>
      <c r="B54" s="53" t="s">
        <v>51</v>
      </c>
      <c r="C54" s="13">
        <v>11423.65</v>
      </c>
      <c r="D54" s="13">
        <v>2487</v>
      </c>
      <c r="E54" s="13">
        <v>2487</v>
      </c>
      <c r="F54" s="19">
        <f t="shared" si="0"/>
        <v>0.21770624975380024</v>
      </c>
      <c r="G54" s="13">
        <v>100</v>
      </c>
      <c r="H54" s="17">
        <f t="shared" si="10"/>
        <v>4.0209087253719342E-2</v>
      </c>
      <c r="I54" s="18">
        <v>50</v>
      </c>
      <c r="J54" s="13">
        <v>5</v>
      </c>
      <c r="K54" s="17">
        <f t="shared" si="2"/>
        <v>0.05</v>
      </c>
      <c r="L54" s="13">
        <f t="shared" si="4"/>
        <v>746</v>
      </c>
      <c r="M54" s="16">
        <v>0.3</v>
      </c>
      <c r="N54" s="13">
        <v>90</v>
      </c>
      <c r="O54" s="17">
        <f t="shared" si="3"/>
        <v>3.6188178528347409E-2</v>
      </c>
      <c r="P54" s="18">
        <v>0</v>
      </c>
    </row>
    <row r="55" spans="1:16" ht="45" customHeight="1" x14ac:dyDescent="0.3">
      <c r="A55" s="52">
        <v>6</v>
      </c>
      <c r="B55" s="53" t="s">
        <v>18</v>
      </c>
      <c r="C55" s="13"/>
      <c r="D55" s="13"/>
      <c r="E55" s="13"/>
      <c r="F55" s="19"/>
      <c r="G55" s="13"/>
      <c r="H55" s="17"/>
      <c r="I55" s="18"/>
      <c r="J55" s="13"/>
      <c r="K55" s="17"/>
      <c r="L55" s="13"/>
      <c r="M55" s="16"/>
      <c r="N55" s="13"/>
      <c r="O55" s="17"/>
      <c r="P55" s="18"/>
    </row>
    <row r="56" spans="1:16" s="28" customFormat="1" ht="13.9" customHeight="1" x14ac:dyDescent="0.3">
      <c r="A56" s="73" t="s">
        <v>52</v>
      </c>
      <c r="B56" s="73"/>
      <c r="C56" s="22">
        <f>SUM(C54,C53,C52,C51,C50,C49,C48,C47,C46,C45,C44,C42,C41,C40,C39,C38,C36,C35,C34,C33,C32,C31,C30,C29,C27,C26,C25)</f>
        <v>15622.280000000002</v>
      </c>
      <c r="D56" s="22">
        <f>SUM(D25:D55)</f>
        <v>3445</v>
      </c>
      <c r="E56" s="22">
        <f>SUM(E25:E55)</f>
        <v>3445</v>
      </c>
      <c r="F56" s="23">
        <f t="shared" si="0"/>
        <v>0.22051838784095532</v>
      </c>
      <c r="G56" s="22">
        <f>SUM(G25:G55)</f>
        <v>334</v>
      </c>
      <c r="H56" s="17">
        <f>G56/E56</f>
        <v>9.6952104499274314E-2</v>
      </c>
      <c r="I56" s="22">
        <f>SUM(I25:I55)</f>
        <v>50</v>
      </c>
      <c r="J56" s="22">
        <f>SUM(J25:J55)</f>
        <v>5</v>
      </c>
      <c r="K56" s="24">
        <f t="shared" si="2"/>
        <v>1.4970059880239521E-2</v>
      </c>
      <c r="L56" s="22">
        <f>SUM(L25:L55)</f>
        <v>1021</v>
      </c>
      <c r="M56" s="24">
        <f>L56/E56</f>
        <v>0.29637155297532658</v>
      </c>
      <c r="N56" s="22">
        <f>SUM(N25:N55)</f>
        <v>324</v>
      </c>
      <c r="O56" s="24">
        <f t="shared" si="3"/>
        <v>9.4049346879535561E-2</v>
      </c>
      <c r="P56" s="22">
        <f>SUM(P25:P55)</f>
        <v>0</v>
      </c>
    </row>
    <row r="57" spans="1:16" ht="14.45" customHeight="1" x14ac:dyDescent="0.3">
      <c r="A57" s="72" t="s">
        <v>53</v>
      </c>
      <c r="B57" s="72"/>
      <c r="C57" s="13"/>
      <c r="D57" s="13"/>
      <c r="E57" s="13"/>
      <c r="F57" s="19"/>
      <c r="G57" s="13"/>
      <c r="H57" s="17"/>
      <c r="I57" s="18"/>
      <c r="J57" s="13"/>
      <c r="K57" s="17"/>
      <c r="L57" s="13"/>
      <c r="M57" s="16"/>
      <c r="N57" s="13"/>
      <c r="O57" s="17"/>
      <c r="P57" s="18"/>
    </row>
    <row r="58" spans="1:16" s="21" customFormat="1" ht="9.9499999999999993" customHeight="1" x14ac:dyDescent="0.3">
      <c r="A58" s="52">
        <v>1</v>
      </c>
      <c r="B58" s="53" t="s">
        <v>54</v>
      </c>
      <c r="C58" s="13">
        <v>60.92</v>
      </c>
      <c r="D58" s="13">
        <v>8</v>
      </c>
      <c r="E58" s="13">
        <v>8</v>
      </c>
      <c r="F58" s="19">
        <f t="shared" si="0"/>
        <v>0.13131976362442546</v>
      </c>
      <c r="G58" s="13">
        <v>2</v>
      </c>
      <c r="H58" s="17">
        <f>G58/E58</f>
        <v>0.25</v>
      </c>
      <c r="I58" s="18">
        <v>0</v>
      </c>
      <c r="J58" s="13">
        <v>1</v>
      </c>
      <c r="K58" s="17">
        <f t="shared" si="2"/>
        <v>0.5</v>
      </c>
      <c r="L58" s="13">
        <f t="shared" si="4"/>
        <v>2</v>
      </c>
      <c r="M58" s="16">
        <v>0.3</v>
      </c>
      <c r="N58" s="13">
        <v>2</v>
      </c>
      <c r="O58" s="17">
        <f t="shared" si="3"/>
        <v>0.25</v>
      </c>
      <c r="P58" s="18">
        <v>0</v>
      </c>
    </row>
    <row r="59" spans="1:16" s="21" customFormat="1" ht="9.9499999999999993" customHeight="1" x14ac:dyDescent="0.3">
      <c r="A59" s="62">
        <v>2</v>
      </c>
      <c r="B59" s="53" t="s">
        <v>55</v>
      </c>
      <c r="C59" s="13"/>
      <c r="D59" s="13"/>
      <c r="E59" s="13"/>
      <c r="F59" s="19"/>
      <c r="G59" s="13"/>
      <c r="H59" s="17"/>
      <c r="I59" s="18"/>
      <c r="J59" s="13"/>
      <c r="K59" s="17"/>
      <c r="L59" s="13"/>
      <c r="M59" s="16"/>
      <c r="N59" s="13"/>
      <c r="O59" s="17"/>
      <c r="P59" s="18"/>
    </row>
    <row r="60" spans="1:16" s="21" customFormat="1" ht="9.9499999999999993" customHeight="1" x14ac:dyDescent="0.3">
      <c r="A60" s="64"/>
      <c r="B60" s="53" t="s">
        <v>56</v>
      </c>
      <c r="C60" s="13">
        <v>119.39</v>
      </c>
      <c r="D60" s="13">
        <v>80</v>
      </c>
      <c r="E60" s="13">
        <v>80</v>
      </c>
      <c r="F60" s="19">
        <f t="shared" si="0"/>
        <v>0.67007287042465868</v>
      </c>
      <c r="G60" s="13">
        <v>12</v>
      </c>
      <c r="H60" s="17">
        <f t="shared" ref="H60:H61" si="12">G60/E60</f>
        <v>0.15</v>
      </c>
      <c r="I60" s="18">
        <v>0</v>
      </c>
      <c r="J60" s="13">
        <v>3</v>
      </c>
      <c r="K60" s="17">
        <f t="shared" si="2"/>
        <v>0.25</v>
      </c>
      <c r="L60" s="13">
        <f t="shared" si="4"/>
        <v>24</v>
      </c>
      <c r="M60" s="16">
        <v>0.3</v>
      </c>
      <c r="N60" s="13">
        <v>12</v>
      </c>
      <c r="O60" s="17">
        <f t="shared" si="3"/>
        <v>0.15</v>
      </c>
      <c r="P60" s="18">
        <v>0</v>
      </c>
    </row>
    <row r="61" spans="1:16" s="28" customFormat="1" ht="9.9499999999999993" customHeight="1" x14ac:dyDescent="0.3">
      <c r="A61" s="73" t="s">
        <v>57</v>
      </c>
      <c r="B61" s="73"/>
      <c r="C61" s="22">
        <f>SUM(C58:C60)</f>
        <v>180.31</v>
      </c>
      <c r="D61" s="22">
        <f>SUM(D58:D60)</f>
        <v>88</v>
      </c>
      <c r="E61" s="22">
        <f>SUM(E58:E60)</f>
        <v>88</v>
      </c>
      <c r="F61" s="23">
        <f t="shared" si="0"/>
        <v>0.48804836115578726</v>
      </c>
      <c r="G61" s="22">
        <f>SUM(G58:G60)</f>
        <v>14</v>
      </c>
      <c r="H61" s="17">
        <f t="shared" si="12"/>
        <v>0.15909090909090909</v>
      </c>
      <c r="I61" s="25">
        <v>0</v>
      </c>
      <c r="J61" s="22">
        <f>SUM(J58:J60)</f>
        <v>4</v>
      </c>
      <c r="K61" s="24">
        <f t="shared" si="2"/>
        <v>0.2857142857142857</v>
      </c>
      <c r="L61" s="22">
        <f>SUM(L58:L60)</f>
        <v>26</v>
      </c>
      <c r="M61" s="24"/>
      <c r="N61" s="22">
        <f>SUM(N58:N60)</f>
        <v>14</v>
      </c>
      <c r="O61" s="24">
        <f t="shared" si="3"/>
        <v>0.15909090909090909</v>
      </c>
      <c r="P61" s="25">
        <v>0</v>
      </c>
    </row>
    <row r="62" spans="1:16" ht="9.9499999999999993" customHeight="1" x14ac:dyDescent="0.3">
      <c r="A62" s="72" t="s">
        <v>58</v>
      </c>
      <c r="B62" s="72"/>
      <c r="C62" s="13"/>
      <c r="D62" s="13"/>
      <c r="E62" s="13"/>
      <c r="F62" s="19"/>
      <c r="G62" s="13"/>
      <c r="H62" s="17"/>
      <c r="I62" s="18"/>
      <c r="J62" s="13"/>
      <c r="K62" s="24"/>
      <c r="L62" s="13"/>
      <c r="M62" s="16"/>
      <c r="N62" s="13"/>
      <c r="O62" s="17"/>
      <c r="P62" s="18"/>
    </row>
    <row r="63" spans="1:16" s="21" customFormat="1" ht="9.9499999999999993" customHeight="1" x14ac:dyDescent="0.3">
      <c r="A63" s="62">
        <v>1</v>
      </c>
      <c r="B63" s="53" t="s">
        <v>59</v>
      </c>
      <c r="C63" s="13"/>
      <c r="D63" s="13"/>
      <c r="E63" s="13"/>
      <c r="F63" s="19"/>
      <c r="G63" s="13"/>
      <c r="H63" s="17"/>
      <c r="I63" s="18"/>
      <c r="J63" s="13"/>
      <c r="K63" s="24"/>
      <c r="L63" s="13"/>
      <c r="M63" s="16"/>
      <c r="N63" s="13"/>
      <c r="O63" s="17"/>
      <c r="P63" s="18"/>
    </row>
    <row r="64" spans="1:16" s="21" customFormat="1" ht="9.9499999999999993" customHeight="1" x14ac:dyDescent="0.3">
      <c r="A64" s="64"/>
      <c r="B64" s="53" t="s">
        <v>60</v>
      </c>
      <c r="C64" s="13">
        <v>566.28</v>
      </c>
      <c r="D64" s="13">
        <v>215</v>
      </c>
      <c r="E64" s="13">
        <v>215</v>
      </c>
      <c r="F64" s="19">
        <f t="shared" si="0"/>
        <v>0.37967083421628878</v>
      </c>
      <c r="G64" s="13">
        <v>18</v>
      </c>
      <c r="H64" s="17">
        <f>G64/E64</f>
        <v>8.3720930232558138E-2</v>
      </c>
      <c r="I64" s="18">
        <v>0</v>
      </c>
      <c r="J64" s="13">
        <v>12</v>
      </c>
      <c r="K64" s="17">
        <f t="shared" si="2"/>
        <v>0.66666666666666663</v>
      </c>
      <c r="L64" s="13">
        <f t="shared" si="4"/>
        <v>64</v>
      </c>
      <c r="M64" s="16">
        <v>0.3</v>
      </c>
      <c r="N64" s="13">
        <v>18</v>
      </c>
      <c r="O64" s="17">
        <f t="shared" si="3"/>
        <v>8.3720930232558138E-2</v>
      </c>
      <c r="P64" s="18">
        <v>0</v>
      </c>
    </row>
    <row r="65" spans="1:16" s="21" customFormat="1" ht="9.9499999999999993" customHeight="1" x14ac:dyDescent="0.3">
      <c r="A65" s="62">
        <v>2</v>
      </c>
      <c r="B65" s="53" t="s">
        <v>61</v>
      </c>
      <c r="C65" s="13"/>
      <c r="D65" s="13"/>
      <c r="E65" s="13"/>
      <c r="F65" s="19"/>
      <c r="G65" s="13"/>
      <c r="H65" s="17"/>
      <c r="I65" s="18"/>
      <c r="J65" s="13"/>
      <c r="K65" s="24"/>
      <c r="L65" s="13">
        <f t="shared" si="4"/>
        <v>0</v>
      </c>
      <c r="M65" s="16"/>
      <c r="N65" s="13"/>
      <c r="O65" s="17"/>
      <c r="P65" s="18"/>
    </row>
    <row r="66" spans="1:16" s="21" customFormat="1" ht="9.9499999999999993" customHeight="1" x14ac:dyDescent="0.3">
      <c r="A66" s="64"/>
      <c r="B66" s="53" t="s">
        <v>62</v>
      </c>
      <c r="C66" s="13">
        <v>30.25</v>
      </c>
      <c r="D66" s="13">
        <v>15</v>
      </c>
      <c r="E66" s="13">
        <v>15</v>
      </c>
      <c r="F66" s="19">
        <f t="shared" si="0"/>
        <v>0.49586776859504134</v>
      </c>
      <c r="G66" s="13">
        <v>0</v>
      </c>
      <c r="H66" s="17">
        <f>G66/E66</f>
        <v>0</v>
      </c>
      <c r="I66" s="18">
        <v>0</v>
      </c>
      <c r="J66" s="13">
        <v>0</v>
      </c>
      <c r="K66" s="17">
        <v>0</v>
      </c>
      <c r="L66" s="13">
        <f t="shared" si="4"/>
        <v>4</v>
      </c>
      <c r="M66" s="16">
        <v>0.3</v>
      </c>
      <c r="N66" s="13">
        <v>0</v>
      </c>
      <c r="O66" s="17">
        <v>0</v>
      </c>
      <c r="P66" s="18">
        <v>0</v>
      </c>
    </row>
    <row r="67" spans="1:16" ht="9.9499999999999993" customHeight="1" x14ac:dyDescent="0.3">
      <c r="A67" s="62">
        <v>3</v>
      </c>
      <c r="B67" s="53" t="s">
        <v>63</v>
      </c>
      <c r="C67" s="13"/>
      <c r="D67" s="13"/>
      <c r="E67" s="13"/>
      <c r="F67" s="19"/>
      <c r="G67" s="13"/>
      <c r="H67" s="17"/>
      <c r="I67" s="18"/>
      <c r="J67" s="13"/>
      <c r="K67" s="17"/>
      <c r="L67" s="13">
        <f t="shared" si="4"/>
        <v>0</v>
      </c>
      <c r="M67" s="16"/>
      <c r="N67" s="13"/>
      <c r="O67" s="17"/>
      <c r="P67" s="18"/>
    </row>
    <row r="68" spans="1:16" s="21" customFormat="1" ht="9.9499999999999993" customHeight="1" x14ac:dyDescent="0.3">
      <c r="A68" s="63"/>
      <c r="B68" s="53" t="s">
        <v>64</v>
      </c>
      <c r="C68" s="13">
        <v>136.30000000000001</v>
      </c>
      <c r="D68" s="13">
        <v>50</v>
      </c>
      <c r="E68" s="13">
        <v>50</v>
      </c>
      <c r="F68" s="19">
        <f t="shared" si="0"/>
        <v>0.36683785766691118</v>
      </c>
      <c r="G68" s="13">
        <v>3</v>
      </c>
      <c r="H68" s="17">
        <f t="shared" ref="H68:H71" si="13">G68/E68</f>
        <v>0.06</v>
      </c>
      <c r="I68" s="18">
        <v>0</v>
      </c>
      <c r="J68" s="13">
        <v>0</v>
      </c>
      <c r="K68" s="17">
        <f t="shared" si="2"/>
        <v>0</v>
      </c>
      <c r="L68" s="13">
        <f t="shared" si="4"/>
        <v>15</v>
      </c>
      <c r="M68" s="16">
        <v>0.3</v>
      </c>
      <c r="N68" s="13">
        <v>3</v>
      </c>
      <c r="O68" s="17">
        <f t="shared" si="3"/>
        <v>0.06</v>
      </c>
      <c r="P68" s="18">
        <v>0</v>
      </c>
    </row>
    <row r="69" spans="1:16" s="21" customFormat="1" ht="9.9499999999999993" customHeight="1" x14ac:dyDescent="0.3">
      <c r="A69" s="64"/>
      <c r="B69" s="53" t="s">
        <v>65</v>
      </c>
      <c r="C69" s="13">
        <v>70.430000000000007</v>
      </c>
      <c r="D69" s="13">
        <v>30</v>
      </c>
      <c r="E69" s="13">
        <v>30</v>
      </c>
      <c r="F69" s="19">
        <f t="shared" si="0"/>
        <v>0.42595484878602863</v>
      </c>
      <c r="G69" s="13">
        <v>1</v>
      </c>
      <c r="H69" s="17">
        <f t="shared" si="13"/>
        <v>3.3333333333333333E-2</v>
      </c>
      <c r="I69" s="18">
        <v>0</v>
      </c>
      <c r="J69" s="13">
        <v>0</v>
      </c>
      <c r="K69" s="17">
        <f t="shared" si="2"/>
        <v>0</v>
      </c>
      <c r="L69" s="13">
        <f t="shared" si="4"/>
        <v>9</v>
      </c>
      <c r="M69" s="16">
        <v>0.3</v>
      </c>
      <c r="N69" s="13">
        <v>1</v>
      </c>
      <c r="O69" s="17">
        <f t="shared" si="3"/>
        <v>3.3333333333333333E-2</v>
      </c>
      <c r="P69" s="18">
        <v>0</v>
      </c>
    </row>
    <row r="70" spans="1:16" s="21" customFormat="1" ht="9.9499999999999993" customHeight="1" x14ac:dyDescent="0.3">
      <c r="A70" s="52">
        <v>4</v>
      </c>
      <c r="B70" s="53" t="s">
        <v>66</v>
      </c>
      <c r="C70" s="13">
        <v>95.84</v>
      </c>
      <c r="D70" s="13">
        <v>10</v>
      </c>
      <c r="E70" s="13">
        <v>10</v>
      </c>
      <c r="F70" s="19">
        <f t="shared" si="0"/>
        <v>0.10434056761268781</v>
      </c>
      <c r="G70" s="13">
        <v>1</v>
      </c>
      <c r="H70" s="17">
        <f t="shared" si="13"/>
        <v>0.1</v>
      </c>
      <c r="I70" s="18">
        <v>0</v>
      </c>
      <c r="J70" s="13">
        <v>0</v>
      </c>
      <c r="K70" s="17">
        <f t="shared" si="2"/>
        <v>0</v>
      </c>
      <c r="L70" s="13">
        <f t="shared" si="4"/>
        <v>3</v>
      </c>
      <c r="M70" s="16">
        <v>0.3</v>
      </c>
      <c r="N70" s="13">
        <v>1</v>
      </c>
      <c r="O70" s="17">
        <f t="shared" si="3"/>
        <v>0.1</v>
      </c>
      <c r="P70" s="18">
        <v>0</v>
      </c>
    </row>
    <row r="71" spans="1:16" s="21" customFormat="1" ht="9.9499999999999993" customHeight="1" x14ac:dyDescent="0.3">
      <c r="A71" s="52">
        <v>5</v>
      </c>
      <c r="B71" s="53" t="s">
        <v>67</v>
      </c>
      <c r="C71" s="13">
        <v>629.95000000000005</v>
      </c>
      <c r="D71" s="13">
        <v>315</v>
      </c>
      <c r="E71" s="13">
        <v>315</v>
      </c>
      <c r="F71" s="19">
        <f t="shared" si="0"/>
        <v>0.50003968568934043</v>
      </c>
      <c r="G71" s="13">
        <v>30</v>
      </c>
      <c r="H71" s="17">
        <f t="shared" si="13"/>
        <v>9.5238095238095233E-2</v>
      </c>
      <c r="I71" s="18">
        <v>2</v>
      </c>
      <c r="J71" s="13">
        <v>13</v>
      </c>
      <c r="K71" s="17">
        <f t="shared" si="2"/>
        <v>0.43333333333333335</v>
      </c>
      <c r="L71" s="13">
        <f t="shared" si="4"/>
        <v>94</v>
      </c>
      <c r="M71" s="16">
        <v>0.3</v>
      </c>
      <c r="N71" s="13">
        <v>30</v>
      </c>
      <c r="O71" s="17">
        <f t="shared" si="3"/>
        <v>9.5238095238095233E-2</v>
      </c>
      <c r="P71" s="18">
        <v>0</v>
      </c>
    </row>
    <row r="72" spans="1:16" s="21" customFormat="1" ht="9.9499999999999993" customHeight="1" x14ac:dyDescent="0.3">
      <c r="A72" s="62">
        <v>6</v>
      </c>
      <c r="B72" s="53" t="s">
        <v>68</v>
      </c>
      <c r="C72" s="13"/>
      <c r="D72" s="13"/>
      <c r="E72" s="13"/>
      <c r="F72" s="19"/>
      <c r="G72" s="13"/>
      <c r="H72" s="17"/>
      <c r="I72" s="18"/>
      <c r="J72" s="13"/>
      <c r="K72" s="17"/>
      <c r="L72" s="13">
        <f t="shared" si="4"/>
        <v>0</v>
      </c>
      <c r="M72" s="16"/>
      <c r="N72" s="13"/>
      <c r="O72" s="17"/>
      <c r="P72" s="18"/>
    </row>
    <row r="73" spans="1:16" s="21" customFormat="1" ht="9.9499999999999993" customHeight="1" x14ac:dyDescent="0.3">
      <c r="A73" s="63"/>
      <c r="B73" s="53" t="s">
        <v>69</v>
      </c>
      <c r="C73" s="13">
        <v>58.68</v>
      </c>
      <c r="D73" s="13">
        <v>25</v>
      </c>
      <c r="E73" s="13">
        <v>25</v>
      </c>
      <c r="F73" s="19">
        <v>0.53</v>
      </c>
      <c r="G73" s="13">
        <v>5</v>
      </c>
      <c r="H73" s="17">
        <f t="shared" ref="H73:H77" si="14">G73/E73</f>
        <v>0.2</v>
      </c>
      <c r="I73" s="18">
        <v>0</v>
      </c>
      <c r="J73" s="13">
        <v>2</v>
      </c>
      <c r="K73" s="17">
        <v>0</v>
      </c>
      <c r="L73" s="13">
        <f t="shared" si="4"/>
        <v>7</v>
      </c>
      <c r="M73" s="16">
        <v>0.3</v>
      </c>
      <c r="N73" s="13">
        <v>5</v>
      </c>
      <c r="O73" s="17">
        <f t="shared" si="3"/>
        <v>0.2</v>
      </c>
      <c r="P73" s="18">
        <v>0</v>
      </c>
    </row>
    <row r="74" spans="1:16" s="21" customFormat="1" ht="9.9499999999999993" customHeight="1" x14ac:dyDescent="0.3">
      <c r="A74" s="64"/>
      <c r="B74" s="53" t="s">
        <v>70</v>
      </c>
      <c r="C74" s="13">
        <v>53.5</v>
      </c>
      <c r="D74" s="13">
        <v>25</v>
      </c>
      <c r="E74" s="13">
        <v>25</v>
      </c>
      <c r="F74" s="19">
        <v>0.53</v>
      </c>
      <c r="G74" s="13">
        <v>5</v>
      </c>
      <c r="H74" s="17">
        <f t="shared" si="14"/>
        <v>0.2</v>
      </c>
      <c r="I74" s="18">
        <v>0</v>
      </c>
      <c r="J74" s="13">
        <v>1</v>
      </c>
      <c r="K74" s="17">
        <v>0</v>
      </c>
      <c r="L74" s="13">
        <f t="shared" si="4"/>
        <v>7</v>
      </c>
      <c r="M74" s="16">
        <v>0.3</v>
      </c>
      <c r="N74" s="13">
        <v>5</v>
      </c>
      <c r="O74" s="17">
        <f t="shared" si="3"/>
        <v>0.2</v>
      </c>
      <c r="P74" s="18">
        <v>0</v>
      </c>
    </row>
    <row r="75" spans="1:16" s="21" customFormat="1" ht="9.9499999999999993" customHeight="1" x14ac:dyDescent="0.3">
      <c r="A75" s="52">
        <v>7</v>
      </c>
      <c r="B75" s="53" t="s">
        <v>71</v>
      </c>
      <c r="C75" s="13">
        <v>559.37</v>
      </c>
      <c r="D75" s="13">
        <v>202</v>
      </c>
      <c r="E75" s="13">
        <v>202</v>
      </c>
      <c r="F75" s="19">
        <f t="shared" si="0"/>
        <v>0.36112054632890572</v>
      </c>
      <c r="G75" s="13">
        <v>26</v>
      </c>
      <c r="H75" s="17">
        <f t="shared" si="14"/>
        <v>0.12871287128712872</v>
      </c>
      <c r="I75" s="18">
        <v>0</v>
      </c>
      <c r="J75" s="13">
        <v>8</v>
      </c>
      <c r="K75" s="17">
        <f t="shared" si="2"/>
        <v>0.30769230769230771</v>
      </c>
      <c r="L75" s="13">
        <f t="shared" si="4"/>
        <v>60</v>
      </c>
      <c r="M75" s="16">
        <v>0.3</v>
      </c>
      <c r="N75" s="13">
        <v>26</v>
      </c>
      <c r="O75" s="17">
        <f t="shared" si="3"/>
        <v>0.12871287128712872</v>
      </c>
      <c r="P75" s="18">
        <v>0</v>
      </c>
    </row>
    <row r="76" spans="1:16" s="21" customFormat="1" ht="9.9499999999999993" customHeight="1" x14ac:dyDescent="0.3">
      <c r="A76" s="52">
        <v>8</v>
      </c>
      <c r="B76" s="53" t="s">
        <v>72</v>
      </c>
      <c r="C76" s="13">
        <v>24.63</v>
      </c>
      <c r="D76" s="13">
        <v>10</v>
      </c>
      <c r="E76" s="13">
        <v>10</v>
      </c>
      <c r="F76" s="19">
        <f t="shared" si="0"/>
        <v>0.40600893219650835</v>
      </c>
      <c r="G76" s="13">
        <v>1</v>
      </c>
      <c r="H76" s="17">
        <f t="shared" si="14"/>
        <v>0.1</v>
      </c>
      <c r="I76" s="18">
        <v>0</v>
      </c>
      <c r="J76" s="13">
        <v>1</v>
      </c>
      <c r="K76" s="17">
        <f t="shared" si="2"/>
        <v>1</v>
      </c>
      <c r="L76" s="13">
        <f t="shared" si="4"/>
        <v>3</v>
      </c>
      <c r="M76" s="16">
        <v>0.3</v>
      </c>
      <c r="N76" s="13">
        <v>1</v>
      </c>
      <c r="O76" s="17">
        <f t="shared" si="3"/>
        <v>0.1</v>
      </c>
      <c r="P76" s="18">
        <v>0</v>
      </c>
    </row>
    <row r="77" spans="1:16" s="21" customFormat="1" ht="9.9499999999999993" customHeight="1" x14ac:dyDescent="0.3">
      <c r="A77" s="52">
        <v>9</v>
      </c>
      <c r="B77" s="53" t="s">
        <v>13</v>
      </c>
      <c r="C77" s="13">
        <v>124.89</v>
      </c>
      <c r="D77" s="13">
        <v>115</v>
      </c>
      <c r="E77" s="13">
        <v>115</v>
      </c>
      <c r="F77" s="19">
        <f t="shared" si="0"/>
        <v>0.92081031307550643</v>
      </c>
      <c r="G77" s="13">
        <v>34</v>
      </c>
      <c r="H77" s="17">
        <f t="shared" si="14"/>
        <v>0.29565217391304349</v>
      </c>
      <c r="I77" s="18">
        <v>8</v>
      </c>
      <c r="J77" s="13">
        <v>12</v>
      </c>
      <c r="K77" s="17">
        <f t="shared" si="2"/>
        <v>0.35294117647058826</v>
      </c>
      <c r="L77" s="13">
        <f t="shared" si="4"/>
        <v>34</v>
      </c>
      <c r="M77" s="16">
        <v>0.3</v>
      </c>
      <c r="N77" s="13">
        <v>34</v>
      </c>
      <c r="O77" s="17">
        <f t="shared" si="3"/>
        <v>0.29565217391304349</v>
      </c>
      <c r="P77" s="18">
        <v>0</v>
      </c>
    </row>
    <row r="78" spans="1:16" ht="51.75" customHeight="1" x14ac:dyDescent="0.3">
      <c r="A78" s="52">
        <v>9</v>
      </c>
      <c r="B78" s="53" t="s">
        <v>18</v>
      </c>
      <c r="C78" s="13"/>
      <c r="D78" s="13"/>
      <c r="E78" s="13"/>
      <c r="F78" s="19"/>
      <c r="G78" s="13"/>
      <c r="H78" s="17"/>
      <c r="I78" s="18"/>
      <c r="J78" s="13"/>
      <c r="K78" s="17"/>
      <c r="L78" s="13"/>
      <c r="M78" s="16"/>
      <c r="N78" s="13"/>
      <c r="O78" s="17"/>
      <c r="P78" s="18"/>
    </row>
    <row r="79" spans="1:16" s="28" customFormat="1" ht="9.9499999999999993" customHeight="1" x14ac:dyDescent="0.3">
      <c r="A79" s="73" t="s">
        <v>73</v>
      </c>
      <c r="B79" s="73"/>
      <c r="C79" s="22">
        <f>SUM(C77,C76,C75,C72,C71,C70,C69,C68,C66,C64)</f>
        <v>2237.94</v>
      </c>
      <c r="D79" s="22">
        <f>SUM(D63:D78)</f>
        <v>1012</v>
      </c>
      <c r="E79" s="22">
        <f>SUM(E63:E78)</f>
        <v>1012</v>
      </c>
      <c r="F79" s="23">
        <f t="shared" si="0"/>
        <v>0.45220157823712875</v>
      </c>
      <c r="G79" s="22">
        <f>SUM(G63:G78)</f>
        <v>124</v>
      </c>
      <c r="H79" s="17">
        <f>G79/E79</f>
        <v>0.1225296442687747</v>
      </c>
      <c r="I79" s="22">
        <f>SUM(I63:I78)</f>
        <v>10</v>
      </c>
      <c r="J79" s="22">
        <f>SUM(J63:J78)</f>
        <v>49</v>
      </c>
      <c r="K79" s="24">
        <f t="shared" si="2"/>
        <v>0.39516129032258063</v>
      </c>
      <c r="L79" s="22">
        <f>SUM(L64:L78)</f>
        <v>300</v>
      </c>
      <c r="M79" s="24"/>
      <c r="N79" s="22">
        <f>SUM(N63:N78)</f>
        <v>124</v>
      </c>
      <c r="O79" s="24">
        <f t="shared" si="3"/>
        <v>0.1225296442687747</v>
      </c>
      <c r="P79" s="22">
        <f>SUM(P63:P78)</f>
        <v>0</v>
      </c>
    </row>
    <row r="80" spans="1:16" ht="10.15" customHeight="1" x14ac:dyDescent="0.3">
      <c r="A80" s="75" t="s">
        <v>74</v>
      </c>
      <c r="B80" s="76"/>
      <c r="C80" s="13"/>
      <c r="D80" s="13"/>
      <c r="E80" s="13"/>
      <c r="F80" s="19"/>
      <c r="G80" s="13"/>
      <c r="H80" s="17"/>
      <c r="I80" s="18"/>
      <c r="J80" s="13"/>
      <c r="K80" s="17"/>
      <c r="L80" s="13"/>
      <c r="M80" s="16"/>
      <c r="N80" s="13"/>
      <c r="O80" s="17"/>
      <c r="P80" s="18"/>
    </row>
    <row r="81" spans="1:16" ht="9.9499999999999993" customHeight="1" x14ac:dyDescent="0.3">
      <c r="A81" s="62">
        <v>1</v>
      </c>
      <c r="B81" s="53" t="s">
        <v>75</v>
      </c>
      <c r="C81" s="13"/>
      <c r="D81" s="13"/>
      <c r="E81" s="13"/>
      <c r="F81" s="19"/>
      <c r="G81" s="13"/>
      <c r="H81" s="17"/>
      <c r="I81" s="18"/>
      <c r="J81" s="13"/>
      <c r="K81" s="17"/>
      <c r="L81" s="13"/>
      <c r="M81" s="16"/>
      <c r="N81" s="13"/>
      <c r="O81" s="17"/>
      <c r="P81" s="18"/>
    </row>
    <row r="82" spans="1:16" s="21" customFormat="1" ht="9.9499999999999993" customHeight="1" x14ac:dyDescent="0.3">
      <c r="A82" s="63"/>
      <c r="B82" s="53" t="s">
        <v>76</v>
      </c>
      <c r="C82" s="13">
        <v>575.29</v>
      </c>
      <c r="D82" s="13">
        <v>50</v>
      </c>
      <c r="E82" s="13">
        <v>50</v>
      </c>
      <c r="F82" s="19">
        <f t="shared" ref="F82:F143" si="15">E82/C82</f>
        <v>8.6912687514123316E-2</v>
      </c>
      <c r="G82" s="13">
        <v>5</v>
      </c>
      <c r="H82" s="17">
        <f t="shared" ref="H82:H83" si="16">G82/E82</f>
        <v>0.1</v>
      </c>
      <c r="I82" s="18">
        <v>0</v>
      </c>
      <c r="J82" s="13">
        <v>2</v>
      </c>
      <c r="K82" s="17">
        <f t="shared" ref="K82:K143" si="17">J82/G82</f>
        <v>0.4</v>
      </c>
      <c r="L82" s="13">
        <f t="shared" ref="L82:L143" si="18">ROUNDDOWN(E82*M82,0)</f>
        <v>15</v>
      </c>
      <c r="M82" s="16">
        <v>0.3</v>
      </c>
      <c r="N82" s="13">
        <v>5</v>
      </c>
      <c r="O82" s="17">
        <f t="shared" ref="O82:O143" si="19">N82/E82</f>
        <v>0.1</v>
      </c>
      <c r="P82" s="18">
        <v>0</v>
      </c>
    </row>
    <row r="83" spans="1:16" s="21" customFormat="1" ht="9.9499999999999993" customHeight="1" x14ac:dyDescent="0.3">
      <c r="A83" s="64"/>
      <c r="B83" s="53" t="s">
        <v>77</v>
      </c>
      <c r="C83" s="13">
        <v>2066.52</v>
      </c>
      <c r="D83" s="13">
        <v>150</v>
      </c>
      <c r="E83" s="13">
        <v>150</v>
      </c>
      <c r="F83" s="19">
        <f t="shared" si="15"/>
        <v>7.2585796411358219E-2</v>
      </c>
      <c r="G83" s="13">
        <v>15</v>
      </c>
      <c r="H83" s="17">
        <f t="shared" si="16"/>
        <v>0.1</v>
      </c>
      <c r="I83" s="18">
        <v>0</v>
      </c>
      <c r="J83" s="13">
        <v>3</v>
      </c>
      <c r="K83" s="17">
        <f t="shared" si="17"/>
        <v>0.2</v>
      </c>
      <c r="L83" s="13">
        <f t="shared" si="18"/>
        <v>45</v>
      </c>
      <c r="M83" s="16">
        <v>0.3</v>
      </c>
      <c r="N83" s="13">
        <v>15</v>
      </c>
      <c r="O83" s="17">
        <f t="shared" si="19"/>
        <v>0.1</v>
      </c>
      <c r="P83" s="18">
        <v>0</v>
      </c>
    </row>
    <row r="84" spans="1:16" ht="9.9499999999999993" customHeight="1" x14ac:dyDescent="0.3">
      <c r="A84" s="62">
        <v>2</v>
      </c>
      <c r="B84" s="53" t="s">
        <v>78</v>
      </c>
      <c r="C84" s="13"/>
      <c r="D84" s="13"/>
      <c r="E84" s="13"/>
      <c r="F84" s="19"/>
      <c r="G84" s="13"/>
      <c r="H84" s="17"/>
      <c r="I84" s="18"/>
      <c r="J84" s="13"/>
      <c r="K84" s="17"/>
      <c r="L84" s="13"/>
      <c r="M84" s="16"/>
      <c r="N84" s="13"/>
      <c r="O84" s="17"/>
      <c r="P84" s="18"/>
    </row>
    <row r="85" spans="1:16" s="21" customFormat="1" ht="9.9499999999999993" customHeight="1" x14ac:dyDescent="0.3">
      <c r="A85" s="63"/>
      <c r="B85" s="53" t="s">
        <v>79</v>
      </c>
      <c r="C85" s="13">
        <v>1209.28</v>
      </c>
      <c r="D85" s="13">
        <v>230</v>
      </c>
      <c r="E85" s="13">
        <v>230</v>
      </c>
      <c r="F85" s="19">
        <f t="shared" si="15"/>
        <v>0.19019581899973539</v>
      </c>
      <c r="G85" s="13">
        <v>15</v>
      </c>
      <c r="H85" s="17">
        <f t="shared" ref="H85:H86" si="20">G85/E85</f>
        <v>6.5217391304347824E-2</v>
      </c>
      <c r="I85" s="18">
        <v>0</v>
      </c>
      <c r="J85" s="13">
        <v>2</v>
      </c>
      <c r="K85" s="17">
        <f t="shared" si="17"/>
        <v>0.13333333333333333</v>
      </c>
      <c r="L85" s="13">
        <f t="shared" si="18"/>
        <v>69</v>
      </c>
      <c r="M85" s="16">
        <v>0.3</v>
      </c>
      <c r="N85" s="13">
        <v>15</v>
      </c>
      <c r="O85" s="17">
        <f t="shared" si="19"/>
        <v>6.5217391304347824E-2</v>
      </c>
      <c r="P85" s="18">
        <v>0</v>
      </c>
    </row>
    <row r="86" spans="1:16" s="21" customFormat="1" ht="9.9499999999999993" customHeight="1" x14ac:dyDescent="0.3">
      <c r="A86" s="64"/>
      <c r="B86" s="53" t="s">
        <v>80</v>
      </c>
      <c r="C86" s="13">
        <v>251.53</v>
      </c>
      <c r="D86" s="13">
        <v>30</v>
      </c>
      <c r="E86" s="13">
        <v>30</v>
      </c>
      <c r="F86" s="19">
        <f t="shared" si="15"/>
        <v>0.11927006718880452</v>
      </c>
      <c r="G86" s="13">
        <v>2</v>
      </c>
      <c r="H86" s="17">
        <f t="shared" si="20"/>
        <v>6.6666666666666666E-2</v>
      </c>
      <c r="I86" s="18">
        <v>0</v>
      </c>
      <c r="J86" s="13">
        <v>0</v>
      </c>
      <c r="K86" s="17">
        <f t="shared" si="17"/>
        <v>0</v>
      </c>
      <c r="L86" s="13">
        <f t="shared" si="18"/>
        <v>9</v>
      </c>
      <c r="M86" s="16">
        <v>0.3</v>
      </c>
      <c r="N86" s="13">
        <v>2</v>
      </c>
      <c r="O86" s="17">
        <f t="shared" si="19"/>
        <v>6.6666666666666666E-2</v>
      </c>
      <c r="P86" s="18">
        <v>0</v>
      </c>
    </row>
    <row r="87" spans="1:16" ht="9.9499999999999993" customHeight="1" x14ac:dyDescent="0.3">
      <c r="A87" s="62">
        <v>3</v>
      </c>
      <c r="B87" s="53" t="s">
        <v>81</v>
      </c>
      <c r="C87" s="13"/>
      <c r="D87" s="13"/>
      <c r="E87" s="13"/>
      <c r="F87" s="19"/>
      <c r="G87" s="13"/>
      <c r="H87" s="17"/>
      <c r="I87" s="18"/>
      <c r="J87" s="13"/>
      <c r="K87" s="17"/>
      <c r="L87" s="13"/>
      <c r="M87" s="16"/>
      <c r="N87" s="13"/>
      <c r="O87" s="17"/>
      <c r="P87" s="18"/>
    </row>
    <row r="88" spans="1:16" s="21" customFormat="1" ht="9.9499999999999993" customHeight="1" x14ac:dyDescent="0.3">
      <c r="A88" s="63"/>
      <c r="B88" s="53" t="s">
        <v>82</v>
      </c>
      <c r="C88" s="13">
        <v>424.92</v>
      </c>
      <c r="D88" s="13">
        <v>33</v>
      </c>
      <c r="E88" s="13">
        <v>33</v>
      </c>
      <c r="F88" s="19">
        <f t="shared" si="15"/>
        <v>7.7661677492233835E-2</v>
      </c>
      <c r="G88" s="13">
        <v>5</v>
      </c>
      <c r="H88" s="17">
        <f t="shared" ref="H88:H115" si="21">G88/E88</f>
        <v>0.15151515151515152</v>
      </c>
      <c r="I88" s="18">
        <v>0</v>
      </c>
      <c r="J88" s="13">
        <v>2</v>
      </c>
      <c r="K88" s="17">
        <v>0</v>
      </c>
      <c r="L88" s="13">
        <f t="shared" si="18"/>
        <v>9</v>
      </c>
      <c r="M88" s="16">
        <v>0.3</v>
      </c>
      <c r="N88" s="13">
        <v>5</v>
      </c>
      <c r="O88" s="17">
        <f t="shared" si="19"/>
        <v>0.15151515151515152</v>
      </c>
      <c r="P88" s="18">
        <v>0</v>
      </c>
    </row>
    <row r="89" spans="1:16" s="21" customFormat="1" ht="9.9499999999999993" customHeight="1" x14ac:dyDescent="0.3">
      <c r="A89" s="64"/>
      <c r="B89" s="53" t="s">
        <v>83</v>
      </c>
      <c r="C89" s="13">
        <v>94.64</v>
      </c>
      <c r="D89" s="13">
        <v>0</v>
      </c>
      <c r="E89" s="13">
        <v>0</v>
      </c>
      <c r="F89" s="19">
        <f t="shared" si="15"/>
        <v>0</v>
      </c>
      <c r="G89" s="13">
        <v>0</v>
      </c>
      <c r="H89" s="17">
        <v>0</v>
      </c>
      <c r="I89" s="18">
        <v>0</v>
      </c>
      <c r="J89" s="13">
        <v>0</v>
      </c>
      <c r="K89" s="17">
        <v>0</v>
      </c>
      <c r="L89" s="13">
        <f t="shared" si="18"/>
        <v>0</v>
      </c>
      <c r="M89" s="16">
        <v>0.3</v>
      </c>
      <c r="N89" s="13">
        <v>0</v>
      </c>
      <c r="O89" s="17">
        <v>0</v>
      </c>
      <c r="P89" s="18">
        <v>0</v>
      </c>
    </row>
    <row r="90" spans="1:16" s="21" customFormat="1" ht="9.9499999999999993" customHeight="1" x14ac:dyDescent="0.3">
      <c r="A90" s="52">
        <v>4</v>
      </c>
      <c r="B90" s="53" t="s">
        <v>84</v>
      </c>
      <c r="C90" s="13">
        <v>30.46</v>
      </c>
      <c r="D90" s="13">
        <v>5</v>
      </c>
      <c r="E90" s="13">
        <v>5</v>
      </c>
      <c r="F90" s="19">
        <f t="shared" si="15"/>
        <v>0.16414970453053185</v>
      </c>
      <c r="G90" s="13">
        <v>1</v>
      </c>
      <c r="H90" s="17">
        <f t="shared" si="21"/>
        <v>0.2</v>
      </c>
      <c r="I90" s="18">
        <v>0</v>
      </c>
      <c r="J90" s="13">
        <v>0</v>
      </c>
      <c r="K90" s="17">
        <f t="shared" si="17"/>
        <v>0</v>
      </c>
      <c r="L90" s="13">
        <f t="shared" si="18"/>
        <v>1</v>
      </c>
      <c r="M90" s="16">
        <v>0.3</v>
      </c>
      <c r="N90" s="13">
        <v>1</v>
      </c>
      <c r="O90" s="17">
        <f t="shared" si="19"/>
        <v>0.2</v>
      </c>
      <c r="P90" s="18">
        <v>0</v>
      </c>
    </row>
    <row r="91" spans="1:16" s="21" customFormat="1" ht="9.9499999999999993" customHeight="1" x14ac:dyDescent="0.3">
      <c r="A91" s="52">
        <v>5</v>
      </c>
      <c r="B91" s="53" t="s">
        <v>85</v>
      </c>
      <c r="C91" s="13">
        <v>55.84</v>
      </c>
      <c r="D91" s="13">
        <v>3</v>
      </c>
      <c r="E91" s="13">
        <v>3</v>
      </c>
      <c r="F91" s="19">
        <f t="shared" si="15"/>
        <v>5.3724928366762174E-2</v>
      </c>
      <c r="G91" s="13">
        <v>0</v>
      </c>
      <c r="H91" s="17">
        <f t="shared" si="21"/>
        <v>0</v>
      </c>
      <c r="I91" s="18">
        <v>0</v>
      </c>
      <c r="J91" s="13">
        <v>0</v>
      </c>
      <c r="K91" s="17">
        <v>0</v>
      </c>
      <c r="L91" s="13">
        <f t="shared" si="18"/>
        <v>0</v>
      </c>
      <c r="M91" s="16">
        <v>0</v>
      </c>
      <c r="N91" s="13">
        <v>0</v>
      </c>
      <c r="O91" s="17">
        <f t="shared" si="19"/>
        <v>0</v>
      </c>
      <c r="P91" s="18">
        <v>0</v>
      </c>
    </row>
    <row r="92" spans="1:16" s="21" customFormat="1" ht="9.9499999999999993" customHeight="1" x14ac:dyDescent="0.3">
      <c r="A92" s="52">
        <v>6</v>
      </c>
      <c r="B92" s="53" t="s">
        <v>86</v>
      </c>
      <c r="C92" s="13">
        <v>70.680000000000007</v>
      </c>
      <c r="D92" s="13">
        <v>15</v>
      </c>
      <c r="E92" s="13">
        <v>15</v>
      </c>
      <c r="F92" s="19">
        <f t="shared" si="15"/>
        <v>0.21222410865874361</v>
      </c>
      <c r="G92" s="13">
        <v>1</v>
      </c>
      <c r="H92" s="17">
        <f t="shared" si="21"/>
        <v>6.6666666666666666E-2</v>
      </c>
      <c r="I92" s="18">
        <v>0</v>
      </c>
      <c r="J92" s="13">
        <v>1</v>
      </c>
      <c r="K92" s="17">
        <v>0</v>
      </c>
      <c r="L92" s="13">
        <f t="shared" si="18"/>
        <v>4</v>
      </c>
      <c r="M92" s="16">
        <v>0.3</v>
      </c>
      <c r="N92" s="13">
        <v>1</v>
      </c>
      <c r="O92" s="17">
        <f t="shared" si="19"/>
        <v>6.6666666666666666E-2</v>
      </c>
      <c r="P92" s="18">
        <v>0</v>
      </c>
    </row>
    <row r="93" spans="1:16" s="21" customFormat="1" ht="9.9499999999999993" customHeight="1" x14ac:dyDescent="0.3">
      <c r="A93" s="52">
        <v>7</v>
      </c>
      <c r="B93" s="53" t="s">
        <v>87</v>
      </c>
      <c r="C93" s="13">
        <v>86.02</v>
      </c>
      <c r="D93" s="13">
        <v>15</v>
      </c>
      <c r="E93" s="13">
        <v>15</v>
      </c>
      <c r="F93" s="19">
        <f t="shared" si="15"/>
        <v>0.17437805161590328</v>
      </c>
      <c r="G93" s="13">
        <v>0</v>
      </c>
      <c r="H93" s="17">
        <f t="shared" si="21"/>
        <v>0</v>
      </c>
      <c r="I93" s="18">
        <v>0</v>
      </c>
      <c r="J93" s="13">
        <v>0</v>
      </c>
      <c r="K93" s="17">
        <v>0</v>
      </c>
      <c r="L93" s="13">
        <f t="shared" si="18"/>
        <v>4</v>
      </c>
      <c r="M93" s="16">
        <v>0.3</v>
      </c>
      <c r="N93" s="13">
        <v>0</v>
      </c>
      <c r="O93" s="17">
        <f t="shared" si="19"/>
        <v>0</v>
      </c>
      <c r="P93" s="18">
        <v>0</v>
      </c>
    </row>
    <row r="94" spans="1:16" s="21" customFormat="1" ht="9.9499999999999993" customHeight="1" x14ac:dyDescent="0.3">
      <c r="A94" s="52">
        <v>8</v>
      </c>
      <c r="B94" s="53" t="s">
        <v>88</v>
      </c>
      <c r="C94" s="13">
        <v>66.31</v>
      </c>
      <c r="D94" s="13">
        <v>63</v>
      </c>
      <c r="E94" s="13">
        <v>63</v>
      </c>
      <c r="F94" s="19">
        <f t="shared" si="15"/>
        <v>0.95008294374905744</v>
      </c>
      <c r="G94" s="13">
        <v>1</v>
      </c>
      <c r="H94" s="17">
        <f t="shared" si="21"/>
        <v>1.5873015873015872E-2</v>
      </c>
      <c r="I94" s="18">
        <v>0</v>
      </c>
      <c r="J94" s="13">
        <v>1</v>
      </c>
      <c r="K94" s="17">
        <f t="shared" si="17"/>
        <v>1</v>
      </c>
      <c r="L94" s="13">
        <f t="shared" si="18"/>
        <v>18</v>
      </c>
      <c r="M94" s="16">
        <v>0.3</v>
      </c>
      <c r="N94" s="13">
        <v>1</v>
      </c>
      <c r="O94" s="17">
        <f t="shared" si="19"/>
        <v>1.5873015873015872E-2</v>
      </c>
      <c r="P94" s="18">
        <v>0</v>
      </c>
    </row>
    <row r="95" spans="1:16" ht="9.9499999999999993" customHeight="1" x14ac:dyDescent="0.3">
      <c r="A95" s="62">
        <v>9</v>
      </c>
      <c r="B95" s="53" t="s">
        <v>89</v>
      </c>
      <c r="C95" s="13"/>
      <c r="D95" s="13"/>
      <c r="E95" s="13"/>
      <c r="F95" s="19"/>
      <c r="G95" s="13"/>
      <c r="H95" s="17"/>
      <c r="I95" s="18"/>
      <c r="J95" s="13"/>
      <c r="K95" s="17"/>
      <c r="L95" s="13"/>
      <c r="M95" s="16"/>
      <c r="N95" s="13"/>
      <c r="O95" s="17"/>
      <c r="P95" s="18"/>
    </row>
    <row r="96" spans="1:16" s="21" customFormat="1" ht="9.9499999999999993" customHeight="1" x14ac:dyDescent="0.3">
      <c r="A96" s="64"/>
      <c r="B96" s="53" t="s">
        <v>90</v>
      </c>
      <c r="C96" s="13">
        <v>76.13</v>
      </c>
      <c r="D96" s="13">
        <v>18</v>
      </c>
      <c r="E96" s="13">
        <v>18</v>
      </c>
      <c r="F96" s="19">
        <f t="shared" si="15"/>
        <v>0.23643767240246946</v>
      </c>
      <c r="G96" s="13">
        <v>5</v>
      </c>
      <c r="H96" s="17">
        <f t="shared" si="21"/>
        <v>0.27777777777777779</v>
      </c>
      <c r="I96" s="18">
        <v>0</v>
      </c>
      <c r="J96" s="13">
        <v>0</v>
      </c>
      <c r="K96" s="17">
        <f t="shared" si="17"/>
        <v>0</v>
      </c>
      <c r="L96" s="13">
        <f t="shared" si="18"/>
        <v>5</v>
      </c>
      <c r="M96" s="16">
        <v>0.3</v>
      </c>
      <c r="N96" s="13">
        <v>5</v>
      </c>
      <c r="O96" s="17">
        <f t="shared" si="19"/>
        <v>0.27777777777777779</v>
      </c>
      <c r="P96" s="18">
        <v>0</v>
      </c>
    </row>
    <row r="97" spans="1:16" ht="9.9499999999999993" customHeight="1" x14ac:dyDescent="0.3">
      <c r="A97" s="62">
        <v>10</v>
      </c>
      <c r="B97" s="53" t="s">
        <v>91</v>
      </c>
      <c r="C97" s="13"/>
      <c r="D97" s="13"/>
      <c r="E97" s="13"/>
      <c r="F97" s="19"/>
      <c r="G97" s="13"/>
      <c r="H97" s="17"/>
      <c r="I97" s="18"/>
      <c r="J97" s="13"/>
      <c r="K97" s="17"/>
      <c r="L97" s="13"/>
      <c r="M97" s="16"/>
      <c r="N97" s="13"/>
      <c r="O97" s="17"/>
      <c r="P97" s="18"/>
    </row>
    <row r="98" spans="1:16" s="21" customFormat="1" ht="9.9499999999999993" customHeight="1" x14ac:dyDescent="0.3">
      <c r="A98" s="63"/>
      <c r="B98" s="53" t="s">
        <v>92</v>
      </c>
      <c r="C98" s="13">
        <v>61.79</v>
      </c>
      <c r="D98" s="13">
        <v>9</v>
      </c>
      <c r="E98" s="13">
        <v>9</v>
      </c>
      <c r="F98" s="19">
        <f t="shared" si="15"/>
        <v>0.14565463667260076</v>
      </c>
      <c r="G98" s="13">
        <v>2</v>
      </c>
      <c r="H98" s="17">
        <f t="shared" si="21"/>
        <v>0.22222222222222221</v>
      </c>
      <c r="I98" s="18">
        <v>0</v>
      </c>
      <c r="J98" s="13">
        <v>0</v>
      </c>
      <c r="K98" s="17">
        <v>0</v>
      </c>
      <c r="L98" s="13">
        <f t="shared" si="18"/>
        <v>2</v>
      </c>
      <c r="M98" s="16">
        <v>0.3</v>
      </c>
      <c r="N98" s="13">
        <v>2</v>
      </c>
      <c r="O98" s="17">
        <f t="shared" si="19"/>
        <v>0.22222222222222221</v>
      </c>
      <c r="P98" s="18">
        <v>0</v>
      </c>
    </row>
    <row r="99" spans="1:16" s="21" customFormat="1" ht="9.9499999999999993" customHeight="1" x14ac:dyDescent="0.3">
      <c r="A99" s="63"/>
      <c r="B99" s="53" t="s">
        <v>93</v>
      </c>
      <c r="C99" s="13">
        <v>65.37</v>
      </c>
      <c r="D99" s="13">
        <v>15</v>
      </c>
      <c r="E99" s="13">
        <v>15</v>
      </c>
      <c r="F99" s="19">
        <f t="shared" si="15"/>
        <v>0.22946305644791187</v>
      </c>
      <c r="G99" s="13">
        <v>4</v>
      </c>
      <c r="H99" s="17">
        <f t="shared" si="21"/>
        <v>0.26666666666666666</v>
      </c>
      <c r="I99" s="18">
        <v>0</v>
      </c>
      <c r="J99" s="13">
        <v>0</v>
      </c>
      <c r="K99" s="17">
        <v>0</v>
      </c>
      <c r="L99" s="13">
        <f t="shared" si="18"/>
        <v>4</v>
      </c>
      <c r="M99" s="16">
        <v>0.3</v>
      </c>
      <c r="N99" s="13">
        <v>4</v>
      </c>
      <c r="O99" s="17">
        <f t="shared" si="19"/>
        <v>0.26666666666666666</v>
      </c>
      <c r="P99" s="18">
        <v>0</v>
      </c>
    </row>
    <row r="100" spans="1:16" s="21" customFormat="1" ht="9.9499999999999993" customHeight="1" x14ac:dyDescent="0.3">
      <c r="A100" s="64"/>
      <c r="B100" s="53" t="s">
        <v>94</v>
      </c>
      <c r="C100" s="13">
        <v>78.400000000000006</v>
      </c>
      <c r="D100" s="13">
        <v>13</v>
      </c>
      <c r="E100" s="13">
        <v>13</v>
      </c>
      <c r="F100" s="19">
        <f t="shared" si="15"/>
        <v>0.16581632653061223</v>
      </c>
      <c r="G100" s="13">
        <v>3</v>
      </c>
      <c r="H100" s="17">
        <f t="shared" si="21"/>
        <v>0.23076923076923078</v>
      </c>
      <c r="I100" s="18">
        <v>0</v>
      </c>
      <c r="J100" s="13">
        <v>0</v>
      </c>
      <c r="K100" s="17">
        <v>0</v>
      </c>
      <c r="L100" s="13">
        <f t="shared" si="18"/>
        <v>3</v>
      </c>
      <c r="M100" s="16">
        <v>0.3</v>
      </c>
      <c r="N100" s="13">
        <v>3</v>
      </c>
      <c r="O100" s="17">
        <f t="shared" si="19"/>
        <v>0.23076923076923078</v>
      </c>
      <c r="P100" s="18">
        <v>0</v>
      </c>
    </row>
    <row r="101" spans="1:16" s="21" customFormat="1" ht="9.9499999999999993" customHeight="1" x14ac:dyDescent="0.3">
      <c r="A101" s="52">
        <v>11</v>
      </c>
      <c r="B101" s="53" t="s">
        <v>95</v>
      </c>
      <c r="C101" s="19">
        <v>134.03</v>
      </c>
      <c r="D101" s="13">
        <v>26</v>
      </c>
      <c r="E101" s="13">
        <v>26</v>
      </c>
      <c r="F101" s="19">
        <f t="shared" si="15"/>
        <v>0.19398642095053345</v>
      </c>
      <c r="G101" s="13">
        <v>1</v>
      </c>
      <c r="H101" s="17">
        <f t="shared" si="21"/>
        <v>3.8461538461538464E-2</v>
      </c>
      <c r="I101" s="18">
        <v>0</v>
      </c>
      <c r="J101" s="13">
        <v>1</v>
      </c>
      <c r="K101" s="17">
        <v>0</v>
      </c>
      <c r="L101" s="13">
        <f t="shared" si="18"/>
        <v>7</v>
      </c>
      <c r="M101" s="16">
        <v>0.3</v>
      </c>
      <c r="N101" s="13">
        <v>1</v>
      </c>
      <c r="O101" s="17">
        <f t="shared" si="19"/>
        <v>3.8461538461538464E-2</v>
      </c>
      <c r="P101" s="18">
        <v>0</v>
      </c>
    </row>
    <row r="102" spans="1:16" s="21" customFormat="1" ht="9.9499999999999993" customHeight="1" x14ac:dyDescent="0.3">
      <c r="A102" s="52">
        <v>12</v>
      </c>
      <c r="B102" s="53" t="s">
        <v>96</v>
      </c>
      <c r="C102" s="13">
        <v>72.23</v>
      </c>
      <c r="D102" s="13">
        <v>7</v>
      </c>
      <c r="E102" s="13">
        <v>7</v>
      </c>
      <c r="F102" s="19">
        <f t="shared" si="15"/>
        <v>9.6912640177211684E-2</v>
      </c>
      <c r="G102" s="13">
        <v>0</v>
      </c>
      <c r="H102" s="17">
        <f t="shared" si="21"/>
        <v>0</v>
      </c>
      <c r="I102" s="18">
        <v>0</v>
      </c>
      <c r="J102" s="13">
        <v>0</v>
      </c>
      <c r="K102" s="17">
        <v>0</v>
      </c>
      <c r="L102" s="13">
        <f t="shared" si="18"/>
        <v>0</v>
      </c>
      <c r="M102" s="16">
        <v>0</v>
      </c>
      <c r="N102" s="13">
        <v>0</v>
      </c>
      <c r="O102" s="17">
        <v>0</v>
      </c>
      <c r="P102" s="18">
        <v>0</v>
      </c>
    </row>
    <row r="103" spans="1:16" s="21" customFormat="1" ht="9.9499999999999993" customHeight="1" x14ac:dyDescent="0.3">
      <c r="A103" s="52">
        <v>13</v>
      </c>
      <c r="B103" s="53" t="s">
        <v>97</v>
      </c>
      <c r="C103" s="13">
        <v>162.51</v>
      </c>
      <c r="D103" s="13">
        <v>60</v>
      </c>
      <c r="E103" s="13">
        <v>60</v>
      </c>
      <c r="F103" s="19">
        <f t="shared" si="15"/>
        <v>0.36920804873546248</v>
      </c>
      <c r="G103" s="13">
        <v>5</v>
      </c>
      <c r="H103" s="17">
        <f t="shared" si="21"/>
        <v>8.3333333333333329E-2</v>
      </c>
      <c r="I103" s="18">
        <v>0</v>
      </c>
      <c r="J103" s="13">
        <v>0</v>
      </c>
      <c r="K103" s="17">
        <f t="shared" si="17"/>
        <v>0</v>
      </c>
      <c r="L103" s="13">
        <f t="shared" si="18"/>
        <v>18</v>
      </c>
      <c r="M103" s="16">
        <v>0.3</v>
      </c>
      <c r="N103" s="13">
        <v>5</v>
      </c>
      <c r="O103" s="17">
        <f t="shared" si="19"/>
        <v>8.3333333333333329E-2</v>
      </c>
      <c r="P103" s="18">
        <v>0</v>
      </c>
    </row>
    <row r="104" spans="1:16" s="21" customFormat="1" ht="24.75" customHeight="1" x14ac:dyDescent="0.3">
      <c r="A104" s="52">
        <v>14</v>
      </c>
      <c r="B104" s="53" t="s">
        <v>98</v>
      </c>
      <c r="C104" s="13">
        <v>86.94</v>
      </c>
      <c r="D104" s="13">
        <v>60</v>
      </c>
      <c r="E104" s="13">
        <v>60</v>
      </c>
      <c r="F104" s="19">
        <f t="shared" si="15"/>
        <v>0.69013112491373363</v>
      </c>
      <c r="G104" s="13">
        <v>18</v>
      </c>
      <c r="H104" s="17">
        <f t="shared" si="21"/>
        <v>0.3</v>
      </c>
      <c r="I104" s="18">
        <v>0</v>
      </c>
      <c r="J104" s="13">
        <v>0</v>
      </c>
      <c r="K104" s="17">
        <v>0</v>
      </c>
      <c r="L104" s="13">
        <f t="shared" si="18"/>
        <v>18</v>
      </c>
      <c r="M104" s="16">
        <v>0.3</v>
      </c>
      <c r="N104" s="13">
        <v>18</v>
      </c>
      <c r="O104" s="17">
        <v>0</v>
      </c>
      <c r="P104" s="18">
        <v>0</v>
      </c>
    </row>
    <row r="105" spans="1:16" s="21" customFormat="1" ht="13.5" customHeight="1" x14ac:dyDescent="0.3">
      <c r="A105" s="52">
        <v>15</v>
      </c>
      <c r="B105" s="53" t="s">
        <v>367</v>
      </c>
      <c r="C105" s="13">
        <v>14.57</v>
      </c>
      <c r="D105" s="13">
        <v>25</v>
      </c>
      <c r="E105" s="13">
        <v>25</v>
      </c>
      <c r="F105" s="19">
        <f t="shared" si="15"/>
        <v>1.7158544955387782</v>
      </c>
      <c r="G105" s="13">
        <v>7</v>
      </c>
      <c r="H105" s="17">
        <f t="shared" si="21"/>
        <v>0.28000000000000003</v>
      </c>
      <c r="I105" s="18">
        <v>0</v>
      </c>
      <c r="J105" s="13">
        <v>0</v>
      </c>
      <c r="K105" s="17">
        <v>0</v>
      </c>
      <c r="L105" s="13">
        <f t="shared" si="18"/>
        <v>7</v>
      </c>
      <c r="M105" s="16">
        <v>0.3</v>
      </c>
      <c r="N105" s="13">
        <v>7</v>
      </c>
      <c r="O105" s="17">
        <f t="shared" si="19"/>
        <v>0.28000000000000003</v>
      </c>
      <c r="P105" s="18">
        <v>0</v>
      </c>
    </row>
    <row r="106" spans="1:16" s="21" customFormat="1" ht="12" customHeight="1" x14ac:dyDescent="0.3">
      <c r="A106" s="52">
        <v>16</v>
      </c>
      <c r="B106" s="53" t="s">
        <v>100</v>
      </c>
      <c r="C106" s="13">
        <v>15.02</v>
      </c>
      <c r="D106" s="13">
        <v>33</v>
      </c>
      <c r="E106" s="13">
        <v>33</v>
      </c>
      <c r="F106" s="19">
        <f t="shared" si="15"/>
        <v>2.1970705725699067</v>
      </c>
      <c r="G106" s="13">
        <v>9</v>
      </c>
      <c r="H106" s="17">
        <f t="shared" si="21"/>
        <v>0.27272727272727271</v>
      </c>
      <c r="I106" s="18">
        <v>0</v>
      </c>
      <c r="J106" s="13">
        <v>1</v>
      </c>
      <c r="K106" s="17">
        <v>0</v>
      </c>
      <c r="L106" s="13">
        <f t="shared" si="18"/>
        <v>9</v>
      </c>
      <c r="M106" s="16">
        <v>0.3</v>
      </c>
      <c r="N106" s="13">
        <v>9</v>
      </c>
      <c r="O106" s="17">
        <f t="shared" si="19"/>
        <v>0.27272727272727271</v>
      </c>
      <c r="P106" s="18">
        <v>0</v>
      </c>
    </row>
    <row r="107" spans="1:16" s="21" customFormat="1" ht="13.5" customHeight="1" x14ac:dyDescent="0.3">
      <c r="A107" s="52">
        <v>17</v>
      </c>
      <c r="B107" s="53" t="s">
        <v>101</v>
      </c>
      <c r="C107" s="13">
        <v>46.79</v>
      </c>
      <c r="D107" s="13">
        <v>49</v>
      </c>
      <c r="E107" s="13">
        <v>49</v>
      </c>
      <c r="F107" s="19">
        <f t="shared" si="15"/>
        <v>1.0472323145971361</v>
      </c>
      <c r="G107" s="13">
        <v>14</v>
      </c>
      <c r="H107" s="17">
        <f t="shared" si="21"/>
        <v>0.2857142857142857</v>
      </c>
      <c r="I107" s="18">
        <v>0</v>
      </c>
      <c r="J107" s="13">
        <v>0</v>
      </c>
      <c r="K107" s="17">
        <v>0</v>
      </c>
      <c r="L107" s="13">
        <f t="shared" si="18"/>
        <v>14</v>
      </c>
      <c r="M107" s="16">
        <v>0.3</v>
      </c>
      <c r="N107" s="13">
        <v>14</v>
      </c>
      <c r="O107" s="17">
        <f t="shared" si="19"/>
        <v>0.2857142857142857</v>
      </c>
      <c r="P107" s="18">
        <v>0</v>
      </c>
    </row>
    <row r="108" spans="1:16" s="21" customFormat="1" ht="9.9499999999999993" customHeight="1" x14ac:dyDescent="0.3">
      <c r="A108" s="52">
        <v>18</v>
      </c>
      <c r="B108" s="53" t="s">
        <v>102</v>
      </c>
      <c r="C108" s="13">
        <v>9.3000000000000007</v>
      </c>
      <c r="D108" s="13">
        <v>21</v>
      </c>
      <c r="E108" s="13">
        <v>21</v>
      </c>
      <c r="F108" s="19">
        <f t="shared" si="15"/>
        <v>2.258064516129032</v>
      </c>
      <c r="G108" s="13">
        <v>6</v>
      </c>
      <c r="H108" s="17">
        <f t="shared" si="21"/>
        <v>0.2857142857142857</v>
      </c>
      <c r="I108" s="18">
        <v>0</v>
      </c>
      <c r="J108" s="13">
        <v>0</v>
      </c>
      <c r="K108" s="17">
        <v>0</v>
      </c>
      <c r="L108" s="13">
        <f t="shared" si="18"/>
        <v>6</v>
      </c>
      <c r="M108" s="16">
        <v>0.3</v>
      </c>
      <c r="N108" s="13">
        <v>6</v>
      </c>
      <c r="O108" s="17">
        <f t="shared" si="19"/>
        <v>0.2857142857142857</v>
      </c>
      <c r="P108" s="18">
        <v>0</v>
      </c>
    </row>
    <row r="109" spans="1:16" s="28" customFormat="1" ht="9.9499999999999993" customHeight="1" x14ac:dyDescent="0.3">
      <c r="A109" s="70" t="s">
        <v>103</v>
      </c>
      <c r="B109" s="74"/>
      <c r="C109" s="23">
        <f>SUM(C108,C107,C106,C105,C104,C103,C102,C101,C100,C99,C98,C97,C96,C94,C93,C92,C91,C90,C89,C88,C87,C86,C85,C83,C82)</f>
        <v>5754.5700000000006</v>
      </c>
      <c r="D109" s="22">
        <f>SUM(D82:D108)</f>
        <v>930</v>
      </c>
      <c r="E109" s="22">
        <f>SUM(E82:E108)</f>
        <v>930</v>
      </c>
      <c r="F109" s="23">
        <f t="shared" si="15"/>
        <v>0.16161068507290727</v>
      </c>
      <c r="G109" s="22">
        <f>SUM(G82:G108)</f>
        <v>119</v>
      </c>
      <c r="H109" s="17">
        <f t="shared" si="21"/>
        <v>0.12795698924731183</v>
      </c>
      <c r="I109" s="25">
        <v>0</v>
      </c>
      <c r="J109" s="22">
        <f>SUM(J82:J108)</f>
        <v>13</v>
      </c>
      <c r="K109" s="24">
        <f t="shared" si="17"/>
        <v>0.1092436974789916</v>
      </c>
      <c r="L109" s="22">
        <f>SUM(L82:L108)</f>
        <v>267</v>
      </c>
      <c r="M109" s="24"/>
      <c r="N109" s="22">
        <f>SUM(N82:N108)</f>
        <v>119</v>
      </c>
      <c r="O109" s="24">
        <f t="shared" si="19"/>
        <v>0.12795698924731183</v>
      </c>
      <c r="P109" s="25">
        <v>0</v>
      </c>
    </row>
    <row r="110" spans="1:16" ht="9" customHeight="1" x14ac:dyDescent="0.3">
      <c r="A110" s="75" t="s">
        <v>104</v>
      </c>
      <c r="B110" s="76"/>
      <c r="C110" s="13"/>
      <c r="D110" s="13"/>
      <c r="E110" s="13"/>
      <c r="F110" s="19"/>
      <c r="G110" s="13"/>
      <c r="H110" s="17"/>
      <c r="I110" s="18"/>
      <c r="J110" s="13"/>
      <c r="K110" s="17"/>
      <c r="L110" s="13"/>
      <c r="M110" s="16"/>
      <c r="N110" s="13"/>
      <c r="O110" s="17"/>
      <c r="P110" s="18"/>
    </row>
    <row r="111" spans="1:16" s="21" customFormat="1" ht="9.9499999999999993" customHeight="1" x14ac:dyDescent="0.3">
      <c r="A111" s="52">
        <v>1</v>
      </c>
      <c r="B111" s="53" t="s">
        <v>105</v>
      </c>
      <c r="C111" s="13">
        <v>28.95</v>
      </c>
      <c r="D111" s="13">
        <v>15</v>
      </c>
      <c r="E111" s="13">
        <v>15</v>
      </c>
      <c r="F111" s="19">
        <f t="shared" si="15"/>
        <v>0.5181347150259068</v>
      </c>
      <c r="G111" s="13">
        <v>4</v>
      </c>
      <c r="H111" s="17">
        <f t="shared" si="21"/>
        <v>0.26666666666666666</v>
      </c>
      <c r="I111" s="18">
        <v>0</v>
      </c>
      <c r="J111" s="13">
        <v>1</v>
      </c>
      <c r="K111" s="17">
        <f t="shared" si="17"/>
        <v>0.25</v>
      </c>
      <c r="L111" s="13">
        <f t="shared" si="18"/>
        <v>4</v>
      </c>
      <c r="M111" s="16">
        <v>0.3</v>
      </c>
      <c r="N111" s="13">
        <v>4</v>
      </c>
      <c r="O111" s="17">
        <f t="shared" si="19"/>
        <v>0.26666666666666666</v>
      </c>
      <c r="P111" s="18">
        <v>0</v>
      </c>
    </row>
    <row r="112" spans="1:16" s="21" customFormat="1" ht="9.9499999999999993" customHeight="1" x14ac:dyDescent="0.3">
      <c r="A112" s="52">
        <v>2</v>
      </c>
      <c r="B112" s="53" t="s">
        <v>106</v>
      </c>
      <c r="C112" s="13">
        <v>25.16</v>
      </c>
      <c r="D112" s="13">
        <v>14</v>
      </c>
      <c r="E112" s="13">
        <v>14</v>
      </c>
      <c r="F112" s="19">
        <f t="shared" si="15"/>
        <v>0.55643879173290933</v>
      </c>
      <c r="G112" s="13">
        <v>2</v>
      </c>
      <c r="H112" s="17">
        <f t="shared" si="21"/>
        <v>0.14285714285714285</v>
      </c>
      <c r="I112" s="18">
        <v>0</v>
      </c>
      <c r="J112" s="13">
        <v>1</v>
      </c>
      <c r="K112" s="17">
        <f t="shared" si="17"/>
        <v>0.5</v>
      </c>
      <c r="L112" s="13">
        <f t="shared" si="18"/>
        <v>4</v>
      </c>
      <c r="M112" s="16">
        <v>0.3</v>
      </c>
      <c r="N112" s="13">
        <v>2</v>
      </c>
      <c r="O112" s="17">
        <f t="shared" si="19"/>
        <v>0.14285714285714285</v>
      </c>
      <c r="P112" s="18">
        <v>0</v>
      </c>
    </row>
    <row r="113" spans="1:16" ht="9.9499999999999993" customHeight="1" x14ac:dyDescent="0.3">
      <c r="A113" s="62">
        <v>3</v>
      </c>
      <c r="B113" s="53" t="s">
        <v>107</v>
      </c>
      <c r="C113" s="13"/>
      <c r="D113" s="13"/>
      <c r="E113" s="13"/>
      <c r="F113" s="19"/>
      <c r="G113" s="13"/>
      <c r="H113" s="17"/>
      <c r="I113" s="18"/>
      <c r="J113" s="13"/>
      <c r="K113" s="17"/>
      <c r="L113" s="13">
        <f t="shared" si="18"/>
        <v>0</v>
      </c>
      <c r="M113" s="16"/>
      <c r="N113" s="13"/>
      <c r="O113" s="17"/>
      <c r="P113" s="18"/>
    </row>
    <row r="114" spans="1:16" s="21" customFormat="1" ht="9.9499999999999993" customHeight="1" x14ac:dyDescent="0.3">
      <c r="A114" s="64"/>
      <c r="B114" s="53" t="s">
        <v>108</v>
      </c>
      <c r="C114" s="13">
        <v>353.71</v>
      </c>
      <c r="D114" s="13">
        <v>220</v>
      </c>
      <c r="E114" s="13">
        <v>220</v>
      </c>
      <c r="F114" s="19">
        <f t="shared" si="15"/>
        <v>0.62197845692799192</v>
      </c>
      <c r="G114" s="13">
        <v>33</v>
      </c>
      <c r="H114" s="17">
        <f t="shared" si="21"/>
        <v>0.15</v>
      </c>
      <c r="I114" s="18">
        <v>0</v>
      </c>
      <c r="J114" s="13">
        <v>3</v>
      </c>
      <c r="K114" s="17">
        <f t="shared" si="17"/>
        <v>9.0909090909090912E-2</v>
      </c>
      <c r="L114" s="13">
        <f t="shared" si="18"/>
        <v>66</v>
      </c>
      <c r="M114" s="16">
        <v>0.3</v>
      </c>
      <c r="N114" s="13">
        <v>33</v>
      </c>
      <c r="O114" s="17">
        <f t="shared" si="19"/>
        <v>0.15</v>
      </c>
      <c r="P114" s="18">
        <v>0</v>
      </c>
    </row>
    <row r="115" spans="1:16" s="28" customFormat="1" ht="9.9499999999999993" customHeight="1" x14ac:dyDescent="0.3">
      <c r="A115" s="70" t="s">
        <v>109</v>
      </c>
      <c r="B115" s="74"/>
      <c r="C115" s="22">
        <f>SUM(C111:C114)</f>
        <v>407.82</v>
      </c>
      <c r="D115" s="22">
        <f>SUM(D111:D114)</f>
        <v>249</v>
      </c>
      <c r="E115" s="22">
        <f>SUM(E111:E114)</f>
        <v>249</v>
      </c>
      <c r="F115" s="23">
        <f t="shared" si="15"/>
        <v>0.61056348388995141</v>
      </c>
      <c r="G115" s="22">
        <f>SUM(G111:G114)</f>
        <v>39</v>
      </c>
      <c r="H115" s="17">
        <f t="shared" si="21"/>
        <v>0.15662650602409639</v>
      </c>
      <c r="I115" s="25">
        <v>0</v>
      </c>
      <c r="J115" s="22">
        <f>SUM(J111:J114)</f>
        <v>5</v>
      </c>
      <c r="K115" s="24">
        <f t="shared" si="17"/>
        <v>0.12820512820512819</v>
      </c>
      <c r="L115" s="22">
        <f>SUM(L111:L114)</f>
        <v>74</v>
      </c>
      <c r="M115" s="24"/>
      <c r="N115" s="22">
        <f>SUM(N111:N114)</f>
        <v>39</v>
      </c>
      <c r="O115" s="24">
        <f t="shared" si="19"/>
        <v>0.15662650602409639</v>
      </c>
      <c r="P115" s="25">
        <v>0</v>
      </c>
    </row>
    <row r="116" spans="1:16" ht="9.9499999999999993" customHeight="1" x14ac:dyDescent="0.3">
      <c r="A116" s="75" t="s">
        <v>110</v>
      </c>
      <c r="B116" s="76"/>
      <c r="C116" s="13"/>
      <c r="D116" s="13"/>
      <c r="E116" s="13"/>
      <c r="F116" s="19"/>
      <c r="G116" s="13"/>
      <c r="H116" s="17"/>
      <c r="I116" s="18"/>
      <c r="J116" s="13"/>
      <c r="K116" s="17"/>
      <c r="L116" s="13"/>
      <c r="M116" s="16"/>
      <c r="N116" s="13"/>
      <c r="O116" s="17"/>
      <c r="P116" s="18"/>
    </row>
    <row r="117" spans="1:16" ht="9.75" customHeight="1" x14ac:dyDescent="0.3">
      <c r="A117" s="62">
        <v>1</v>
      </c>
      <c r="B117" s="53" t="s">
        <v>111</v>
      </c>
      <c r="C117" s="13"/>
      <c r="D117" s="13"/>
      <c r="E117" s="13"/>
      <c r="F117" s="19"/>
      <c r="G117" s="13"/>
      <c r="H117" s="17"/>
      <c r="I117" s="18"/>
      <c r="J117" s="13"/>
      <c r="K117" s="17"/>
      <c r="L117" s="13"/>
      <c r="M117" s="16"/>
      <c r="N117" s="13"/>
      <c r="O117" s="17"/>
      <c r="P117" s="18"/>
    </row>
    <row r="118" spans="1:16" s="21" customFormat="1" ht="9.9499999999999993" customHeight="1" x14ac:dyDescent="0.3">
      <c r="A118" s="63"/>
      <c r="B118" s="53" t="s">
        <v>112</v>
      </c>
      <c r="C118" s="13">
        <v>2015.36</v>
      </c>
      <c r="D118" s="13">
        <v>850</v>
      </c>
      <c r="E118" s="13">
        <v>850</v>
      </c>
      <c r="F118" s="19">
        <f t="shared" si="15"/>
        <v>0.42176087646872024</v>
      </c>
      <c r="G118" s="13">
        <v>90</v>
      </c>
      <c r="H118" s="17">
        <f t="shared" ref="H118:H120" si="22">G118/E118</f>
        <v>0.10588235294117647</v>
      </c>
      <c r="I118" s="18">
        <v>17</v>
      </c>
      <c r="J118" s="13">
        <v>40</v>
      </c>
      <c r="K118" s="17">
        <f t="shared" si="17"/>
        <v>0.44444444444444442</v>
      </c>
      <c r="L118" s="13">
        <f t="shared" si="18"/>
        <v>255</v>
      </c>
      <c r="M118" s="16">
        <v>0.3</v>
      </c>
      <c r="N118" s="13">
        <v>90</v>
      </c>
      <c r="O118" s="17">
        <f t="shared" si="19"/>
        <v>0.10588235294117647</v>
      </c>
      <c r="P118" s="18">
        <v>0</v>
      </c>
    </row>
    <row r="119" spans="1:16" s="21" customFormat="1" ht="9.9499999999999993" customHeight="1" x14ac:dyDescent="0.3">
      <c r="A119" s="64"/>
      <c r="B119" s="53" t="s">
        <v>113</v>
      </c>
      <c r="C119" s="13">
        <v>74.36</v>
      </c>
      <c r="D119" s="13">
        <v>50</v>
      </c>
      <c r="E119" s="13">
        <v>50</v>
      </c>
      <c r="F119" s="19">
        <f t="shared" si="15"/>
        <v>0.67240451855836469</v>
      </c>
      <c r="G119" s="13">
        <v>4</v>
      </c>
      <c r="H119" s="17">
        <f t="shared" si="22"/>
        <v>0.08</v>
      </c>
      <c r="I119" s="18">
        <v>0</v>
      </c>
      <c r="J119" s="13">
        <v>1</v>
      </c>
      <c r="K119" s="17">
        <f t="shared" si="17"/>
        <v>0.25</v>
      </c>
      <c r="L119" s="13">
        <f t="shared" si="18"/>
        <v>15</v>
      </c>
      <c r="M119" s="16">
        <v>0.3</v>
      </c>
      <c r="N119" s="13">
        <v>4</v>
      </c>
      <c r="O119" s="17">
        <f t="shared" si="19"/>
        <v>0.08</v>
      </c>
      <c r="P119" s="18">
        <v>0</v>
      </c>
    </row>
    <row r="120" spans="1:16" s="21" customFormat="1" ht="9.9499999999999993" customHeight="1" x14ac:dyDescent="0.3">
      <c r="A120" s="52">
        <v>2</v>
      </c>
      <c r="B120" s="53" t="s">
        <v>114</v>
      </c>
      <c r="C120" s="13">
        <v>20.85</v>
      </c>
      <c r="D120" s="13">
        <v>5</v>
      </c>
      <c r="E120" s="13">
        <v>5</v>
      </c>
      <c r="F120" s="19">
        <f t="shared" si="15"/>
        <v>0.23980815347721821</v>
      </c>
      <c r="G120" s="13">
        <v>0</v>
      </c>
      <c r="H120" s="17">
        <f t="shared" si="22"/>
        <v>0</v>
      </c>
      <c r="I120" s="18">
        <v>0</v>
      </c>
      <c r="J120" s="13">
        <v>0</v>
      </c>
      <c r="K120" s="17">
        <v>0</v>
      </c>
      <c r="L120" s="13">
        <f t="shared" si="18"/>
        <v>0</v>
      </c>
      <c r="M120" s="16">
        <v>0</v>
      </c>
      <c r="N120" s="13">
        <v>0</v>
      </c>
      <c r="O120" s="17">
        <v>0</v>
      </c>
      <c r="P120" s="18">
        <v>0</v>
      </c>
    </row>
    <row r="121" spans="1:16" s="21" customFormat="1" ht="9.9499999999999993" customHeight="1" x14ac:dyDescent="0.3">
      <c r="A121" s="62">
        <v>3</v>
      </c>
      <c r="B121" s="53" t="s">
        <v>115</v>
      </c>
      <c r="C121" s="13"/>
      <c r="D121" s="13"/>
      <c r="E121" s="13"/>
      <c r="F121" s="19"/>
      <c r="G121" s="13"/>
      <c r="H121" s="17"/>
      <c r="I121" s="18"/>
      <c r="J121" s="13"/>
      <c r="K121" s="17"/>
      <c r="L121" s="13">
        <f t="shared" si="18"/>
        <v>0</v>
      </c>
      <c r="M121" s="16"/>
      <c r="N121" s="13"/>
      <c r="O121" s="17"/>
      <c r="P121" s="18"/>
    </row>
    <row r="122" spans="1:16" s="21" customFormat="1" ht="9.9499999999999993" customHeight="1" x14ac:dyDescent="0.3">
      <c r="A122" s="63"/>
      <c r="B122" s="53" t="s">
        <v>116</v>
      </c>
      <c r="C122" s="13">
        <v>175.25</v>
      </c>
      <c r="D122" s="13">
        <v>15</v>
      </c>
      <c r="E122" s="13">
        <v>15</v>
      </c>
      <c r="F122" s="19">
        <f t="shared" si="15"/>
        <v>8.5592011412268187E-2</v>
      </c>
      <c r="G122" s="13">
        <v>3</v>
      </c>
      <c r="H122" s="17">
        <f t="shared" ref="H122:H123" si="23">G122/E122</f>
        <v>0.2</v>
      </c>
      <c r="I122" s="18">
        <v>0</v>
      </c>
      <c r="J122" s="13">
        <v>0</v>
      </c>
      <c r="K122" s="17">
        <v>0</v>
      </c>
      <c r="L122" s="13">
        <f t="shared" si="18"/>
        <v>4</v>
      </c>
      <c r="M122" s="16">
        <v>0.3</v>
      </c>
      <c r="N122" s="13">
        <v>3</v>
      </c>
      <c r="O122" s="17">
        <f t="shared" si="19"/>
        <v>0.2</v>
      </c>
      <c r="P122" s="18">
        <v>0</v>
      </c>
    </row>
    <row r="123" spans="1:16" s="21" customFormat="1" ht="9.9499999999999993" customHeight="1" x14ac:dyDescent="0.3">
      <c r="A123" s="64"/>
      <c r="B123" s="53" t="s">
        <v>117</v>
      </c>
      <c r="C123" s="13">
        <v>121.07</v>
      </c>
      <c r="D123" s="13">
        <v>15</v>
      </c>
      <c r="E123" s="13">
        <v>15</v>
      </c>
      <c r="F123" s="19">
        <f t="shared" si="15"/>
        <v>0.12389526720079294</v>
      </c>
      <c r="G123" s="13">
        <v>3</v>
      </c>
      <c r="H123" s="17">
        <f t="shared" si="23"/>
        <v>0.2</v>
      </c>
      <c r="I123" s="18">
        <v>0</v>
      </c>
      <c r="J123" s="13">
        <v>0</v>
      </c>
      <c r="K123" s="17">
        <v>0</v>
      </c>
      <c r="L123" s="13">
        <f t="shared" si="18"/>
        <v>4</v>
      </c>
      <c r="M123" s="16">
        <v>0.3</v>
      </c>
      <c r="N123" s="13">
        <v>3</v>
      </c>
      <c r="O123" s="17">
        <f t="shared" si="19"/>
        <v>0.2</v>
      </c>
      <c r="P123" s="18">
        <v>0</v>
      </c>
    </row>
    <row r="124" spans="1:16" s="21" customFormat="1" ht="51.75" customHeight="1" x14ac:dyDescent="0.3">
      <c r="A124" s="52">
        <v>4</v>
      </c>
      <c r="B124" s="53" t="s">
        <v>18</v>
      </c>
      <c r="C124" s="13"/>
      <c r="D124" s="13"/>
      <c r="E124" s="13"/>
      <c r="F124" s="19"/>
      <c r="G124" s="13"/>
      <c r="H124" s="17"/>
      <c r="I124" s="18"/>
      <c r="J124" s="13"/>
      <c r="K124" s="17"/>
      <c r="L124" s="13"/>
      <c r="M124" s="16"/>
      <c r="N124" s="13"/>
      <c r="O124" s="17"/>
      <c r="P124" s="18"/>
    </row>
    <row r="125" spans="1:16" s="28" customFormat="1" ht="9.9499999999999993" customHeight="1" x14ac:dyDescent="0.3">
      <c r="A125" s="73" t="s">
        <v>118</v>
      </c>
      <c r="B125" s="73"/>
      <c r="C125" s="22">
        <f>SUM(C118:C124)</f>
        <v>2406.89</v>
      </c>
      <c r="D125" s="22">
        <f>SUM(D118:D124)</f>
        <v>935</v>
      </c>
      <c r="E125" s="22">
        <f>SUM(E118:E124)</f>
        <v>935</v>
      </c>
      <c r="F125" s="23">
        <f t="shared" si="15"/>
        <v>0.38846810614527461</v>
      </c>
      <c r="G125" s="22">
        <f>SUM(G118:G124)</f>
        <v>100</v>
      </c>
      <c r="H125" s="17">
        <f t="shared" ref="H125" si="24">G125/E125</f>
        <v>0.10695187165775401</v>
      </c>
      <c r="I125" s="22">
        <f>SUM(I118:I124)</f>
        <v>17</v>
      </c>
      <c r="J125" s="22">
        <f>SUM(J118:J124)</f>
        <v>41</v>
      </c>
      <c r="K125" s="24">
        <f t="shared" si="17"/>
        <v>0.41</v>
      </c>
      <c r="L125" s="22">
        <f>SUM(L118:L124)</f>
        <v>278</v>
      </c>
      <c r="M125" s="24"/>
      <c r="N125" s="22">
        <f>SUM(N118:N124)</f>
        <v>100</v>
      </c>
      <c r="O125" s="24">
        <f t="shared" si="19"/>
        <v>0.10695187165775401</v>
      </c>
      <c r="P125" s="22">
        <f>SUM(P118:P124)</f>
        <v>0</v>
      </c>
    </row>
    <row r="126" spans="1:16" ht="9.9499999999999993" customHeight="1" x14ac:dyDescent="0.3">
      <c r="A126" s="72" t="s">
        <v>119</v>
      </c>
      <c r="B126" s="72"/>
      <c r="C126" s="13"/>
      <c r="D126" s="13"/>
      <c r="E126" s="13"/>
      <c r="F126" s="19"/>
      <c r="G126" s="13"/>
      <c r="H126" s="17"/>
      <c r="I126" s="18"/>
      <c r="J126" s="13"/>
      <c r="K126" s="17"/>
      <c r="L126" s="13"/>
      <c r="M126" s="16"/>
      <c r="N126" s="13"/>
      <c r="O126" s="17"/>
      <c r="P126" s="18"/>
    </row>
    <row r="127" spans="1:16" ht="9.9499999999999993" customHeight="1" x14ac:dyDescent="0.3">
      <c r="A127" s="62">
        <v>1</v>
      </c>
      <c r="B127" s="53" t="s">
        <v>120</v>
      </c>
      <c r="C127" s="13"/>
      <c r="D127" s="13"/>
      <c r="E127" s="13"/>
      <c r="F127" s="19"/>
      <c r="G127" s="13"/>
      <c r="H127" s="17"/>
      <c r="I127" s="18"/>
      <c r="J127" s="13"/>
      <c r="K127" s="17"/>
      <c r="L127" s="13"/>
      <c r="M127" s="16"/>
      <c r="N127" s="13"/>
      <c r="O127" s="17"/>
      <c r="P127" s="18"/>
    </row>
    <row r="128" spans="1:16" s="21" customFormat="1" ht="9.9499999999999993" customHeight="1" x14ac:dyDescent="0.3">
      <c r="A128" s="64"/>
      <c r="B128" s="53" t="s">
        <v>121</v>
      </c>
      <c r="C128" s="13">
        <v>22.32</v>
      </c>
      <c r="D128" s="13">
        <v>28</v>
      </c>
      <c r="E128" s="13">
        <v>28</v>
      </c>
      <c r="F128" s="19">
        <f t="shared" si="15"/>
        <v>1.2544802867383513</v>
      </c>
      <c r="G128" s="13">
        <v>7</v>
      </c>
      <c r="H128" s="17">
        <f t="shared" ref="H128" si="25">G128/E128</f>
        <v>0.25</v>
      </c>
      <c r="I128" s="18">
        <v>0</v>
      </c>
      <c r="J128" s="13">
        <v>1</v>
      </c>
      <c r="K128" s="17">
        <f t="shared" si="17"/>
        <v>0.14285714285714285</v>
      </c>
      <c r="L128" s="13">
        <f t="shared" si="18"/>
        <v>8</v>
      </c>
      <c r="M128" s="16">
        <v>0.3</v>
      </c>
      <c r="N128" s="13">
        <v>7</v>
      </c>
      <c r="O128" s="17">
        <f t="shared" ref="O128" si="26">N128/E128</f>
        <v>0.25</v>
      </c>
      <c r="P128" s="18">
        <v>0</v>
      </c>
    </row>
    <row r="129" spans="1:16" ht="9.9499999999999993" customHeight="1" x14ac:dyDescent="0.3">
      <c r="A129" s="62">
        <v>2</v>
      </c>
      <c r="B129" s="53" t="s">
        <v>122</v>
      </c>
      <c r="C129" s="13"/>
      <c r="D129" s="13"/>
      <c r="E129" s="13"/>
      <c r="F129" s="19"/>
      <c r="G129" s="13"/>
      <c r="H129" s="17"/>
      <c r="I129" s="18"/>
      <c r="J129" s="13"/>
      <c r="K129" s="17"/>
      <c r="L129" s="13"/>
      <c r="M129" s="16"/>
      <c r="N129" s="13"/>
      <c r="O129" s="17"/>
      <c r="P129" s="18"/>
    </row>
    <row r="130" spans="1:16" s="21" customFormat="1" ht="9.9499999999999993" customHeight="1" x14ac:dyDescent="0.3">
      <c r="A130" s="64"/>
      <c r="B130" s="53" t="s">
        <v>123</v>
      </c>
      <c r="C130" s="13">
        <v>145.66999999999999</v>
      </c>
      <c r="D130" s="13">
        <v>97</v>
      </c>
      <c r="E130" s="13">
        <v>97</v>
      </c>
      <c r="F130" s="19">
        <f t="shared" si="15"/>
        <v>0.66588865243358286</v>
      </c>
      <c r="G130" s="13">
        <v>29</v>
      </c>
      <c r="H130" s="17">
        <f t="shared" ref="H130" si="27">G130/E130</f>
        <v>0.29896907216494845</v>
      </c>
      <c r="I130" s="18">
        <v>0</v>
      </c>
      <c r="J130" s="13">
        <v>2</v>
      </c>
      <c r="K130" s="17">
        <f t="shared" si="17"/>
        <v>6.8965517241379309E-2</v>
      </c>
      <c r="L130" s="13">
        <f t="shared" si="18"/>
        <v>29</v>
      </c>
      <c r="M130" s="16">
        <v>0.3</v>
      </c>
      <c r="N130" s="13">
        <v>29</v>
      </c>
      <c r="O130" s="17">
        <f t="shared" si="19"/>
        <v>0.29896907216494845</v>
      </c>
      <c r="P130" s="18">
        <v>0</v>
      </c>
    </row>
    <row r="131" spans="1:16" ht="9.9499999999999993" customHeight="1" x14ac:dyDescent="0.3">
      <c r="A131" s="62">
        <v>3</v>
      </c>
      <c r="B131" s="53" t="s">
        <v>124</v>
      </c>
      <c r="C131" s="13"/>
      <c r="D131" s="13"/>
      <c r="E131" s="13"/>
      <c r="F131" s="19"/>
      <c r="G131" s="13"/>
      <c r="H131" s="17"/>
      <c r="I131" s="18"/>
      <c r="J131" s="13"/>
      <c r="K131" s="17"/>
      <c r="L131" s="13"/>
      <c r="M131" s="16"/>
      <c r="N131" s="13"/>
      <c r="O131" s="17"/>
      <c r="P131" s="18"/>
    </row>
    <row r="132" spans="1:16" s="21" customFormat="1" ht="9.9499999999999993" customHeight="1" x14ac:dyDescent="0.3">
      <c r="A132" s="64"/>
      <c r="B132" s="53" t="s">
        <v>125</v>
      </c>
      <c r="C132" s="13">
        <v>200.1</v>
      </c>
      <c r="D132" s="13">
        <v>108</v>
      </c>
      <c r="E132" s="13">
        <v>108</v>
      </c>
      <c r="F132" s="19">
        <f t="shared" si="15"/>
        <v>0.53973013493253374</v>
      </c>
      <c r="G132" s="13">
        <v>32</v>
      </c>
      <c r="H132" s="17">
        <f t="shared" ref="H132" si="28">G132/E132</f>
        <v>0.29629629629629628</v>
      </c>
      <c r="I132" s="18">
        <v>0</v>
      </c>
      <c r="J132" s="13">
        <v>3</v>
      </c>
      <c r="K132" s="17">
        <f t="shared" si="17"/>
        <v>9.375E-2</v>
      </c>
      <c r="L132" s="13">
        <f t="shared" si="18"/>
        <v>32</v>
      </c>
      <c r="M132" s="16">
        <v>0.3</v>
      </c>
      <c r="N132" s="13">
        <v>32</v>
      </c>
      <c r="O132" s="17">
        <f t="shared" ref="O132" si="29">N132/E132</f>
        <v>0.29629629629629628</v>
      </c>
      <c r="P132" s="18">
        <v>0</v>
      </c>
    </row>
    <row r="133" spans="1:16" ht="9.9499999999999993" customHeight="1" x14ac:dyDescent="0.3">
      <c r="A133" s="62">
        <v>4</v>
      </c>
      <c r="B133" s="53" t="s">
        <v>126</v>
      </c>
      <c r="C133" s="13"/>
      <c r="D133" s="13"/>
      <c r="E133" s="13"/>
      <c r="F133" s="19"/>
      <c r="G133" s="13"/>
      <c r="H133" s="17"/>
      <c r="I133" s="18"/>
      <c r="J133" s="13"/>
      <c r="K133" s="17"/>
      <c r="L133" s="13"/>
      <c r="M133" s="16"/>
      <c r="N133" s="13"/>
      <c r="O133" s="17"/>
      <c r="P133" s="18"/>
    </row>
    <row r="134" spans="1:16" s="21" customFormat="1" ht="9.9499999999999993" customHeight="1" x14ac:dyDescent="0.3">
      <c r="A134" s="64"/>
      <c r="B134" s="53" t="s">
        <v>127</v>
      </c>
      <c r="C134" s="13">
        <v>64.16</v>
      </c>
      <c r="D134" s="13">
        <v>97</v>
      </c>
      <c r="E134" s="13">
        <v>97</v>
      </c>
      <c r="F134" s="19">
        <f t="shared" si="15"/>
        <v>1.5118453865336658</v>
      </c>
      <c r="G134" s="13">
        <v>11</v>
      </c>
      <c r="H134" s="17">
        <f t="shared" ref="H134:H135" si="30">G134/E134</f>
        <v>0.1134020618556701</v>
      </c>
      <c r="I134" s="18">
        <v>0</v>
      </c>
      <c r="J134" s="13">
        <v>1</v>
      </c>
      <c r="K134" s="17">
        <f t="shared" si="17"/>
        <v>9.0909090909090912E-2</v>
      </c>
      <c r="L134" s="13">
        <f t="shared" si="18"/>
        <v>29</v>
      </c>
      <c r="M134" s="16">
        <v>0.3</v>
      </c>
      <c r="N134" s="13">
        <v>11</v>
      </c>
      <c r="O134" s="17">
        <f t="shared" ref="O134" si="31">N134/E134</f>
        <v>0.1134020618556701</v>
      </c>
      <c r="P134" s="18">
        <v>0</v>
      </c>
    </row>
    <row r="135" spans="1:16" s="21" customFormat="1" ht="9.9499999999999993" customHeight="1" x14ac:dyDescent="0.3">
      <c r="A135" s="52">
        <v>5</v>
      </c>
      <c r="B135" s="53" t="s">
        <v>128</v>
      </c>
      <c r="C135" s="13">
        <v>367.53</v>
      </c>
      <c r="D135" s="13">
        <v>35</v>
      </c>
      <c r="E135" s="13">
        <v>35</v>
      </c>
      <c r="F135" s="19">
        <f t="shared" si="15"/>
        <v>9.5230321334312848E-2</v>
      </c>
      <c r="G135" s="13">
        <v>5</v>
      </c>
      <c r="H135" s="17">
        <f t="shared" si="30"/>
        <v>0.14285714285714285</v>
      </c>
      <c r="I135" s="18">
        <v>0</v>
      </c>
      <c r="J135" s="13">
        <v>0</v>
      </c>
      <c r="K135" s="17">
        <f t="shared" si="17"/>
        <v>0</v>
      </c>
      <c r="L135" s="13">
        <f t="shared" si="18"/>
        <v>10</v>
      </c>
      <c r="M135" s="16">
        <v>0.3</v>
      </c>
      <c r="N135" s="13">
        <v>5</v>
      </c>
      <c r="O135" s="17">
        <f t="shared" si="19"/>
        <v>0.14285714285714285</v>
      </c>
      <c r="P135" s="18">
        <v>0</v>
      </c>
    </row>
    <row r="136" spans="1:16" ht="9.9499999999999993" customHeight="1" x14ac:dyDescent="0.3">
      <c r="A136" s="62">
        <v>6</v>
      </c>
      <c r="B136" s="53" t="s">
        <v>129</v>
      </c>
      <c r="C136" s="13"/>
      <c r="D136" s="13"/>
      <c r="E136" s="13"/>
      <c r="F136" s="19"/>
      <c r="G136" s="13"/>
      <c r="H136" s="17"/>
      <c r="I136" s="18"/>
      <c r="J136" s="13"/>
      <c r="K136" s="17"/>
      <c r="L136" s="13"/>
      <c r="M136" s="16"/>
      <c r="N136" s="13"/>
      <c r="O136" s="17"/>
      <c r="P136" s="18"/>
    </row>
    <row r="137" spans="1:16" ht="9.9499999999999993" customHeight="1" x14ac:dyDescent="0.3">
      <c r="A137" s="63"/>
      <c r="B137" s="53" t="s">
        <v>116</v>
      </c>
      <c r="C137" s="13">
        <v>376.48</v>
      </c>
      <c r="D137" s="13">
        <v>150</v>
      </c>
      <c r="E137" s="13">
        <v>150</v>
      </c>
      <c r="F137" s="19">
        <f t="shared" si="15"/>
        <v>0.3984275393115172</v>
      </c>
      <c r="G137" s="13">
        <v>25</v>
      </c>
      <c r="H137" s="17">
        <f t="shared" ref="H137:H138" si="32">G137/E137</f>
        <v>0.16666666666666666</v>
      </c>
      <c r="I137" s="18">
        <v>0</v>
      </c>
      <c r="J137" s="13">
        <v>8</v>
      </c>
      <c r="K137" s="17">
        <f t="shared" si="17"/>
        <v>0.32</v>
      </c>
      <c r="L137" s="13">
        <f t="shared" si="18"/>
        <v>45</v>
      </c>
      <c r="M137" s="16">
        <v>0.3</v>
      </c>
      <c r="N137" s="13">
        <v>25</v>
      </c>
      <c r="O137" s="17">
        <f t="shared" si="19"/>
        <v>0.16666666666666666</v>
      </c>
      <c r="P137" s="18">
        <v>0</v>
      </c>
    </row>
    <row r="138" spans="1:16" ht="9.9499999999999993" customHeight="1" x14ac:dyDescent="0.3">
      <c r="A138" s="64"/>
      <c r="B138" s="53" t="s">
        <v>117</v>
      </c>
      <c r="C138" s="13">
        <v>23.6</v>
      </c>
      <c r="D138" s="13">
        <v>16</v>
      </c>
      <c r="E138" s="13">
        <v>16</v>
      </c>
      <c r="F138" s="19">
        <f t="shared" si="15"/>
        <v>0.67796610169491522</v>
      </c>
      <c r="G138" s="13">
        <v>2</v>
      </c>
      <c r="H138" s="17">
        <f t="shared" si="32"/>
        <v>0.125</v>
      </c>
      <c r="I138" s="18">
        <v>0</v>
      </c>
      <c r="J138" s="13">
        <v>0</v>
      </c>
      <c r="K138" s="17">
        <v>0</v>
      </c>
      <c r="L138" s="13">
        <f t="shared" si="18"/>
        <v>4</v>
      </c>
      <c r="M138" s="16">
        <v>0.3</v>
      </c>
      <c r="N138" s="13">
        <v>2</v>
      </c>
      <c r="O138" s="17">
        <f t="shared" si="19"/>
        <v>0.125</v>
      </c>
      <c r="P138" s="18">
        <v>0</v>
      </c>
    </row>
    <row r="139" spans="1:16" ht="9.9499999999999993" customHeight="1" x14ac:dyDescent="0.3">
      <c r="A139" s="62">
        <v>7</v>
      </c>
      <c r="B139" s="53" t="s">
        <v>130</v>
      </c>
      <c r="C139" s="13"/>
      <c r="D139" s="13"/>
      <c r="E139" s="13"/>
      <c r="F139" s="19"/>
      <c r="G139" s="13"/>
      <c r="H139" s="17"/>
      <c r="I139" s="18"/>
      <c r="J139" s="13"/>
      <c r="K139" s="17"/>
      <c r="L139" s="13"/>
      <c r="M139" s="16"/>
      <c r="N139" s="13"/>
      <c r="O139" s="17"/>
      <c r="P139" s="18"/>
    </row>
    <row r="140" spans="1:16" s="21" customFormat="1" ht="9.9499999999999993" customHeight="1" x14ac:dyDescent="0.3">
      <c r="A140" s="64"/>
      <c r="B140" s="53" t="s">
        <v>56</v>
      </c>
      <c r="C140" s="13">
        <v>141.91</v>
      </c>
      <c r="D140" s="13">
        <v>74</v>
      </c>
      <c r="E140" s="13">
        <v>74</v>
      </c>
      <c r="F140" s="19">
        <f t="shared" si="15"/>
        <v>0.52145726164470441</v>
      </c>
      <c r="G140" s="13">
        <v>21</v>
      </c>
      <c r="H140" s="17">
        <f t="shared" ref="H140:H143" si="33">G140/E140</f>
        <v>0.28378378378378377</v>
      </c>
      <c r="I140" s="18">
        <v>0</v>
      </c>
      <c r="J140" s="13">
        <v>4</v>
      </c>
      <c r="K140" s="17">
        <f t="shared" si="17"/>
        <v>0.19047619047619047</v>
      </c>
      <c r="L140" s="13">
        <f t="shared" si="18"/>
        <v>22</v>
      </c>
      <c r="M140" s="16">
        <v>0.3</v>
      </c>
      <c r="N140" s="13">
        <v>21</v>
      </c>
      <c r="O140" s="17">
        <f t="shared" si="19"/>
        <v>0.28378378378378377</v>
      </c>
      <c r="P140" s="18">
        <v>0</v>
      </c>
    </row>
    <row r="141" spans="1:16" s="21" customFormat="1" ht="9.9499999999999993" customHeight="1" x14ac:dyDescent="0.3">
      <c r="A141" s="52">
        <v>8</v>
      </c>
      <c r="B141" s="53" t="s">
        <v>131</v>
      </c>
      <c r="C141" s="13">
        <v>16.45</v>
      </c>
      <c r="D141" s="13">
        <v>15</v>
      </c>
      <c r="E141" s="13">
        <v>15</v>
      </c>
      <c r="F141" s="19">
        <f t="shared" si="15"/>
        <v>0.91185410334346506</v>
      </c>
      <c r="G141" s="13">
        <v>4</v>
      </c>
      <c r="H141" s="17">
        <f t="shared" si="33"/>
        <v>0.26666666666666666</v>
      </c>
      <c r="I141" s="18">
        <v>0</v>
      </c>
      <c r="J141" s="13">
        <v>0</v>
      </c>
      <c r="K141" s="17">
        <f t="shared" si="17"/>
        <v>0</v>
      </c>
      <c r="L141" s="13">
        <f t="shared" si="18"/>
        <v>4</v>
      </c>
      <c r="M141" s="16">
        <v>0.3</v>
      </c>
      <c r="N141" s="13">
        <v>4</v>
      </c>
      <c r="O141" s="17">
        <f t="shared" si="19"/>
        <v>0.26666666666666666</v>
      </c>
      <c r="P141" s="18">
        <v>0</v>
      </c>
    </row>
    <row r="142" spans="1:16" s="21" customFormat="1" ht="9.9499999999999993" customHeight="1" x14ac:dyDescent="0.3">
      <c r="A142" s="52">
        <v>9</v>
      </c>
      <c r="B142" s="53" t="s">
        <v>132</v>
      </c>
      <c r="C142" s="13">
        <v>19.21</v>
      </c>
      <c r="D142" s="13">
        <v>20</v>
      </c>
      <c r="E142" s="13">
        <v>20</v>
      </c>
      <c r="F142" s="19">
        <f t="shared" si="15"/>
        <v>1.0411244143675169</v>
      </c>
      <c r="G142" s="13">
        <v>2</v>
      </c>
      <c r="H142" s="17">
        <f t="shared" si="33"/>
        <v>0.1</v>
      </c>
      <c r="I142" s="18">
        <v>0</v>
      </c>
      <c r="J142" s="13">
        <v>0</v>
      </c>
      <c r="K142" s="17">
        <f t="shared" si="17"/>
        <v>0</v>
      </c>
      <c r="L142" s="13">
        <f t="shared" si="18"/>
        <v>6</v>
      </c>
      <c r="M142" s="16">
        <v>0.3</v>
      </c>
      <c r="N142" s="13">
        <v>2</v>
      </c>
      <c r="O142" s="17">
        <f t="shared" si="19"/>
        <v>0.1</v>
      </c>
      <c r="P142" s="18">
        <v>0</v>
      </c>
    </row>
    <row r="143" spans="1:16" s="21" customFormat="1" ht="9.9499999999999993" customHeight="1" x14ac:dyDescent="0.3">
      <c r="A143" s="52">
        <v>10</v>
      </c>
      <c r="B143" s="53" t="s">
        <v>133</v>
      </c>
      <c r="C143" s="13">
        <v>66.27</v>
      </c>
      <c r="D143" s="13">
        <v>26</v>
      </c>
      <c r="E143" s="13">
        <v>26</v>
      </c>
      <c r="F143" s="19">
        <f t="shared" si="15"/>
        <v>0.39233438961822847</v>
      </c>
      <c r="G143" s="13">
        <v>2</v>
      </c>
      <c r="H143" s="17">
        <f t="shared" si="33"/>
        <v>7.6923076923076927E-2</v>
      </c>
      <c r="I143" s="18">
        <v>0</v>
      </c>
      <c r="J143" s="13">
        <v>0</v>
      </c>
      <c r="K143" s="17">
        <f t="shared" si="17"/>
        <v>0</v>
      </c>
      <c r="L143" s="13">
        <f t="shared" si="18"/>
        <v>7</v>
      </c>
      <c r="M143" s="16">
        <v>0.3</v>
      </c>
      <c r="N143" s="13">
        <v>2</v>
      </c>
      <c r="O143" s="17">
        <f t="shared" si="19"/>
        <v>7.6923076923076927E-2</v>
      </c>
      <c r="P143" s="18">
        <v>0</v>
      </c>
    </row>
    <row r="144" spans="1:16" ht="9.9499999999999993" customHeight="1" x14ac:dyDescent="0.3">
      <c r="A144" s="62">
        <v>11</v>
      </c>
      <c r="B144" s="53" t="s">
        <v>134</v>
      </c>
      <c r="C144" s="13"/>
      <c r="D144" s="13"/>
      <c r="E144" s="13"/>
      <c r="F144" s="19"/>
      <c r="G144" s="13"/>
      <c r="H144" s="17"/>
      <c r="I144" s="18"/>
      <c r="J144" s="13"/>
      <c r="K144" s="17"/>
      <c r="L144" s="13"/>
      <c r="M144" s="16"/>
      <c r="N144" s="13"/>
      <c r="O144" s="17"/>
      <c r="P144" s="18"/>
    </row>
    <row r="145" spans="1:16" s="21" customFormat="1" ht="9.9499999999999993" customHeight="1" x14ac:dyDescent="0.3">
      <c r="A145" s="63"/>
      <c r="B145" s="53" t="s">
        <v>135</v>
      </c>
      <c r="C145" s="13">
        <v>193.94</v>
      </c>
      <c r="D145" s="13">
        <v>50</v>
      </c>
      <c r="E145" s="13">
        <v>50</v>
      </c>
      <c r="F145" s="19">
        <f t="shared" ref="F145:F207" si="34">E145/C145</f>
        <v>0.25781169433845519</v>
      </c>
      <c r="G145" s="13">
        <v>10</v>
      </c>
      <c r="H145" s="17">
        <f t="shared" ref="H145:H146" si="35">G145/E145</f>
        <v>0.2</v>
      </c>
      <c r="I145" s="18">
        <v>0</v>
      </c>
      <c r="J145" s="13">
        <v>0</v>
      </c>
      <c r="K145" s="17">
        <f t="shared" ref="K145:K146" si="36">J145/G145</f>
        <v>0</v>
      </c>
      <c r="L145" s="13">
        <f t="shared" ref="L145:L207" si="37">ROUNDDOWN(E145*M145,0)</f>
        <v>15</v>
      </c>
      <c r="M145" s="16">
        <v>0.3</v>
      </c>
      <c r="N145" s="13">
        <v>10</v>
      </c>
      <c r="O145" s="17">
        <f t="shared" ref="O145:O207" si="38">N145/E145</f>
        <v>0.2</v>
      </c>
      <c r="P145" s="18">
        <v>0</v>
      </c>
    </row>
    <row r="146" spans="1:16" s="21" customFormat="1" ht="9.9499999999999993" customHeight="1" x14ac:dyDescent="0.3">
      <c r="A146" s="64"/>
      <c r="B146" s="53" t="s">
        <v>136</v>
      </c>
      <c r="C146" s="13">
        <v>283.94</v>
      </c>
      <c r="D146" s="13">
        <v>100</v>
      </c>
      <c r="E146" s="13">
        <v>100</v>
      </c>
      <c r="F146" s="19">
        <f t="shared" si="34"/>
        <v>0.35218708177784042</v>
      </c>
      <c r="G146" s="13">
        <v>14</v>
      </c>
      <c r="H146" s="17">
        <f t="shared" si="35"/>
        <v>0.14000000000000001</v>
      </c>
      <c r="I146" s="18">
        <v>0</v>
      </c>
      <c r="J146" s="13">
        <v>0</v>
      </c>
      <c r="K146" s="17">
        <f t="shared" si="36"/>
        <v>0</v>
      </c>
      <c r="L146" s="13">
        <f t="shared" si="37"/>
        <v>30</v>
      </c>
      <c r="M146" s="16">
        <v>0.3</v>
      </c>
      <c r="N146" s="13">
        <v>14</v>
      </c>
      <c r="O146" s="17">
        <f t="shared" si="38"/>
        <v>0.14000000000000001</v>
      </c>
      <c r="P146" s="18">
        <v>0</v>
      </c>
    </row>
    <row r="147" spans="1:16" ht="9.9499999999999993" customHeight="1" x14ac:dyDescent="0.3">
      <c r="A147" s="62">
        <v>12</v>
      </c>
      <c r="B147" s="53" t="s">
        <v>137</v>
      </c>
      <c r="C147" s="13"/>
      <c r="D147" s="13"/>
      <c r="E147" s="13"/>
      <c r="F147" s="19"/>
      <c r="G147" s="13"/>
      <c r="H147" s="17"/>
      <c r="I147" s="18"/>
      <c r="J147" s="13"/>
      <c r="K147" s="17"/>
      <c r="L147" s="13">
        <f t="shared" si="37"/>
        <v>0</v>
      </c>
      <c r="M147" s="16"/>
      <c r="N147" s="13"/>
      <c r="O147" s="17"/>
      <c r="P147" s="18"/>
    </row>
    <row r="148" spans="1:16" s="21" customFormat="1" ht="9.9499999999999993" customHeight="1" x14ac:dyDescent="0.3">
      <c r="A148" s="64"/>
      <c r="B148" s="53" t="s">
        <v>56</v>
      </c>
      <c r="C148" s="13">
        <v>63.69</v>
      </c>
      <c r="D148" s="13">
        <v>12</v>
      </c>
      <c r="E148" s="13">
        <v>12</v>
      </c>
      <c r="F148" s="19">
        <f t="shared" si="34"/>
        <v>0.18841262364578426</v>
      </c>
      <c r="G148" s="13">
        <v>3</v>
      </c>
      <c r="H148" s="17">
        <f t="shared" ref="H148" si="39">G148/E148</f>
        <v>0.25</v>
      </c>
      <c r="I148" s="18">
        <v>0</v>
      </c>
      <c r="J148" s="13">
        <v>0</v>
      </c>
      <c r="K148" s="17">
        <f t="shared" ref="K148:K205" si="40">J148/G148</f>
        <v>0</v>
      </c>
      <c r="L148" s="13">
        <f t="shared" si="37"/>
        <v>3</v>
      </c>
      <c r="M148" s="16">
        <v>0.3</v>
      </c>
      <c r="N148" s="13">
        <v>3</v>
      </c>
      <c r="O148" s="17">
        <f t="shared" si="38"/>
        <v>0.25</v>
      </c>
      <c r="P148" s="18">
        <v>0</v>
      </c>
    </row>
    <row r="149" spans="1:16" ht="9.9499999999999993" customHeight="1" x14ac:dyDescent="0.3">
      <c r="A149" s="62">
        <v>13</v>
      </c>
      <c r="B149" s="53" t="s">
        <v>138</v>
      </c>
      <c r="C149" s="13"/>
      <c r="D149" s="13"/>
      <c r="E149" s="13"/>
      <c r="F149" s="19"/>
      <c r="G149" s="13"/>
      <c r="H149" s="17"/>
      <c r="I149" s="18"/>
      <c r="J149" s="13"/>
      <c r="K149" s="17"/>
      <c r="L149" s="13">
        <f t="shared" si="37"/>
        <v>0</v>
      </c>
      <c r="M149" s="16"/>
      <c r="N149" s="13"/>
      <c r="O149" s="17"/>
      <c r="P149" s="18"/>
    </row>
    <row r="150" spans="1:16" s="21" customFormat="1" ht="9.9499999999999993" customHeight="1" x14ac:dyDescent="0.3">
      <c r="A150" s="63"/>
      <c r="B150" s="53" t="s">
        <v>139</v>
      </c>
      <c r="C150" s="19">
        <v>194</v>
      </c>
      <c r="D150" s="13">
        <v>110</v>
      </c>
      <c r="E150" s="13">
        <v>110</v>
      </c>
      <c r="F150" s="19">
        <f t="shared" si="34"/>
        <v>0.5670103092783505</v>
      </c>
      <c r="G150" s="13">
        <v>33</v>
      </c>
      <c r="H150" s="17">
        <f t="shared" ref="H150:H152" si="41">G150/E150</f>
        <v>0.3</v>
      </c>
      <c r="I150" s="18">
        <v>2</v>
      </c>
      <c r="J150" s="13">
        <v>1</v>
      </c>
      <c r="K150" s="17">
        <f t="shared" si="40"/>
        <v>3.0303030303030304E-2</v>
      </c>
      <c r="L150" s="13">
        <f t="shared" si="37"/>
        <v>33</v>
      </c>
      <c r="M150" s="16">
        <v>0.3</v>
      </c>
      <c r="N150" s="13">
        <v>33</v>
      </c>
      <c r="O150" s="17">
        <f t="shared" si="38"/>
        <v>0.3</v>
      </c>
      <c r="P150" s="18">
        <v>0</v>
      </c>
    </row>
    <row r="151" spans="1:16" s="21" customFormat="1" ht="9.9499999999999993" customHeight="1" x14ac:dyDescent="0.3">
      <c r="A151" s="64"/>
      <c r="B151" s="53" t="s">
        <v>140</v>
      </c>
      <c r="C151" s="13">
        <v>143.76</v>
      </c>
      <c r="D151" s="13">
        <v>98</v>
      </c>
      <c r="E151" s="13">
        <v>98</v>
      </c>
      <c r="F151" s="19">
        <f t="shared" si="34"/>
        <v>0.68169170840289373</v>
      </c>
      <c r="G151" s="13">
        <v>29</v>
      </c>
      <c r="H151" s="17">
        <f t="shared" si="41"/>
        <v>0.29591836734693877</v>
      </c>
      <c r="I151" s="18">
        <v>0</v>
      </c>
      <c r="J151" s="13">
        <v>2</v>
      </c>
      <c r="K151" s="17">
        <f t="shared" si="40"/>
        <v>6.8965517241379309E-2</v>
      </c>
      <c r="L151" s="13">
        <f t="shared" si="37"/>
        <v>29</v>
      </c>
      <c r="M151" s="16">
        <v>0.3</v>
      </c>
      <c r="N151" s="13">
        <v>29</v>
      </c>
      <c r="O151" s="17">
        <f t="shared" si="38"/>
        <v>0.29591836734693877</v>
      </c>
      <c r="P151" s="18">
        <v>0</v>
      </c>
    </row>
    <row r="152" spans="1:16" s="21" customFormat="1" ht="9.9499999999999993" customHeight="1" x14ac:dyDescent="0.3">
      <c r="A152" s="52">
        <v>14</v>
      </c>
      <c r="B152" s="53" t="s">
        <v>141</v>
      </c>
      <c r="C152" s="13">
        <v>46.9</v>
      </c>
      <c r="D152" s="13">
        <v>50</v>
      </c>
      <c r="E152" s="13">
        <v>50</v>
      </c>
      <c r="F152" s="19">
        <f t="shared" si="34"/>
        <v>1.0660980810234542</v>
      </c>
      <c r="G152" s="13">
        <v>4</v>
      </c>
      <c r="H152" s="17">
        <f t="shared" si="41"/>
        <v>0.08</v>
      </c>
      <c r="I152" s="18">
        <v>0</v>
      </c>
      <c r="J152" s="13">
        <v>0</v>
      </c>
      <c r="K152" s="17">
        <f t="shared" si="40"/>
        <v>0</v>
      </c>
      <c r="L152" s="13">
        <f t="shared" si="37"/>
        <v>15</v>
      </c>
      <c r="M152" s="16">
        <v>0.3</v>
      </c>
      <c r="N152" s="13">
        <v>4</v>
      </c>
      <c r="O152" s="17">
        <f t="shared" si="38"/>
        <v>0.08</v>
      </c>
      <c r="P152" s="18">
        <v>0</v>
      </c>
    </row>
    <row r="153" spans="1:16" ht="9.9499999999999993" customHeight="1" x14ac:dyDescent="0.3">
      <c r="A153" s="62">
        <v>15</v>
      </c>
      <c r="B153" s="53" t="s">
        <v>142</v>
      </c>
      <c r="C153" s="13"/>
      <c r="D153" s="13"/>
      <c r="E153" s="13"/>
      <c r="F153" s="19"/>
      <c r="G153" s="13"/>
      <c r="H153" s="17"/>
      <c r="I153" s="18"/>
      <c r="J153" s="13"/>
      <c r="K153" s="17"/>
      <c r="L153" s="13">
        <f t="shared" si="37"/>
        <v>0</v>
      </c>
      <c r="M153" s="16"/>
      <c r="N153" s="13"/>
      <c r="O153" s="17"/>
      <c r="P153" s="18"/>
    </row>
    <row r="154" spans="1:16" s="21" customFormat="1" ht="9.6" customHeight="1" x14ac:dyDescent="0.3">
      <c r="A154" s="63"/>
      <c r="B154" s="53" t="s">
        <v>143</v>
      </c>
      <c r="C154" s="13">
        <v>63.25</v>
      </c>
      <c r="D154" s="13">
        <v>81</v>
      </c>
      <c r="E154" s="13">
        <v>81</v>
      </c>
      <c r="F154" s="19">
        <f t="shared" si="34"/>
        <v>1.2806324110671936</v>
      </c>
      <c r="G154" s="13">
        <v>24</v>
      </c>
      <c r="H154" s="17">
        <f t="shared" ref="H154:H155" si="42">G154/E154</f>
        <v>0.29629629629629628</v>
      </c>
      <c r="I154" s="18">
        <v>0</v>
      </c>
      <c r="J154" s="13">
        <v>1</v>
      </c>
      <c r="K154" s="17">
        <f t="shared" si="40"/>
        <v>4.1666666666666664E-2</v>
      </c>
      <c r="L154" s="13">
        <f t="shared" si="37"/>
        <v>24</v>
      </c>
      <c r="M154" s="16">
        <v>0.3</v>
      </c>
      <c r="N154" s="13">
        <v>24</v>
      </c>
      <c r="O154" s="17">
        <f t="shared" si="38"/>
        <v>0.29629629629629628</v>
      </c>
      <c r="P154" s="18">
        <v>0</v>
      </c>
    </row>
    <row r="155" spans="1:16" s="21" customFormat="1" ht="9.9499999999999993" customHeight="1" x14ac:dyDescent="0.3">
      <c r="A155" s="64"/>
      <c r="B155" s="53" t="s">
        <v>144</v>
      </c>
      <c r="C155" s="13">
        <v>178.68</v>
      </c>
      <c r="D155" s="13">
        <v>85</v>
      </c>
      <c r="E155" s="13">
        <v>85</v>
      </c>
      <c r="F155" s="19">
        <f t="shared" si="34"/>
        <v>0.47571076785314526</v>
      </c>
      <c r="G155" s="13">
        <v>24</v>
      </c>
      <c r="H155" s="17">
        <f t="shared" si="42"/>
        <v>0.28235294117647058</v>
      </c>
      <c r="I155" s="18">
        <v>0</v>
      </c>
      <c r="J155" s="13">
        <v>2</v>
      </c>
      <c r="K155" s="17">
        <f t="shared" si="40"/>
        <v>8.3333333333333329E-2</v>
      </c>
      <c r="L155" s="13">
        <f t="shared" si="37"/>
        <v>25</v>
      </c>
      <c r="M155" s="16">
        <v>0.3</v>
      </c>
      <c r="N155" s="13">
        <v>24</v>
      </c>
      <c r="O155" s="17">
        <f t="shared" si="38"/>
        <v>0.28235294117647058</v>
      </c>
      <c r="P155" s="18">
        <v>0</v>
      </c>
    </row>
    <row r="156" spans="1:16" ht="9.9499999999999993" customHeight="1" x14ac:dyDescent="0.3">
      <c r="A156" s="62">
        <v>16</v>
      </c>
      <c r="B156" s="53" t="s">
        <v>145</v>
      </c>
      <c r="C156" s="13"/>
      <c r="D156" s="13"/>
      <c r="E156" s="13"/>
      <c r="F156" s="19"/>
      <c r="G156" s="13"/>
      <c r="H156" s="17"/>
      <c r="I156" s="18"/>
      <c r="J156" s="13"/>
      <c r="K156" s="17"/>
      <c r="L156" s="13"/>
      <c r="M156" s="16"/>
      <c r="N156" s="13"/>
      <c r="O156" s="17"/>
      <c r="P156" s="18"/>
    </row>
    <row r="157" spans="1:16" s="21" customFormat="1" ht="9.75" customHeight="1" x14ac:dyDescent="0.3">
      <c r="A157" s="64"/>
      <c r="B157" s="53" t="s">
        <v>146</v>
      </c>
      <c r="C157" s="13">
        <v>59.66</v>
      </c>
      <c r="D157" s="13">
        <v>19</v>
      </c>
      <c r="E157" s="13">
        <v>19</v>
      </c>
      <c r="F157" s="19">
        <f t="shared" si="34"/>
        <v>0.31847133757961787</v>
      </c>
      <c r="G157" s="13">
        <v>3</v>
      </c>
      <c r="H157" s="17">
        <f t="shared" ref="H157:H162" si="43">G157/E157</f>
        <v>0.15789473684210525</v>
      </c>
      <c r="I157" s="18">
        <v>0</v>
      </c>
      <c r="J157" s="13">
        <v>0</v>
      </c>
      <c r="K157" s="17">
        <f t="shared" si="40"/>
        <v>0</v>
      </c>
      <c r="L157" s="13">
        <f t="shared" si="37"/>
        <v>5</v>
      </c>
      <c r="M157" s="16">
        <v>0.3</v>
      </c>
      <c r="N157" s="13">
        <v>3</v>
      </c>
      <c r="O157" s="17">
        <f t="shared" si="38"/>
        <v>0.15789473684210525</v>
      </c>
      <c r="P157" s="18">
        <v>0</v>
      </c>
    </row>
    <row r="158" spans="1:16" s="21" customFormat="1" ht="9.9499999999999993" customHeight="1" x14ac:dyDescent="0.3">
      <c r="A158" s="52">
        <v>17</v>
      </c>
      <c r="B158" s="53" t="s">
        <v>147</v>
      </c>
      <c r="C158" s="13">
        <v>14.08</v>
      </c>
      <c r="D158" s="13">
        <v>64</v>
      </c>
      <c r="E158" s="13">
        <v>64</v>
      </c>
      <c r="F158" s="19">
        <f t="shared" si="34"/>
        <v>4.5454545454545459</v>
      </c>
      <c r="G158" s="13">
        <v>19</v>
      </c>
      <c r="H158" s="17">
        <f t="shared" si="43"/>
        <v>0.296875</v>
      </c>
      <c r="I158" s="18">
        <v>0</v>
      </c>
      <c r="J158" s="13">
        <v>2</v>
      </c>
      <c r="K158" s="17">
        <f t="shared" si="40"/>
        <v>0.10526315789473684</v>
      </c>
      <c r="L158" s="13">
        <f t="shared" si="37"/>
        <v>19</v>
      </c>
      <c r="M158" s="16">
        <v>0.3</v>
      </c>
      <c r="N158" s="13">
        <v>18</v>
      </c>
      <c r="O158" s="17">
        <v>0.3</v>
      </c>
      <c r="P158" s="18">
        <v>0</v>
      </c>
    </row>
    <row r="159" spans="1:16" s="21" customFormat="1" ht="9.9499999999999993" customHeight="1" x14ac:dyDescent="0.3">
      <c r="A159" s="52">
        <v>18</v>
      </c>
      <c r="B159" s="53" t="s">
        <v>148</v>
      </c>
      <c r="C159" s="13">
        <v>68.180000000000007</v>
      </c>
      <c r="D159" s="13">
        <v>110</v>
      </c>
      <c r="E159" s="13">
        <v>110</v>
      </c>
      <c r="F159" s="19">
        <f t="shared" si="34"/>
        <v>1.6133763567028452</v>
      </c>
      <c r="G159" s="13">
        <v>33</v>
      </c>
      <c r="H159" s="17">
        <f t="shared" si="43"/>
        <v>0.3</v>
      </c>
      <c r="I159" s="18">
        <v>0</v>
      </c>
      <c r="J159" s="13">
        <v>8</v>
      </c>
      <c r="K159" s="17">
        <f t="shared" si="40"/>
        <v>0.24242424242424243</v>
      </c>
      <c r="L159" s="13">
        <f t="shared" si="37"/>
        <v>33</v>
      </c>
      <c r="M159" s="16">
        <v>0.3</v>
      </c>
      <c r="N159" s="13">
        <v>32</v>
      </c>
      <c r="O159" s="17">
        <f t="shared" si="38"/>
        <v>0.29090909090909089</v>
      </c>
      <c r="P159" s="18">
        <v>0</v>
      </c>
    </row>
    <row r="160" spans="1:16" s="21" customFormat="1" ht="14.25" customHeight="1" x14ac:dyDescent="0.3">
      <c r="A160" s="52">
        <v>19</v>
      </c>
      <c r="B160" s="53" t="s">
        <v>149</v>
      </c>
      <c r="C160" s="13">
        <v>32.47</v>
      </c>
      <c r="D160" s="13">
        <v>132</v>
      </c>
      <c r="E160" s="13">
        <v>132</v>
      </c>
      <c r="F160" s="19">
        <f t="shared" si="34"/>
        <v>4.0652910378811216</v>
      </c>
      <c r="G160" s="13">
        <v>39</v>
      </c>
      <c r="H160" s="17">
        <f t="shared" si="43"/>
        <v>0.29545454545454547</v>
      </c>
      <c r="I160" s="18">
        <v>0</v>
      </c>
      <c r="J160" s="13">
        <v>8</v>
      </c>
      <c r="K160" s="17">
        <f t="shared" si="40"/>
        <v>0.20512820512820512</v>
      </c>
      <c r="L160" s="13">
        <f t="shared" si="37"/>
        <v>39</v>
      </c>
      <c r="M160" s="16">
        <v>0.3</v>
      </c>
      <c r="N160" s="13">
        <v>36</v>
      </c>
      <c r="O160" s="17">
        <f t="shared" si="38"/>
        <v>0.27272727272727271</v>
      </c>
      <c r="P160" s="18">
        <v>0</v>
      </c>
    </row>
    <row r="161" spans="1:16" s="21" customFormat="1" ht="18" customHeight="1" x14ac:dyDescent="0.3">
      <c r="A161" s="52">
        <v>20</v>
      </c>
      <c r="B161" s="53" t="s">
        <v>150</v>
      </c>
      <c r="C161" s="13">
        <v>111.66</v>
      </c>
      <c r="D161" s="13">
        <v>45</v>
      </c>
      <c r="E161" s="13">
        <v>45</v>
      </c>
      <c r="F161" s="19">
        <f t="shared" si="34"/>
        <v>0.40300913487372381</v>
      </c>
      <c r="G161" s="13">
        <v>10</v>
      </c>
      <c r="H161" s="17">
        <f t="shared" si="43"/>
        <v>0.22222222222222221</v>
      </c>
      <c r="I161" s="18">
        <v>0</v>
      </c>
      <c r="J161" s="13">
        <v>0</v>
      </c>
      <c r="K161" s="17">
        <f t="shared" si="40"/>
        <v>0</v>
      </c>
      <c r="L161" s="13">
        <f t="shared" si="37"/>
        <v>13</v>
      </c>
      <c r="M161" s="16">
        <v>0.3</v>
      </c>
      <c r="N161" s="13">
        <v>10</v>
      </c>
      <c r="O161" s="17">
        <f t="shared" si="38"/>
        <v>0.22222222222222221</v>
      </c>
      <c r="P161" s="18">
        <v>0</v>
      </c>
    </row>
    <row r="162" spans="1:16" s="21" customFormat="1" ht="13.5" customHeight="1" x14ac:dyDescent="0.3">
      <c r="A162" s="52">
        <v>21</v>
      </c>
      <c r="B162" s="53" t="s">
        <v>151</v>
      </c>
      <c r="C162" s="13">
        <v>219.7</v>
      </c>
      <c r="D162" s="13">
        <v>57</v>
      </c>
      <c r="E162" s="13">
        <v>57</v>
      </c>
      <c r="F162" s="19">
        <f t="shared" si="34"/>
        <v>0.2594446973145198</v>
      </c>
      <c r="G162" s="13">
        <v>0</v>
      </c>
      <c r="H162" s="17">
        <f t="shared" si="43"/>
        <v>0</v>
      </c>
      <c r="I162" s="18">
        <v>0</v>
      </c>
      <c r="J162" s="13">
        <v>0</v>
      </c>
      <c r="K162" s="17">
        <v>0</v>
      </c>
      <c r="L162" s="13">
        <f t="shared" si="37"/>
        <v>17</v>
      </c>
      <c r="M162" s="16">
        <v>0.3</v>
      </c>
      <c r="N162" s="13">
        <v>0</v>
      </c>
      <c r="O162" s="17">
        <v>0</v>
      </c>
      <c r="P162" s="18">
        <v>0</v>
      </c>
    </row>
    <row r="163" spans="1:16" ht="52.5" customHeight="1" x14ac:dyDescent="0.3">
      <c r="A163" s="52">
        <v>22</v>
      </c>
      <c r="B163" s="53" t="s">
        <v>18</v>
      </c>
      <c r="C163" s="13"/>
      <c r="D163" s="13"/>
      <c r="E163" s="13"/>
      <c r="F163" s="19"/>
      <c r="G163" s="13"/>
      <c r="H163" s="17"/>
      <c r="I163" s="18"/>
      <c r="J163" s="13"/>
      <c r="K163" s="17"/>
      <c r="L163" s="13"/>
      <c r="M163" s="16"/>
      <c r="N163" s="13"/>
      <c r="O163" s="17"/>
      <c r="P163" s="18"/>
    </row>
    <row r="164" spans="1:16" s="28" customFormat="1" ht="17.100000000000001" customHeight="1" x14ac:dyDescent="0.3">
      <c r="A164" s="73" t="s">
        <v>152</v>
      </c>
      <c r="B164" s="73"/>
      <c r="C164" s="23">
        <f>SUM(C161,C160,C159,C158,C157,C155,C154,C152,C151,C150,C148,C146,C145,C143,C142,C141,C140,C138,C137,C135,C134,C132,C130,C128)</f>
        <v>2897.91</v>
      </c>
      <c r="D164" s="22">
        <f>SUM(D128:D163)</f>
        <v>1679</v>
      </c>
      <c r="E164" s="22">
        <f>SUM(E128:E163)</f>
        <v>1679</v>
      </c>
      <c r="F164" s="23">
        <f t="shared" si="34"/>
        <v>0.57938307262820454</v>
      </c>
      <c r="G164" s="22">
        <f>SUM(G128:G163)</f>
        <v>385</v>
      </c>
      <c r="H164" s="17">
        <f t="shared" ref="H164" si="44">G164/E164</f>
        <v>0.22930315664085765</v>
      </c>
      <c r="I164" s="22">
        <f>SUM(I128:I163)</f>
        <v>2</v>
      </c>
      <c r="J164" s="22">
        <f>SUM(J128:J163)</f>
        <v>43</v>
      </c>
      <c r="K164" s="24">
        <f t="shared" si="40"/>
        <v>0.11168831168831168</v>
      </c>
      <c r="L164" s="22">
        <f>SUM(L128:L163)</f>
        <v>496</v>
      </c>
      <c r="M164" s="24"/>
      <c r="N164" s="22">
        <f>SUM(N128:N163)</f>
        <v>380</v>
      </c>
      <c r="O164" s="24">
        <f t="shared" si="38"/>
        <v>0.22632519356759975</v>
      </c>
      <c r="P164" s="22">
        <f>SUM(P128:P163)</f>
        <v>0</v>
      </c>
    </row>
    <row r="165" spans="1:16" ht="9.9499999999999993" customHeight="1" x14ac:dyDescent="0.3">
      <c r="A165" s="72" t="s">
        <v>153</v>
      </c>
      <c r="B165" s="72"/>
      <c r="C165" s="13"/>
      <c r="D165" s="13"/>
      <c r="E165" s="13"/>
      <c r="F165" s="19"/>
      <c r="G165" s="13"/>
      <c r="H165" s="17"/>
      <c r="I165" s="18"/>
      <c r="J165" s="13"/>
      <c r="K165" s="17"/>
      <c r="L165" s="13"/>
      <c r="M165" s="16"/>
      <c r="N165" s="13"/>
      <c r="O165" s="17"/>
      <c r="P165" s="18"/>
    </row>
    <row r="166" spans="1:16" s="21" customFormat="1" ht="9.9499999999999993" customHeight="1" x14ac:dyDescent="0.3">
      <c r="A166" s="52">
        <v>1</v>
      </c>
      <c r="B166" s="53" t="s">
        <v>154</v>
      </c>
      <c r="C166" s="13">
        <v>78.510000000000005</v>
      </c>
      <c r="D166" s="13">
        <v>49</v>
      </c>
      <c r="E166" s="13">
        <v>49</v>
      </c>
      <c r="F166" s="19">
        <f t="shared" si="34"/>
        <v>0.62412431537383772</v>
      </c>
      <c r="G166" s="13">
        <v>13</v>
      </c>
      <c r="H166" s="17">
        <f t="shared" ref="H166" si="45">G166/E166</f>
        <v>0.26530612244897961</v>
      </c>
      <c r="I166" s="18">
        <v>0</v>
      </c>
      <c r="J166" s="13">
        <v>1</v>
      </c>
      <c r="K166" s="17">
        <f t="shared" si="40"/>
        <v>7.6923076923076927E-2</v>
      </c>
      <c r="L166" s="13">
        <f t="shared" si="37"/>
        <v>14</v>
      </c>
      <c r="M166" s="16">
        <v>0.3</v>
      </c>
      <c r="N166" s="13">
        <v>13</v>
      </c>
      <c r="O166" s="17">
        <f t="shared" si="38"/>
        <v>0.26530612244897961</v>
      </c>
      <c r="P166" s="18">
        <v>0</v>
      </c>
    </row>
    <row r="167" spans="1:16" ht="9.9499999999999993" customHeight="1" x14ac:dyDescent="0.3">
      <c r="A167" s="62">
        <v>2</v>
      </c>
      <c r="B167" s="53" t="s">
        <v>155</v>
      </c>
      <c r="C167" s="13"/>
      <c r="D167" s="13"/>
      <c r="E167" s="13"/>
      <c r="F167" s="19"/>
      <c r="G167" s="13"/>
      <c r="H167" s="17"/>
      <c r="I167" s="18"/>
      <c r="J167" s="13"/>
      <c r="K167" s="17"/>
      <c r="L167" s="13"/>
      <c r="M167" s="16"/>
      <c r="N167" s="13"/>
      <c r="O167" s="17"/>
      <c r="P167" s="18"/>
    </row>
    <row r="168" spans="1:16" s="21" customFormat="1" ht="9.9499999999999993" customHeight="1" x14ac:dyDescent="0.3">
      <c r="A168" s="64"/>
      <c r="B168" s="53" t="s">
        <v>156</v>
      </c>
      <c r="C168" s="13">
        <v>121.45</v>
      </c>
      <c r="D168" s="13">
        <v>58</v>
      </c>
      <c r="E168" s="13">
        <v>58</v>
      </c>
      <c r="F168" s="19">
        <f t="shared" si="34"/>
        <v>0.47756278303828736</v>
      </c>
      <c r="G168" s="13">
        <v>17</v>
      </c>
      <c r="H168" s="17">
        <f t="shared" ref="H168" si="46">G168/E168</f>
        <v>0.29310344827586204</v>
      </c>
      <c r="I168" s="18">
        <v>0</v>
      </c>
      <c r="J168" s="13">
        <v>0</v>
      </c>
      <c r="K168" s="17">
        <f t="shared" si="40"/>
        <v>0</v>
      </c>
      <c r="L168" s="13">
        <f t="shared" si="37"/>
        <v>17</v>
      </c>
      <c r="M168" s="16">
        <v>0.3</v>
      </c>
      <c r="N168" s="13">
        <v>17</v>
      </c>
      <c r="O168" s="17">
        <f t="shared" si="38"/>
        <v>0.29310344827586204</v>
      </c>
      <c r="P168" s="18">
        <v>0</v>
      </c>
    </row>
    <row r="169" spans="1:16" ht="9.9499999999999993" customHeight="1" x14ac:dyDescent="0.3">
      <c r="A169" s="62">
        <v>3</v>
      </c>
      <c r="B169" s="53" t="s">
        <v>157</v>
      </c>
      <c r="C169" s="13"/>
      <c r="D169" s="13"/>
      <c r="E169" s="13"/>
      <c r="F169" s="19"/>
      <c r="G169" s="13"/>
      <c r="H169" s="17"/>
      <c r="I169" s="18"/>
      <c r="J169" s="13"/>
      <c r="K169" s="17"/>
      <c r="L169" s="13">
        <f t="shared" si="37"/>
        <v>0</v>
      </c>
      <c r="M169" s="16"/>
      <c r="N169" s="13"/>
      <c r="O169" s="17"/>
      <c r="P169" s="18"/>
    </row>
    <row r="170" spans="1:16" s="21" customFormat="1" ht="9.9499999999999993" customHeight="1" x14ac:dyDescent="0.3">
      <c r="A170" s="64"/>
      <c r="B170" s="53" t="s">
        <v>158</v>
      </c>
      <c r="C170" s="13">
        <v>27.63</v>
      </c>
      <c r="D170" s="13">
        <v>15</v>
      </c>
      <c r="E170" s="13">
        <v>15</v>
      </c>
      <c r="F170" s="19">
        <f t="shared" si="34"/>
        <v>0.54288816503800219</v>
      </c>
      <c r="G170" s="13">
        <v>4</v>
      </c>
      <c r="H170" s="17">
        <f t="shared" ref="H170:H171" si="47">G170/E170</f>
        <v>0.26666666666666666</v>
      </c>
      <c r="I170" s="18">
        <v>0</v>
      </c>
      <c r="J170" s="13">
        <v>0</v>
      </c>
      <c r="K170" s="17">
        <f t="shared" si="40"/>
        <v>0</v>
      </c>
      <c r="L170" s="13">
        <f t="shared" si="37"/>
        <v>4</v>
      </c>
      <c r="M170" s="16">
        <v>0.3</v>
      </c>
      <c r="N170" s="13">
        <v>4</v>
      </c>
      <c r="O170" s="17">
        <f t="shared" si="38"/>
        <v>0.26666666666666666</v>
      </c>
      <c r="P170" s="18">
        <v>0</v>
      </c>
    </row>
    <row r="171" spans="1:16" s="21" customFormat="1" ht="9.9499999999999993" customHeight="1" x14ac:dyDescent="0.3">
      <c r="A171" s="52">
        <v>4</v>
      </c>
      <c r="B171" s="53" t="s">
        <v>159</v>
      </c>
      <c r="C171" s="13">
        <v>9.34</v>
      </c>
      <c r="D171" s="13">
        <v>11</v>
      </c>
      <c r="E171" s="13">
        <v>11</v>
      </c>
      <c r="F171" s="19">
        <f t="shared" si="34"/>
        <v>1.1777301927194861</v>
      </c>
      <c r="G171" s="13">
        <v>3</v>
      </c>
      <c r="H171" s="17">
        <f t="shared" si="47"/>
        <v>0.27272727272727271</v>
      </c>
      <c r="I171" s="18">
        <v>0</v>
      </c>
      <c r="J171" s="13">
        <v>0</v>
      </c>
      <c r="K171" s="17">
        <f t="shared" si="40"/>
        <v>0</v>
      </c>
      <c r="L171" s="13">
        <f t="shared" si="37"/>
        <v>3</v>
      </c>
      <c r="M171" s="16">
        <v>0.3</v>
      </c>
      <c r="N171" s="13">
        <v>3</v>
      </c>
      <c r="O171" s="17">
        <f t="shared" si="38"/>
        <v>0.27272727272727271</v>
      </c>
      <c r="P171" s="18">
        <v>0</v>
      </c>
    </row>
    <row r="172" spans="1:16" ht="9.9499999999999993" customHeight="1" x14ac:dyDescent="0.3">
      <c r="A172" s="62">
        <v>5</v>
      </c>
      <c r="B172" s="53" t="s">
        <v>160</v>
      </c>
      <c r="C172" s="13"/>
      <c r="D172" s="13"/>
      <c r="E172" s="13"/>
      <c r="F172" s="19"/>
      <c r="G172" s="13"/>
      <c r="H172" s="17"/>
      <c r="I172" s="18"/>
      <c r="J172" s="13"/>
      <c r="K172" s="17"/>
      <c r="L172" s="13"/>
      <c r="M172" s="16"/>
      <c r="N172" s="13"/>
      <c r="O172" s="17"/>
      <c r="P172" s="18"/>
    </row>
    <row r="173" spans="1:16" s="21" customFormat="1" ht="9.9499999999999993" customHeight="1" x14ac:dyDescent="0.3">
      <c r="A173" s="63"/>
      <c r="B173" s="53" t="s">
        <v>112</v>
      </c>
      <c r="C173" s="13">
        <v>1235.28</v>
      </c>
      <c r="D173" s="13">
        <v>1290</v>
      </c>
      <c r="E173" s="13">
        <v>1290</v>
      </c>
      <c r="F173" s="19">
        <f t="shared" si="34"/>
        <v>1.0442976491159899</v>
      </c>
      <c r="G173" s="13">
        <v>211</v>
      </c>
      <c r="H173" s="17">
        <f t="shared" ref="H173" si="48">G173/E173</f>
        <v>0.16356589147286821</v>
      </c>
      <c r="I173" s="18">
        <v>63</v>
      </c>
      <c r="J173" s="13">
        <v>3</v>
      </c>
      <c r="K173" s="17">
        <f t="shared" si="40"/>
        <v>1.4218009478672985E-2</v>
      </c>
      <c r="L173" s="13">
        <f t="shared" si="37"/>
        <v>387</v>
      </c>
      <c r="M173" s="16">
        <v>0.3</v>
      </c>
      <c r="N173" s="13">
        <v>211</v>
      </c>
      <c r="O173" s="17">
        <f t="shared" si="38"/>
        <v>0.16356589147286821</v>
      </c>
      <c r="P173" s="18">
        <v>0</v>
      </c>
    </row>
    <row r="174" spans="1:16" s="21" customFormat="1" ht="9.9499999999999993" customHeight="1" x14ac:dyDescent="0.3">
      <c r="A174" s="63"/>
      <c r="B174" s="53" t="s">
        <v>113</v>
      </c>
      <c r="C174" s="13">
        <v>46.48</v>
      </c>
      <c r="D174" s="13">
        <v>0</v>
      </c>
      <c r="E174" s="13">
        <v>0</v>
      </c>
      <c r="F174" s="19">
        <f t="shared" si="34"/>
        <v>0</v>
      </c>
      <c r="G174" s="13">
        <v>0</v>
      </c>
      <c r="H174" s="17">
        <v>0</v>
      </c>
      <c r="I174" s="18">
        <v>0</v>
      </c>
      <c r="J174" s="13">
        <v>0</v>
      </c>
      <c r="K174" s="17">
        <v>0</v>
      </c>
      <c r="L174" s="13">
        <f t="shared" si="37"/>
        <v>0</v>
      </c>
      <c r="M174" s="16">
        <v>0.3</v>
      </c>
      <c r="N174" s="13">
        <v>0</v>
      </c>
      <c r="O174" s="17">
        <v>0</v>
      </c>
      <c r="P174" s="18">
        <v>0</v>
      </c>
    </row>
    <row r="175" spans="1:16" s="21" customFormat="1" ht="9.9499999999999993" customHeight="1" x14ac:dyDescent="0.3">
      <c r="A175" s="63"/>
      <c r="B175" s="53" t="s">
        <v>161</v>
      </c>
      <c r="C175" s="13">
        <v>135.83000000000001</v>
      </c>
      <c r="D175" s="13">
        <v>26</v>
      </c>
      <c r="E175" s="13">
        <v>26</v>
      </c>
      <c r="F175" s="19">
        <f t="shared" si="34"/>
        <v>0.19141574026356473</v>
      </c>
      <c r="G175" s="13">
        <v>7</v>
      </c>
      <c r="H175" s="17">
        <f t="shared" ref="H175:H177" si="49">G175/E175</f>
        <v>0.26923076923076922</v>
      </c>
      <c r="I175" s="18">
        <v>0</v>
      </c>
      <c r="J175" s="13">
        <v>0</v>
      </c>
      <c r="K175" s="17">
        <f t="shared" si="40"/>
        <v>0</v>
      </c>
      <c r="L175" s="13">
        <f t="shared" si="37"/>
        <v>7</v>
      </c>
      <c r="M175" s="16">
        <v>0.3</v>
      </c>
      <c r="N175" s="13">
        <v>7</v>
      </c>
      <c r="O175" s="17">
        <f t="shared" si="38"/>
        <v>0.26923076923076922</v>
      </c>
      <c r="P175" s="18">
        <v>0</v>
      </c>
    </row>
    <row r="176" spans="1:16" s="21" customFormat="1" ht="9.9499999999999993" customHeight="1" x14ac:dyDescent="0.3">
      <c r="A176" s="64"/>
      <c r="B176" s="53" t="s">
        <v>162</v>
      </c>
      <c r="C176" s="13">
        <v>39.729999999999997</v>
      </c>
      <c r="D176" s="13">
        <v>32</v>
      </c>
      <c r="E176" s="13">
        <v>32</v>
      </c>
      <c r="F176" s="19">
        <f t="shared" si="34"/>
        <v>0.80543669770953941</v>
      </c>
      <c r="G176" s="13">
        <v>6</v>
      </c>
      <c r="H176" s="17">
        <f t="shared" si="49"/>
        <v>0.1875</v>
      </c>
      <c r="I176" s="18">
        <v>0</v>
      </c>
      <c r="J176" s="13">
        <v>0</v>
      </c>
      <c r="K176" s="17">
        <v>0</v>
      </c>
      <c r="L176" s="13">
        <f t="shared" si="37"/>
        <v>9</v>
      </c>
      <c r="M176" s="16">
        <v>0.3</v>
      </c>
      <c r="N176" s="13">
        <v>6</v>
      </c>
      <c r="O176" s="17">
        <f t="shared" si="38"/>
        <v>0.1875</v>
      </c>
      <c r="P176" s="18">
        <v>0</v>
      </c>
    </row>
    <row r="177" spans="1:16" s="21" customFormat="1" ht="9.9499999999999993" customHeight="1" x14ac:dyDescent="0.3">
      <c r="A177" s="52">
        <v>6</v>
      </c>
      <c r="B177" s="53" t="s">
        <v>163</v>
      </c>
      <c r="C177" s="13">
        <v>229.9</v>
      </c>
      <c r="D177" s="13">
        <v>152</v>
      </c>
      <c r="E177" s="13">
        <v>152</v>
      </c>
      <c r="F177" s="19">
        <f t="shared" si="34"/>
        <v>0.66115702479338845</v>
      </c>
      <c r="G177" s="13">
        <v>15</v>
      </c>
      <c r="H177" s="17">
        <f t="shared" si="49"/>
        <v>9.8684210526315791E-2</v>
      </c>
      <c r="I177" s="18">
        <v>0</v>
      </c>
      <c r="J177" s="13">
        <v>4</v>
      </c>
      <c r="K177" s="17">
        <f t="shared" si="40"/>
        <v>0.26666666666666666</v>
      </c>
      <c r="L177" s="13">
        <f t="shared" si="37"/>
        <v>45</v>
      </c>
      <c r="M177" s="16">
        <v>0.3</v>
      </c>
      <c r="N177" s="13">
        <v>15</v>
      </c>
      <c r="O177" s="17">
        <f t="shared" si="38"/>
        <v>9.8684210526315791E-2</v>
      </c>
      <c r="P177" s="18">
        <v>0</v>
      </c>
    </row>
    <row r="178" spans="1:16" ht="9.9499999999999993" customHeight="1" x14ac:dyDescent="0.3">
      <c r="A178" s="62">
        <v>7</v>
      </c>
      <c r="B178" s="53" t="s">
        <v>164</v>
      </c>
      <c r="C178" s="13"/>
      <c r="D178" s="13"/>
      <c r="E178" s="13"/>
      <c r="F178" s="19"/>
      <c r="G178" s="13"/>
      <c r="H178" s="17"/>
      <c r="I178" s="18"/>
      <c r="J178" s="13"/>
      <c r="K178" s="17"/>
      <c r="L178" s="13"/>
      <c r="M178" s="16"/>
      <c r="N178" s="13"/>
      <c r="O178" s="17"/>
      <c r="P178" s="18"/>
    </row>
    <row r="179" spans="1:16" s="21" customFormat="1" ht="9.9499999999999993" customHeight="1" x14ac:dyDescent="0.3">
      <c r="A179" s="63"/>
      <c r="B179" s="53" t="s">
        <v>165</v>
      </c>
      <c r="C179" s="13">
        <v>72.7</v>
      </c>
      <c r="D179" s="13">
        <v>38</v>
      </c>
      <c r="E179" s="13">
        <v>38</v>
      </c>
      <c r="F179" s="19">
        <f t="shared" si="34"/>
        <v>0.52269601100412655</v>
      </c>
      <c r="G179" s="13">
        <v>11</v>
      </c>
      <c r="H179" s="17">
        <f t="shared" ref="H179:H180" si="50">G179/E179</f>
        <v>0.28947368421052633</v>
      </c>
      <c r="I179" s="18">
        <v>0</v>
      </c>
      <c r="J179" s="13">
        <v>1</v>
      </c>
      <c r="K179" s="17">
        <f t="shared" si="40"/>
        <v>9.0909090909090912E-2</v>
      </c>
      <c r="L179" s="13">
        <f t="shared" si="37"/>
        <v>11</v>
      </c>
      <c r="M179" s="16">
        <v>0.3</v>
      </c>
      <c r="N179" s="13">
        <v>11</v>
      </c>
      <c r="O179" s="17">
        <f t="shared" si="38"/>
        <v>0.28947368421052633</v>
      </c>
      <c r="P179" s="18">
        <v>0</v>
      </c>
    </row>
    <row r="180" spans="1:16" s="21" customFormat="1" ht="9.9499999999999993" customHeight="1" x14ac:dyDescent="0.3">
      <c r="A180" s="64"/>
      <c r="B180" s="53" t="s">
        <v>166</v>
      </c>
      <c r="C180" s="13">
        <v>36.79</v>
      </c>
      <c r="D180" s="13">
        <v>21</v>
      </c>
      <c r="E180" s="13">
        <v>21</v>
      </c>
      <c r="F180" s="19">
        <f t="shared" si="34"/>
        <v>0.57080728458820329</v>
      </c>
      <c r="G180" s="13">
        <v>6</v>
      </c>
      <c r="H180" s="17">
        <f t="shared" si="50"/>
        <v>0.2857142857142857</v>
      </c>
      <c r="I180" s="18">
        <v>0</v>
      </c>
      <c r="J180" s="13">
        <v>0</v>
      </c>
      <c r="K180" s="17">
        <v>0</v>
      </c>
      <c r="L180" s="13">
        <f t="shared" si="37"/>
        <v>6</v>
      </c>
      <c r="M180" s="16">
        <v>0.3</v>
      </c>
      <c r="N180" s="13">
        <v>6</v>
      </c>
      <c r="O180" s="17">
        <f t="shared" si="38"/>
        <v>0.2857142857142857</v>
      </c>
      <c r="P180" s="18">
        <v>0</v>
      </c>
    </row>
    <row r="181" spans="1:16" ht="9.9499999999999993" customHeight="1" x14ac:dyDescent="0.3">
      <c r="A181" s="62">
        <v>8</v>
      </c>
      <c r="B181" s="53" t="s">
        <v>167</v>
      </c>
      <c r="C181" s="13"/>
      <c r="D181" s="13"/>
      <c r="E181" s="13"/>
      <c r="F181" s="19"/>
      <c r="G181" s="13"/>
      <c r="H181" s="17"/>
      <c r="I181" s="18"/>
      <c r="J181" s="13"/>
      <c r="K181" s="17"/>
      <c r="L181" s="13"/>
      <c r="M181" s="16"/>
      <c r="N181" s="13"/>
      <c r="O181" s="17"/>
      <c r="P181" s="18"/>
    </row>
    <row r="182" spans="1:16" s="21" customFormat="1" ht="9.9499999999999993" customHeight="1" x14ac:dyDescent="0.3">
      <c r="A182" s="64"/>
      <c r="B182" s="53" t="s">
        <v>168</v>
      </c>
      <c r="C182" s="13">
        <v>12.66</v>
      </c>
      <c r="D182" s="13">
        <v>14</v>
      </c>
      <c r="E182" s="13">
        <v>14</v>
      </c>
      <c r="F182" s="19">
        <f t="shared" si="34"/>
        <v>1.1058451816745656</v>
      </c>
      <c r="G182" s="13">
        <v>4</v>
      </c>
      <c r="H182" s="17">
        <f t="shared" ref="H182:H185" si="51">G182/E182</f>
        <v>0.2857142857142857</v>
      </c>
      <c r="I182" s="18">
        <v>0</v>
      </c>
      <c r="J182" s="13">
        <v>0</v>
      </c>
      <c r="K182" s="17">
        <f t="shared" si="40"/>
        <v>0</v>
      </c>
      <c r="L182" s="13">
        <f t="shared" si="37"/>
        <v>4</v>
      </c>
      <c r="M182" s="16">
        <v>0.3</v>
      </c>
      <c r="N182" s="13">
        <v>4</v>
      </c>
      <c r="O182" s="17">
        <f t="shared" si="38"/>
        <v>0.2857142857142857</v>
      </c>
      <c r="P182" s="18">
        <v>0</v>
      </c>
    </row>
    <row r="183" spans="1:16" s="21" customFormat="1" ht="9.9499999999999993" customHeight="1" x14ac:dyDescent="0.3">
      <c r="A183" s="52">
        <v>9</v>
      </c>
      <c r="B183" s="53" t="s">
        <v>169</v>
      </c>
      <c r="C183" s="13">
        <v>37.19</v>
      </c>
      <c r="D183" s="13">
        <v>20</v>
      </c>
      <c r="E183" s="13">
        <v>20</v>
      </c>
      <c r="F183" s="19">
        <f t="shared" si="34"/>
        <v>0.53777897284216192</v>
      </c>
      <c r="G183" s="13">
        <v>6</v>
      </c>
      <c r="H183" s="17">
        <f t="shared" si="51"/>
        <v>0.3</v>
      </c>
      <c r="I183" s="18">
        <v>0</v>
      </c>
      <c r="J183" s="13">
        <v>0</v>
      </c>
      <c r="K183" s="17">
        <v>0</v>
      </c>
      <c r="L183" s="13">
        <f t="shared" si="37"/>
        <v>6</v>
      </c>
      <c r="M183" s="16">
        <v>0.3</v>
      </c>
      <c r="N183" s="13">
        <v>6</v>
      </c>
      <c r="O183" s="17">
        <f t="shared" si="38"/>
        <v>0.3</v>
      </c>
      <c r="P183" s="18">
        <v>0</v>
      </c>
    </row>
    <row r="184" spans="1:16" s="21" customFormat="1" ht="9.9499999999999993" customHeight="1" x14ac:dyDescent="0.3">
      <c r="A184" s="52">
        <v>10</v>
      </c>
      <c r="B184" s="53" t="s">
        <v>170</v>
      </c>
      <c r="C184" s="13">
        <v>72.05</v>
      </c>
      <c r="D184" s="13">
        <v>135</v>
      </c>
      <c r="E184" s="13">
        <v>135</v>
      </c>
      <c r="F184" s="19">
        <f t="shared" si="34"/>
        <v>1.8736988202637059</v>
      </c>
      <c r="G184" s="13">
        <v>40</v>
      </c>
      <c r="H184" s="17">
        <f t="shared" si="51"/>
        <v>0.29629629629629628</v>
      </c>
      <c r="I184" s="18">
        <v>25</v>
      </c>
      <c r="J184" s="13">
        <v>7</v>
      </c>
      <c r="K184" s="17">
        <v>0</v>
      </c>
      <c r="L184" s="13">
        <f t="shared" si="37"/>
        <v>40</v>
      </c>
      <c r="M184" s="16">
        <v>0.3</v>
      </c>
      <c r="N184" s="13">
        <v>40</v>
      </c>
      <c r="O184" s="17">
        <f t="shared" si="38"/>
        <v>0.29629629629629628</v>
      </c>
      <c r="P184" s="18">
        <v>0</v>
      </c>
    </row>
    <row r="185" spans="1:16" s="21" customFormat="1" ht="9.9499999999999993" customHeight="1" x14ac:dyDescent="0.3">
      <c r="A185" s="52">
        <v>11</v>
      </c>
      <c r="B185" s="53" t="s">
        <v>368</v>
      </c>
      <c r="C185" s="13">
        <v>111.64</v>
      </c>
      <c r="D185" s="13">
        <v>194</v>
      </c>
      <c r="E185" s="13">
        <v>194</v>
      </c>
      <c r="F185" s="19">
        <f t="shared" si="34"/>
        <v>1.7377284127552848</v>
      </c>
      <c r="G185" s="13">
        <v>58</v>
      </c>
      <c r="H185" s="17">
        <f t="shared" si="51"/>
        <v>0.29896907216494845</v>
      </c>
      <c r="I185" s="18">
        <v>0</v>
      </c>
      <c r="J185" s="13">
        <v>31</v>
      </c>
      <c r="K185" s="17">
        <f>J185/G185</f>
        <v>0.53448275862068961</v>
      </c>
      <c r="L185" s="13">
        <f t="shared" si="37"/>
        <v>58</v>
      </c>
      <c r="M185" s="16">
        <v>0.3</v>
      </c>
      <c r="N185" s="13">
        <v>58</v>
      </c>
      <c r="O185" s="17">
        <f t="shared" si="38"/>
        <v>0.29896907216494845</v>
      </c>
      <c r="P185" s="18">
        <v>0</v>
      </c>
    </row>
    <row r="186" spans="1:16" ht="48" customHeight="1" x14ac:dyDescent="0.3">
      <c r="A186" s="52">
        <v>12</v>
      </c>
      <c r="B186" s="53" t="s">
        <v>18</v>
      </c>
      <c r="C186" s="13"/>
      <c r="D186" s="13"/>
      <c r="E186" s="13"/>
      <c r="F186" s="19"/>
      <c r="G186" s="13"/>
      <c r="H186" s="17"/>
      <c r="I186" s="18"/>
      <c r="J186" s="13"/>
      <c r="K186" s="17"/>
      <c r="L186" s="13"/>
      <c r="M186" s="16"/>
      <c r="N186" s="13"/>
      <c r="O186" s="17"/>
      <c r="P186" s="18"/>
    </row>
    <row r="187" spans="1:16" s="28" customFormat="1" ht="9.9499999999999993" customHeight="1" x14ac:dyDescent="0.3">
      <c r="A187" s="73" t="s">
        <v>172</v>
      </c>
      <c r="B187" s="73"/>
      <c r="C187" s="22">
        <f>SUM(C185,C184,C183,C182,C180,C179,C177,C176,C175,C174,C173,C171,C170,C168,C166)</f>
        <v>2267.1799999999998</v>
      </c>
      <c r="D187" s="22">
        <f>SUM(D166:D186)</f>
        <v>2055</v>
      </c>
      <c r="E187" s="22">
        <f>SUM(E166:E186)</f>
        <v>2055</v>
      </c>
      <c r="F187" s="23">
        <f t="shared" si="34"/>
        <v>0.90641237131590791</v>
      </c>
      <c r="G187" s="22">
        <f>SUM(G166:G186)</f>
        <v>401</v>
      </c>
      <c r="H187" s="17">
        <f t="shared" ref="H187" si="52">G187/E187</f>
        <v>0.19513381995133819</v>
      </c>
      <c r="I187" s="22">
        <f>SUM(I166:I186)</f>
        <v>88</v>
      </c>
      <c r="J187" s="22">
        <f>SUM(J166:J186)</f>
        <v>47</v>
      </c>
      <c r="K187" s="24">
        <f t="shared" si="40"/>
        <v>0.1172069825436409</v>
      </c>
      <c r="L187" s="22">
        <f>SUM(L166:L186)</f>
        <v>611</v>
      </c>
      <c r="M187" s="24"/>
      <c r="N187" s="22">
        <f>SUM(N166:N186)</f>
        <v>401</v>
      </c>
      <c r="O187" s="24">
        <f t="shared" si="38"/>
        <v>0.19513381995133819</v>
      </c>
      <c r="P187" s="22">
        <f>SUM(P166:P186)</f>
        <v>0</v>
      </c>
    </row>
    <row r="188" spans="1:16" ht="9.9499999999999993" customHeight="1" x14ac:dyDescent="0.3">
      <c r="A188" s="72" t="s">
        <v>173</v>
      </c>
      <c r="B188" s="72"/>
      <c r="C188" s="13"/>
      <c r="D188" s="13"/>
      <c r="E188" s="13"/>
      <c r="F188" s="19"/>
      <c r="G188" s="13"/>
      <c r="H188" s="17"/>
      <c r="I188" s="18"/>
      <c r="J188" s="13"/>
      <c r="K188" s="24"/>
      <c r="L188" s="13"/>
      <c r="M188" s="16"/>
      <c r="N188" s="13"/>
      <c r="O188" s="17"/>
      <c r="P188" s="18"/>
    </row>
    <row r="189" spans="1:16" s="21" customFormat="1" ht="9.9499999999999993" customHeight="1" x14ac:dyDescent="0.3">
      <c r="A189" s="62">
        <v>1</v>
      </c>
      <c r="B189" s="53" t="s">
        <v>174</v>
      </c>
      <c r="C189" s="13"/>
      <c r="D189" s="13"/>
      <c r="E189" s="13"/>
      <c r="F189" s="19"/>
      <c r="G189" s="13"/>
      <c r="H189" s="17"/>
      <c r="I189" s="18"/>
      <c r="J189" s="13"/>
      <c r="K189" s="24"/>
      <c r="L189" s="13"/>
      <c r="M189" s="16"/>
      <c r="N189" s="13"/>
      <c r="O189" s="17"/>
      <c r="P189" s="18"/>
    </row>
    <row r="190" spans="1:16" s="21" customFormat="1" ht="9.9499999999999993" customHeight="1" x14ac:dyDescent="0.3">
      <c r="A190" s="63"/>
      <c r="B190" s="53" t="s">
        <v>175</v>
      </c>
      <c r="C190" s="13">
        <v>34.229999999999997</v>
      </c>
      <c r="D190" s="13">
        <v>25</v>
      </c>
      <c r="E190" s="13">
        <v>25</v>
      </c>
      <c r="F190" s="19">
        <f t="shared" si="34"/>
        <v>0.7303534910896875</v>
      </c>
      <c r="G190" s="13">
        <v>7</v>
      </c>
      <c r="H190" s="17">
        <f t="shared" ref="H190:H191" si="53">G190/E190</f>
        <v>0.28000000000000003</v>
      </c>
      <c r="I190" s="18">
        <v>0</v>
      </c>
      <c r="J190" s="13">
        <v>0</v>
      </c>
      <c r="K190" s="17">
        <f t="shared" si="40"/>
        <v>0</v>
      </c>
      <c r="L190" s="13">
        <f t="shared" si="37"/>
        <v>7</v>
      </c>
      <c r="M190" s="16">
        <v>0.3</v>
      </c>
      <c r="N190" s="13">
        <v>7</v>
      </c>
      <c r="O190" s="17">
        <f t="shared" si="38"/>
        <v>0.28000000000000003</v>
      </c>
      <c r="P190" s="18">
        <v>0</v>
      </c>
    </row>
    <row r="191" spans="1:16" s="21" customFormat="1" ht="9.9499999999999993" customHeight="1" x14ac:dyDescent="0.3">
      <c r="A191" s="63"/>
      <c r="B191" s="53" t="s">
        <v>176</v>
      </c>
      <c r="C191" s="13">
        <v>15.78</v>
      </c>
      <c r="D191" s="13">
        <v>14</v>
      </c>
      <c r="E191" s="13">
        <v>14</v>
      </c>
      <c r="F191" s="19">
        <f t="shared" si="34"/>
        <v>0.88719898605830172</v>
      </c>
      <c r="G191" s="13">
        <v>4</v>
      </c>
      <c r="H191" s="17">
        <f t="shared" si="53"/>
        <v>0.2857142857142857</v>
      </c>
      <c r="I191" s="18">
        <v>0</v>
      </c>
      <c r="J191" s="13">
        <v>0</v>
      </c>
      <c r="K191" s="17">
        <f t="shared" si="40"/>
        <v>0</v>
      </c>
      <c r="L191" s="13">
        <f t="shared" si="37"/>
        <v>4</v>
      </c>
      <c r="M191" s="16">
        <v>0.3</v>
      </c>
      <c r="N191" s="13">
        <v>4</v>
      </c>
      <c r="O191" s="17">
        <f t="shared" si="38"/>
        <v>0.2857142857142857</v>
      </c>
      <c r="P191" s="18">
        <v>0</v>
      </c>
    </row>
    <row r="192" spans="1:16" s="21" customFormat="1" ht="9.9499999999999993" customHeight="1" x14ac:dyDescent="0.3">
      <c r="A192" s="63"/>
      <c r="B192" s="53" t="s">
        <v>177</v>
      </c>
      <c r="C192" s="13">
        <v>8.08</v>
      </c>
      <c r="D192" s="13">
        <v>0</v>
      </c>
      <c r="E192" s="13">
        <v>0</v>
      </c>
      <c r="F192" s="19">
        <f t="shared" si="34"/>
        <v>0</v>
      </c>
      <c r="G192" s="13">
        <v>0</v>
      </c>
      <c r="H192" s="17">
        <v>0</v>
      </c>
      <c r="I192" s="18">
        <v>0</v>
      </c>
      <c r="J192" s="13">
        <v>0</v>
      </c>
      <c r="K192" s="17">
        <v>0</v>
      </c>
      <c r="L192" s="13">
        <f t="shared" si="37"/>
        <v>0</v>
      </c>
      <c r="M192" s="16">
        <v>0</v>
      </c>
      <c r="N192" s="13">
        <v>0</v>
      </c>
      <c r="O192" s="17">
        <v>0</v>
      </c>
      <c r="P192" s="18">
        <v>0</v>
      </c>
    </row>
    <row r="193" spans="1:16" s="21" customFormat="1" ht="9.9499999999999993" customHeight="1" x14ac:dyDescent="0.3">
      <c r="A193" s="63"/>
      <c r="B193" s="53" t="s">
        <v>178</v>
      </c>
      <c r="C193" s="13">
        <v>48.52</v>
      </c>
      <c r="D193" s="13">
        <v>23</v>
      </c>
      <c r="E193" s="13">
        <v>23</v>
      </c>
      <c r="F193" s="19">
        <f t="shared" si="34"/>
        <v>0.47403132728771635</v>
      </c>
      <c r="G193" s="13">
        <v>6</v>
      </c>
      <c r="H193" s="17">
        <f t="shared" ref="H193" si="54">G193/E193</f>
        <v>0.2608695652173913</v>
      </c>
      <c r="I193" s="18">
        <v>0</v>
      </c>
      <c r="J193" s="13">
        <v>1</v>
      </c>
      <c r="K193" s="17">
        <f t="shared" si="40"/>
        <v>0.16666666666666666</v>
      </c>
      <c r="L193" s="13">
        <f t="shared" si="37"/>
        <v>6</v>
      </c>
      <c r="M193" s="16">
        <v>0.3</v>
      </c>
      <c r="N193" s="13">
        <v>6</v>
      </c>
      <c r="O193" s="17">
        <f t="shared" si="38"/>
        <v>0.2608695652173913</v>
      </c>
      <c r="P193" s="18">
        <v>0</v>
      </c>
    </row>
    <row r="194" spans="1:16" s="21" customFormat="1" ht="9.9499999999999993" customHeight="1" x14ac:dyDescent="0.3">
      <c r="A194" s="64"/>
      <c r="B194" s="53" t="s">
        <v>179</v>
      </c>
      <c r="C194" s="13">
        <v>22.56</v>
      </c>
      <c r="D194" s="13">
        <v>0</v>
      </c>
      <c r="E194" s="13">
        <v>0</v>
      </c>
      <c r="F194" s="19">
        <f t="shared" si="34"/>
        <v>0</v>
      </c>
      <c r="G194" s="13">
        <v>0</v>
      </c>
      <c r="H194" s="17">
        <v>0</v>
      </c>
      <c r="I194" s="18">
        <v>0</v>
      </c>
      <c r="J194" s="13">
        <v>0</v>
      </c>
      <c r="K194" s="17">
        <v>0</v>
      </c>
      <c r="L194" s="13">
        <f t="shared" si="37"/>
        <v>0</v>
      </c>
      <c r="M194" s="16">
        <v>0</v>
      </c>
      <c r="N194" s="13">
        <v>0</v>
      </c>
      <c r="O194" s="17">
        <v>0</v>
      </c>
      <c r="P194" s="18">
        <v>0</v>
      </c>
    </row>
    <row r="195" spans="1:16" ht="9.9499999999999993" customHeight="1" x14ac:dyDescent="0.3">
      <c r="A195" s="62">
        <v>2</v>
      </c>
      <c r="B195" s="53" t="s">
        <v>180</v>
      </c>
      <c r="C195" s="13"/>
      <c r="D195" s="13"/>
      <c r="E195" s="13"/>
      <c r="F195" s="19"/>
      <c r="G195" s="13"/>
      <c r="H195" s="17"/>
      <c r="I195" s="18"/>
      <c r="J195" s="13"/>
      <c r="K195" s="17"/>
      <c r="L195" s="13"/>
      <c r="M195" s="16"/>
      <c r="N195" s="13"/>
      <c r="O195" s="17"/>
      <c r="P195" s="18"/>
    </row>
    <row r="196" spans="1:16" s="21" customFormat="1" ht="9.9499999999999993" customHeight="1" x14ac:dyDescent="0.3">
      <c r="A196" s="63"/>
      <c r="B196" s="53" t="s">
        <v>181</v>
      </c>
      <c r="C196" s="13">
        <v>20.84</v>
      </c>
      <c r="D196" s="13">
        <v>33</v>
      </c>
      <c r="E196" s="13">
        <v>33</v>
      </c>
      <c r="F196" s="19">
        <f t="shared" si="34"/>
        <v>1.5834932821497121</v>
      </c>
      <c r="G196" s="13">
        <v>0</v>
      </c>
      <c r="H196" s="17">
        <f t="shared" ref="H196:H201" si="55">G196/E196</f>
        <v>0</v>
      </c>
      <c r="I196" s="18">
        <v>0</v>
      </c>
      <c r="J196" s="13">
        <v>0</v>
      </c>
      <c r="K196" s="17">
        <v>0</v>
      </c>
      <c r="L196" s="13">
        <f t="shared" si="37"/>
        <v>9</v>
      </c>
      <c r="M196" s="16">
        <v>0.3</v>
      </c>
      <c r="N196" s="13">
        <v>0</v>
      </c>
      <c r="O196" s="17">
        <f t="shared" si="38"/>
        <v>0</v>
      </c>
      <c r="P196" s="18">
        <v>0</v>
      </c>
    </row>
    <row r="197" spans="1:16" s="21" customFormat="1" ht="9.9499999999999993" customHeight="1" x14ac:dyDescent="0.3">
      <c r="A197" s="63"/>
      <c r="B197" s="53" t="s">
        <v>182</v>
      </c>
      <c r="C197" s="13">
        <v>11.38</v>
      </c>
      <c r="D197" s="13">
        <v>13</v>
      </c>
      <c r="E197" s="13">
        <v>13</v>
      </c>
      <c r="F197" s="19">
        <f t="shared" si="34"/>
        <v>1.1423550087873462</v>
      </c>
      <c r="G197" s="13">
        <v>0</v>
      </c>
      <c r="H197" s="17">
        <f t="shared" si="55"/>
        <v>0</v>
      </c>
      <c r="I197" s="18">
        <v>0</v>
      </c>
      <c r="J197" s="13">
        <v>0</v>
      </c>
      <c r="K197" s="17">
        <v>0</v>
      </c>
      <c r="L197" s="13">
        <f t="shared" si="37"/>
        <v>3</v>
      </c>
      <c r="M197" s="16">
        <v>0.3</v>
      </c>
      <c r="N197" s="13">
        <v>0</v>
      </c>
      <c r="O197" s="17">
        <f t="shared" si="38"/>
        <v>0</v>
      </c>
      <c r="P197" s="18">
        <v>0</v>
      </c>
    </row>
    <row r="198" spans="1:16" s="21" customFormat="1" ht="9.9499999999999993" customHeight="1" x14ac:dyDescent="0.3">
      <c r="A198" s="63"/>
      <c r="B198" s="53" t="s">
        <v>183</v>
      </c>
      <c r="C198" s="13">
        <v>22.61</v>
      </c>
      <c r="D198" s="13">
        <v>35</v>
      </c>
      <c r="E198" s="13">
        <v>35</v>
      </c>
      <c r="F198" s="19">
        <f t="shared" si="34"/>
        <v>1.5479876160990713</v>
      </c>
      <c r="G198" s="13">
        <v>0</v>
      </c>
      <c r="H198" s="17">
        <f t="shared" si="55"/>
        <v>0</v>
      </c>
      <c r="I198" s="18">
        <v>0</v>
      </c>
      <c r="J198" s="13">
        <v>0</v>
      </c>
      <c r="K198" s="17">
        <v>0</v>
      </c>
      <c r="L198" s="13">
        <f t="shared" si="37"/>
        <v>10</v>
      </c>
      <c r="M198" s="16">
        <v>0.3</v>
      </c>
      <c r="N198" s="13">
        <v>0</v>
      </c>
      <c r="O198" s="17">
        <f t="shared" si="38"/>
        <v>0</v>
      </c>
      <c r="P198" s="18">
        <v>0</v>
      </c>
    </row>
    <row r="199" spans="1:16" s="21" customFormat="1" ht="9.9499999999999993" customHeight="1" x14ac:dyDescent="0.3">
      <c r="A199" s="63"/>
      <c r="B199" s="53" t="s">
        <v>184</v>
      </c>
      <c r="C199" s="13">
        <v>52.02</v>
      </c>
      <c r="D199" s="13">
        <v>22</v>
      </c>
      <c r="E199" s="13">
        <v>22</v>
      </c>
      <c r="F199" s="19">
        <f t="shared" si="34"/>
        <v>0.42291426374471353</v>
      </c>
      <c r="G199" s="13">
        <v>0</v>
      </c>
      <c r="H199" s="17">
        <f t="shared" si="55"/>
        <v>0</v>
      </c>
      <c r="I199" s="18">
        <v>0</v>
      </c>
      <c r="J199" s="13">
        <v>0</v>
      </c>
      <c r="K199" s="17">
        <v>0</v>
      </c>
      <c r="L199" s="13">
        <f t="shared" si="37"/>
        <v>6</v>
      </c>
      <c r="M199" s="16">
        <v>0.3</v>
      </c>
      <c r="N199" s="13">
        <v>0</v>
      </c>
      <c r="O199" s="17">
        <f t="shared" si="38"/>
        <v>0</v>
      </c>
      <c r="P199" s="18">
        <v>0</v>
      </c>
    </row>
    <row r="200" spans="1:16" s="21" customFormat="1" ht="9.9499999999999993" customHeight="1" x14ac:dyDescent="0.3">
      <c r="A200" s="63"/>
      <c r="B200" s="53" t="s">
        <v>185</v>
      </c>
      <c r="C200" s="13">
        <v>40.58</v>
      </c>
      <c r="D200" s="13">
        <v>23</v>
      </c>
      <c r="E200" s="13">
        <v>23</v>
      </c>
      <c r="F200" s="19">
        <f t="shared" si="34"/>
        <v>0.56678166584524403</v>
      </c>
      <c r="G200" s="13">
        <v>0</v>
      </c>
      <c r="H200" s="17">
        <f t="shared" si="55"/>
        <v>0</v>
      </c>
      <c r="I200" s="18">
        <v>0</v>
      </c>
      <c r="J200" s="13">
        <v>0</v>
      </c>
      <c r="K200" s="17">
        <v>0</v>
      </c>
      <c r="L200" s="13">
        <f t="shared" si="37"/>
        <v>6</v>
      </c>
      <c r="M200" s="16">
        <v>0.3</v>
      </c>
      <c r="N200" s="13">
        <v>0</v>
      </c>
      <c r="O200" s="17">
        <f t="shared" si="38"/>
        <v>0</v>
      </c>
      <c r="P200" s="18">
        <v>0</v>
      </c>
    </row>
    <row r="201" spans="1:16" s="21" customFormat="1" ht="9.9499999999999993" customHeight="1" x14ac:dyDescent="0.3">
      <c r="A201" s="64"/>
      <c r="B201" s="53" t="s">
        <v>186</v>
      </c>
      <c r="C201" s="13">
        <v>51.1</v>
      </c>
      <c r="D201" s="13">
        <v>27</v>
      </c>
      <c r="E201" s="13">
        <v>27</v>
      </c>
      <c r="F201" s="19">
        <f t="shared" si="34"/>
        <v>0.52837573385518588</v>
      </c>
      <c r="G201" s="13">
        <v>0</v>
      </c>
      <c r="H201" s="17">
        <f t="shared" si="55"/>
        <v>0</v>
      </c>
      <c r="I201" s="18">
        <v>0</v>
      </c>
      <c r="J201" s="13">
        <v>0</v>
      </c>
      <c r="K201" s="17">
        <v>0</v>
      </c>
      <c r="L201" s="13">
        <f t="shared" si="37"/>
        <v>8</v>
      </c>
      <c r="M201" s="16">
        <v>0.3</v>
      </c>
      <c r="N201" s="13">
        <v>0</v>
      </c>
      <c r="O201" s="17">
        <f t="shared" si="38"/>
        <v>0</v>
      </c>
      <c r="P201" s="18">
        <v>0</v>
      </c>
    </row>
    <row r="202" spans="1:16" ht="9.9499999999999993" customHeight="1" x14ac:dyDescent="0.3">
      <c r="A202" s="62">
        <v>3</v>
      </c>
      <c r="B202" s="53" t="s">
        <v>187</v>
      </c>
      <c r="C202" s="13"/>
      <c r="D202" s="13"/>
      <c r="E202" s="13"/>
      <c r="F202" s="19"/>
      <c r="G202" s="13"/>
      <c r="H202" s="17"/>
      <c r="I202" s="18"/>
      <c r="J202" s="13"/>
      <c r="K202" s="17"/>
      <c r="L202" s="13"/>
      <c r="M202" s="16"/>
      <c r="N202" s="13"/>
      <c r="O202" s="17"/>
      <c r="P202" s="18"/>
    </row>
    <row r="203" spans="1:16" s="21" customFormat="1" ht="9.9499999999999993" customHeight="1" x14ac:dyDescent="0.3">
      <c r="A203" s="63"/>
      <c r="B203" s="53" t="s">
        <v>76</v>
      </c>
      <c r="C203" s="13">
        <v>786.59</v>
      </c>
      <c r="D203" s="13">
        <v>620</v>
      </c>
      <c r="E203" s="13">
        <v>620</v>
      </c>
      <c r="F203" s="19">
        <f t="shared" si="34"/>
        <v>0.78821241053153479</v>
      </c>
      <c r="G203" s="13">
        <v>39</v>
      </c>
      <c r="H203" s="17">
        <f t="shared" ref="H203:H207" si="56">G203/E203</f>
        <v>6.2903225806451607E-2</v>
      </c>
      <c r="I203" s="18">
        <v>8</v>
      </c>
      <c r="J203" s="13">
        <v>1</v>
      </c>
      <c r="K203" s="17">
        <f t="shared" si="40"/>
        <v>2.564102564102564E-2</v>
      </c>
      <c r="L203" s="13">
        <f t="shared" si="37"/>
        <v>186</v>
      </c>
      <c r="M203" s="16">
        <v>0.3</v>
      </c>
      <c r="N203" s="13">
        <v>39</v>
      </c>
      <c r="O203" s="17">
        <f t="shared" si="38"/>
        <v>6.2903225806451607E-2</v>
      </c>
      <c r="P203" s="18">
        <v>0</v>
      </c>
    </row>
    <row r="204" spans="1:16" s="21" customFormat="1" ht="9.9499999999999993" customHeight="1" x14ac:dyDescent="0.3">
      <c r="A204" s="63"/>
      <c r="B204" s="53" t="s">
        <v>188</v>
      </c>
      <c r="C204" s="13">
        <v>295.89</v>
      </c>
      <c r="D204" s="13">
        <v>185</v>
      </c>
      <c r="E204" s="13">
        <v>185</v>
      </c>
      <c r="F204" s="19">
        <f t="shared" si="34"/>
        <v>0.62523234985974518</v>
      </c>
      <c r="G204" s="13">
        <v>9</v>
      </c>
      <c r="H204" s="17">
        <f t="shared" si="56"/>
        <v>4.8648648648648651E-2</v>
      </c>
      <c r="I204" s="18">
        <v>0</v>
      </c>
      <c r="J204" s="13">
        <v>0</v>
      </c>
      <c r="K204" s="17">
        <f t="shared" si="40"/>
        <v>0</v>
      </c>
      <c r="L204" s="13">
        <f t="shared" si="37"/>
        <v>55</v>
      </c>
      <c r="M204" s="16">
        <v>0.3</v>
      </c>
      <c r="N204" s="13">
        <v>9</v>
      </c>
      <c r="O204" s="17">
        <f t="shared" si="38"/>
        <v>4.8648648648648651E-2</v>
      </c>
      <c r="P204" s="18">
        <v>0</v>
      </c>
    </row>
    <row r="205" spans="1:16" s="21" customFormat="1" ht="9.9499999999999993" customHeight="1" x14ac:dyDescent="0.3">
      <c r="A205" s="64"/>
      <c r="B205" s="53" t="s">
        <v>189</v>
      </c>
      <c r="C205" s="13">
        <v>132.1</v>
      </c>
      <c r="D205" s="13">
        <v>90</v>
      </c>
      <c r="E205" s="13">
        <v>90</v>
      </c>
      <c r="F205" s="19">
        <f t="shared" si="34"/>
        <v>0.68130204390613169</v>
      </c>
      <c r="G205" s="13">
        <v>13</v>
      </c>
      <c r="H205" s="17">
        <f t="shared" si="56"/>
        <v>0.14444444444444443</v>
      </c>
      <c r="I205" s="18">
        <v>0</v>
      </c>
      <c r="J205" s="13">
        <v>3</v>
      </c>
      <c r="K205" s="17">
        <f t="shared" si="40"/>
        <v>0.23076923076923078</v>
      </c>
      <c r="L205" s="13">
        <f t="shared" si="37"/>
        <v>27</v>
      </c>
      <c r="M205" s="16">
        <v>0.3</v>
      </c>
      <c r="N205" s="13">
        <v>13</v>
      </c>
      <c r="O205" s="17">
        <f t="shared" si="38"/>
        <v>0.14444444444444443</v>
      </c>
      <c r="P205" s="18">
        <v>0</v>
      </c>
    </row>
    <row r="206" spans="1:16" s="21" customFormat="1" ht="22.5" x14ac:dyDescent="0.3">
      <c r="A206" s="52">
        <v>4</v>
      </c>
      <c r="B206" s="53" t="s">
        <v>369</v>
      </c>
      <c r="C206" s="13">
        <v>46.48</v>
      </c>
      <c r="D206" s="13">
        <v>75</v>
      </c>
      <c r="E206" s="13">
        <v>75</v>
      </c>
      <c r="F206" s="19">
        <f t="shared" si="34"/>
        <v>1.6135972461273667</v>
      </c>
      <c r="G206" s="13">
        <v>22</v>
      </c>
      <c r="H206" s="17">
        <f t="shared" si="56"/>
        <v>0.29333333333333333</v>
      </c>
      <c r="I206" s="18">
        <v>0</v>
      </c>
      <c r="J206" s="13">
        <v>0</v>
      </c>
      <c r="K206" s="17">
        <v>0</v>
      </c>
      <c r="L206" s="13">
        <f t="shared" si="37"/>
        <v>22</v>
      </c>
      <c r="M206" s="16">
        <v>0.3</v>
      </c>
      <c r="N206" s="13">
        <v>22</v>
      </c>
      <c r="O206" s="17">
        <f t="shared" si="38"/>
        <v>0.29333333333333333</v>
      </c>
      <c r="P206" s="18">
        <v>0</v>
      </c>
    </row>
    <row r="207" spans="1:16" s="21" customFormat="1" ht="17.25" customHeight="1" x14ac:dyDescent="0.3">
      <c r="A207" s="52">
        <v>5</v>
      </c>
      <c r="B207" s="53" t="s">
        <v>191</v>
      </c>
      <c r="C207" s="13">
        <v>31.23</v>
      </c>
      <c r="D207" s="13">
        <v>64</v>
      </c>
      <c r="E207" s="13">
        <v>64</v>
      </c>
      <c r="F207" s="19">
        <f t="shared" si="34"/>
        <v>2.0493115593980149</v>
      </c>
      <c r="G207" s="13">
        <v>19</v>
      </c>
      <c r="H207" s="17">
        <f t="shared" si="56"/>
        <v>0.296875</v>
      </c>
      <c r="I207" s="18">
        <v>0</v>
      </c>
      <c r="J207" s="13">
        <v>0</v>
      </c>
      <c r="K207" s="17">
        <v>0</v>
      </c>
      <c r="L207" s="13">
        <f t="shared" si="37"/>
        <v>19</v>
      </c>
      <c r="M207" s="16">
        <v>0.3</v>
      </c>
      <c r="N207" s="13">
        <v>19</v>
      </c>
      <c r="O207" s="17">
        <f t="shared" si="38"/>
        <v>0.296875</v>
      </c>
      <c r="P207" s="18">
        <v>0</v>
      </c>
    </row>
    <row r="208" spans="1:16" ht="47.25" customHeight="1" x14ac:dyDescent="0.3">
      <c r="A208" s="52">
        <v>6</v>
      </c>
      <c r="B208" s="53" t="s">
        <v>18</v>
      </c>
      <c r="C208" s="13"/>
      <c r="D208" s="13"/>
      <c r="E208" s="13"/>
      <c r="F208" s="19"/>
      <c r="G208" s="13"/>
      <c r="H208" s="17"/>
      <c r="I208" s="18"/>
      <c r="J208" s="13"/>
      <c r="K208" s="17"/>
      <c r="L208" s="13"/>
      <c r="M208" s="16"/>
      <c r="N208" s="13"/>
      <c r="O208" s="17"/>
      <c r="P208" s="18"/>
    </row>
    <row r="209" spans="1:16" s="28" customFormat="1" ht="18.75" customHeight="1" x14ac:dyDescent="0.3">
      <c r="A209" s="73" t="s">
        <v>192</v>
      </c>
      <c r="B209" s="73"/>
      <c r="C209" s="22">
        <f>SUM(C207,C206,C205,C204,C203,C201,C200,C199,C198,C197,C196,C194,C193,C192,C191,C190)</f>
        <v>1619.9899999999996</v>
      </c>
      <c r="D209" s="22">
        <f>SUM(D189:D208)</f>
        <v>1249</v>
      </c>
      <c r="E209" s="22">
        <f>SUM(E189:E208)</f>
        <v>1249</v>
      </c>
      <c r="F209" s="23">
        <f t="shared" ref="F209:F273" si="57">E209/C209</f>
        <v>0.77099241353341708</v>
      </c>
      <c r="G209" s="22">
        <f>SUM(G189:G208)</f>
        <v>119</v>
      </c>
      <c r="H209" s="17">
        <f t="shared" ref="H209" si="58">G209/E209</f>
        <v>9.5276220976781428E-2</v>
      </c>
      <c r="I209" s="22">
        <f>SUM(I189:I208)</f>
        <v>8</v>
      </c>
      <c r="J209" s="22">
        <f>SUM(J189:J208)</f>
        <v>5</v>
      </c>
      <c r="K209" s="24">
        <f t="shared" ref="K209:K269" si="59">J209/G209</f>
        <v>4.2016806722689079E-2</v>
      </c>
      <c r="L209" s="22">
        <f>SUM(L190:L208)</f>
        <v>368</v>
      </c>
      <c r="M209" s="24"/>
      <c r="N209" s="22">
        <f>SUM(N189:N208)</f>
        <v>119</v>
      </c>
      <c r="O209" s="24">
        <f t="shared" ref="O209:O272" si="60">N209/E209</f>
        <v>9.5276220976781428E-2</v>
      </c>
      <c r="P209" s="22">
        <f>SUM(P189:P208)</f>
        <v>0</v>
      </c>
    </row>
    <row r="210" spans="1:16" ht="9.9499999999999993" customHeight="1" x14ac:dyDescent="0.3">
      <c r="A210" s="72" t="s">
        <v>193</v>
      </c>
      <c r="B210" s="72"/>
      <c r="C210" s="13"/>
      <c r="D210" s="13"/>
      <c r="E210" s="13"/>
      <c r="F210" s="19"/>
      <c r="G210" s="13"/>
      <c r="H210" s="17"/>
      <c r="I210" s="18"/>
      <c r="J210" s="13"/>
      <c r="K210" s="17"/>
      <c r="L210" s="13"/>
      <c r="M210" s="16"/>
      <c r="N210" s="13"/>
      <c r="O210" s="17"/>
      <c r="P210" s="18"/>
    </row>
    <row r="211" spans="1:16" s="21" customFormat="1" ht="9.9499999999999993" customHeight="1" x14ac:dyDescent="0.3">
      <c r="A211" s="52">
        <v>1</v>
      </c>
      <c r="B211" s="53" t="s">
        <v>194</v>
      </c>
      <c r="C211" s="13">
        <v>344.7</v>
      </c>
      <c r="D211" s="13">
        <v>153</v>
      </c>
      <c r="E211" s="13">
        <v>153</v>
      </c>
      <c r="F211" s="19">
        <f t="shared" si="57"/>
        <v>0.44386422976501305</v>
      </c>
      <c r="G211" s="13">
        <v>45</v>
      </c>
      <c r="H211" s="17">
        <f t="shared" ref="H211" si="61">G211/E211</f>
        <v>0.29411764705882354</v>
      </c>
      <c r="I211" s="18">
        <v>0</v>
      </c>
      <c r="J211" s="13">
        <v>0</v>
      </c>
      <c r="K211" s="17">
        <f t="shared" si="59"/>
        <v>0</v>
      </c>
      <c r="L211" s="13">
        <f t="shared" ref="L211:L273" si="62">ROUNDDOWN(E211*M211,0)</f>
        <v>45</v>
      </c>
      <c r="M211" s="16">
        <v>0.3</v>
      </c>
      <c r="N211" s="13">
        <v>45</v>
      </c>
      <c r="O211" s="17">
        <f t="shared" si="60"/>
        <v>0.29411764705882354</v>
      </c>
      <c r="P211" s="18">
        <v>0</v>
      </c>
    </row>
    <row r="212" spans="1:16" ht="9.9499999999999993" customHeight="1" x14ac:dyDescent="0.3">
      <c r="A212" s="62">
        <v>2</v>
      </c>
      <c r="B212" s="53" t="s">
        <v>195</v>
      </c>
      <c r="C212" s="13"/>
      <c r="D212" s="13"/>
      <c r="E212" s="13"/>
      <c r="F212" s="19"/>
      <c r="G212" s="13"/>
      <c r="H212" s="17"/>
      <c r="I212" s="18"/>
      <c r="J212" s="13"/>
      <c r="K212" s="17"/>
      <c r="L212" s="13"/>
      <c r="M212" s="16"/>
      <c r="N212" s="13"/>
      <c r="O212" s="17"/>
      <c r="P212" s="18"/>
    </row>
    <row r="213" spans="1:16" s="21" customFormat="1" ht="9.9499999999999993" customHeight="1" x14ac:dyDescent="0.3">
      <c r="A213" s="63"/>
      <c r="B213" s="53" t="s">
        <v>196</v>
      </c>
      <c r="C213" s="13">
        <v>67.180000000000007</v>
      </c>
      <c r="D213" s="13">
        <v>42</v>
      </c>
      <c r="E213" s="13">
        <v>42</v>
      </c>
      <c r="F213" s="19">
        <f t="shared" si="57"/>
        <v>0.62518606728192905</v>
      </c>
      <c r="G213" s="13">
        <v>12</v>
      </c>
      <c r="H213" s="17">
        <f t="shared" ref="H213:H216" si="63">G213/E213</f>
        <v>0.2857142857142857</v>
      </c>
      <c r="I213" s="18">
        <v>0</v>
      </c>
      <c r="J213" s="13">
        <v>0</v>
      </c>
      <c r="K213" s="17">
        <f t="shared" si="59"/>
        <v>0</v>
      </c>
      <c r="L213" s="13">
        <f t="shared" si="62"/>
        <v>12</v>
      </c>
      <c r="M213" s="16">
        <v>0.3</v>
      </c>
      <c r="N213" s="13">
        <v>12</v>
      </c>
      <c r="O213" s="17">
        <f t="shared" si="60"/>
        <v>0.2857142857142857</v>
      </c>
      <c r="P213" s="18">
        <v>0</v>
      </c>
    </row>
    <row r="214" spans="1:16" s="21" customFormat="1" ht="9.9499999999999993" customHeight="1" x14ac:dyDescent="0.3">
      <c r="A214" s="63"/>
      <c r="B214" s="53" t="s">
        <v>197</v>
      </c>
      <c r="C214" s="13">
        <v>616.4</v>
      </c>
      <c r="D214" s="13">
        <v>301</v>
      </c>
      <c r="E214" s="13">
        <v>301</v>
      </c>
      <c r="F214" s="19">
        <f t="shared" si="57"/>
        <v>0.4883192731992213</v>
      </c>
      <c r="G214" s="13">
        <v>60</v>
      </c>
      <c r="H214" s="17">
        <f t="shared" si="63"/>
        <v>0.19933554817275748</v>
      </c>
      <c r="I214" s="18">
        <v>0</v>
      </c>
      <c r="J214" s="13">
        <v>0</v>
      </c>
      <c r="K214" s="17">
        <f t="shared" si="59"/>
        <v>0</v>
      </c>
      <c r="L214" s="13">
        <f t="shared" si="62"/>
        <v>90</v>
      </c>
      <c r="M214" s="16">
        <v>0.3</v>
      </c>
      <c r="N214" s="13">
        <v>60</v>
      </c>
      <c r="O214" s="17">
        <f t="shared" si="60"/>
        <v>0.19933554817275748</v>
      </c>
      <c r="P214" s="18">
        <v>0</v>
      </c>
    </row>
    <row r="215" spans="1:16" s="21" customFormat="1" ht="9.9499999999999993" customHeight="1" x14ac:dyDescent="0.3">
      <c r="A215" s="64"/>
      <c r="B215" s="53" t="s">
        <v>198</v>
      </c>
      <c r="C215" s="13">
        <v>150.19</v>
      </c>
      <c r="D215" s="13">
        <v>62</v>
      </c>
      <c r="E215" s="13">
        <v>62</v>
      </c>
      <c r="F215" s="19">
        <f t="shared" si="57"/>
        <v>0.41281044010919504</v>
      </c>
      <c r="G215" s="13">
        <v>12</v>
      </c>
      <c r="H215" s="17">
        <f t="shared" si="63"/>
        <v>0.19354838709677419</v>
      </c>
      <c r="I215" s="18">
        <v>0</v>
      </c>
      <c r="J215" s="13">
        <v>0</v>
      </c>
      <c r="K215" s="17">
        <f t="shared" si="59"/>
        <v>0</v>
      </c>
      <c r="L215" s="13">
        <f t="shared" si="62"/>
        <v>18</v>
      </c>
      <c r="M215" s="16">
        <v>0.3</v>
      </c>
      <c r="N215" s="13">
        <v>12</v>
      </c>
      <c r="O215" s="17">
        <f t="shared" si="60"/>
        <v>0.19354838709677419</v>
      </c>
      <c r="P215" s="18">
        <v>0</v>
      </c>
    </row>
    <row r="216" spans="1:16" s="21" customFormat="1" ht="15.6" customHeight="1" x14ac:dyDescent="0.3">
      <c r="A216" s="52">
        <v>3</v>
      </c>
      <c r="B216" s="53" t="s">
        <v>249</v>
      </c>
      <c r="C216" s="13">
        <v>13827.99</v>
      </c>
      <c r="D216" s="13">
        <v>2920</v>
      </c>
      <c r="E216" s="13">
        <v>2920</v>
      </c>
      <c r="F216" s="19">
        <f t="shared" si="57"/>
        <v>0.21116590335977969</v>
      </c>
      <c r="G216" s="13">
        <v>141</v>
      </c>
      <c r="H216" s="17">
        <f t="shared" si="63"/>
        <v>4.8287671232876715E-2</v>
      </c>
      <c r="I216" s="18">
        <v>55</v>
      </c>
      <c r="J216" s="13">
        <v>23</v>
      </c>
      <c r="K216" s="17">
        <f t="shared" si="59"/>
        <v>0.16312056737588654</v>
      </c>
      <c r="L216" s="13">
        <f t="shared" si="62"/>
        <v>876</v>
      </c>
      <c r="M216" s="16">
        <v>0.3</v>
      </c>
      <c r="N216" s="13">
        <v>121</v>
      </c>
      <c r="O216" s="17">
        <f t="shared" si="60"/>
        <v>4.1438356164383565E-2</v>
      </c>
      <c r="P216" s="18">
        <v>0</v>
      </c>
    </row>
    <row r="217" spans="1:16" ht="48" customHeight="1" x14ac:dyDescent="0.3">
      <c r="A217" s="52">
        <v>4</v>
      </c>
      <c r="B217" s="53" t="s">
        <v>18</v>
      </c>
      <c r="C217" s="13"/>
      <c r="D217" s="13"/>
      <c r="E217" s="13"/>
      <c r="F217" s="19"/>
      <c r="G217" s="13"/>
      <c r="H217" s="17"/>
      <c r="I217" s="18"/>
      <c r="J217" s="13"/>
      <c r="K217" s="17"/>
      <c r="L217" s="13"/>
      <c r="M217" s="16"/>
      <c r="N217" s="13"/>
      <c r="O217" s="17"/>
      <c r="P217" s="18"/>
    </row>
    <row r="218" spans="1:16" s="28" customFormat="1" ht="13.5" customHeight="1" x14ac:dyDescent="0.3">
      <c r="A218" s="73" t="s">
        <v>199</v>
      </c>
      <c r="B218" s="73"/>
      <c r="C218" s="22">
        <f>SUM(C211:C217)</f>
        <v>15006.46</v>
      </c>
      <c r="D218" s="30">
        <f>SUM(D211:D217)</f>
        <v>3478</v>
      </c>
      <c r="E218" s="30">
        <f>SUM(E211:E217)</f>
        <v>3478</v>
      </c>
      <c r="F218" s="23">
        <f t="shared" si="57"/>
        <v>0.23176685240889591</v>
      </c>
      <c r="G218" s="30">
        <f>SUM(G211:G217)</f>
        <v>270</v>
      </c>
      <c r="H218" s="17">
        <f t="shared" ref="H218" si="64">G218/E218</f>
        <v>7.763082231167337E-2</v>
      </c>
      <c r="I218" s="30">
        <f>SUM(I211:I217)</f>
        <v>55</v>
      </c>
      <c r="J218" s="30">
        <f>SUM(J211:J217)</f>
        <v>23</v>
      </c>
      <c r="K218" s="24">
        <f t="shared" si="59"/>
        <v>8.5185185185185183E-2</v>
      </c>
      <c r="L218" s="22">
        <f>SUM(L211:L217)</f>
        <v>1041</v>
      </c>
      <c r="M218" s="24"/>
      <c r="N218" s="30">
        <f>SUM(N211:N217)</f>
        <v>250</v>
      </c>
      <c r="O218" s="24">
        <f t="shared" si="60"/>
        <v>7.1880391029327195E-2</v>
      </c>
      <c r="P218" s="30">
        <f>SUM(P211:P217)</f>
        <v>0</v>
      </c>
    </row>
    <row r="219" spans="1:16" ht="9.9499999999999993" customHeight="1" x14ac:dyDescent="0.3">
      <c r="A219" s="72" t="s">
        <v>200</v>
      </c>
      <c r="B219" s="72"/>
      <c r="C219" s="13"/>
      <c r="D219" s="13"/>
      <c r="E219" s="13"/>
      <c r="F219" s="19"/>
      <c r="G219" s="13"/>
      <c r="H219" s="17"/>
      <c r="I219" s="18"/>
      <c r="J219" s="13"/>
      <c r="K219" s="17"/>
      <c r="L219" s="13"/>
      <c r="M219" s="16"/>
      <c r="N219" s="13"/>
      <c r="O219" s="17"/>
      <c r="P219" s="18"/>
    </row>
    <row r="220" spans="1:16" ht="12" customHeight="1" x14ac:dyDescent="0.3">
      <c r="A220" s="62">
        <v>1</v>
      </c>
      <c r="B220" s="53" t="s">
        <v>201</v>
      </c>
      <c r="C220" s="13"/>
      <c r="D220" s="13"/>
      <c r="E220" s="13"/>
      <c r="F220" s="19"/>
      <c r="G220" s="13"/>
      <c r="H220" s="17"/>
      <c r="I220" s="18"/>
      <c r="J220" s="13"/>
      <c r="K220" s="17"/>
      <c r="L220" s="13"/>
      <c r="M220" s="16"/>
      <c r="N220" s="13"/>
      <c r="O220" s="17"/>
      <c r="P220" s="18"/>
    </row>
    <row r="221" spans="1:16" s="21" customFormat="1" ht="9.9499999999999993" customHeight="1" x14ac:dyDescent="0.3">
      <c r="A221" s="63"/>
      <c r="B221" s="53" t="s">
        <v>202</v>
      </c>
      <c r="C221" s="13">
        <v>816.02</v>
      </c>
      <c r="D221" s="13">
        <v>135</v>
      </c>
      <c r="E221" s="13">
        <v>135</v>
      </c>
      <c r="F221" s="19">
        <f t="shared" si="57"/>
        <v>0.16543712163917551</v>
      </c>
      <c r="G221" s="13">
        <v>20</v>
      </c>
      <c r="H221" s="17">
        <f t="shared" ref="H221:H222" si="65">G221/E221</f>
        <v>0.14814814814814814</v>
      </c>
      <c r="I221" s="18">
        <v>2</v>
      </c>
      <c r="J221" s="13">
        <v>2</v>
      </c>
      <c r="K221" s="17">
        <f t="shared" si="59"/>
        <v>0.1</v>
      </c>
      <c r="L221" s="13">
        <f t="shared" si="62"/>
        <v>40</v>
      </c>
      <c r="M221" s="16">
        <v>0.3</v>
      </c>
      <c r="N221" s="13">
        <v>20</v>
      </c>
      <c r="O221" s="17">
        <f t="shared" si="60"/>
        <v>0.14814814814814814</v>
      </c>
      <c r="P221" s="18">
        <v>0</v>
      </c>
    </row>
    <row r="222" spans="1:16" s="21" customFormat="1" ht="9.9499999999999993" customHeight="1" x14ac:dyDescent="0.3">
      <c r="A222" s="64"/>
      <c r="B222" s="53" t="s">
        <v>203</v>
      </c>
      <c r="C222" s="13">
        <v>99.94</v>
      </c>
      <c r="D222" s="13">
        <v>19</v>
      </c>
      <c r="E222" s="13">
        <v>19</v>
      </c>
      <c r="F222" s="19">
        <f t="shared" si="57"/>
        <v>0.19011406844106465</v>
      </c>
      <c r="G222" s="13">
        <v>1</v>
      </c>
      <c r="H222" s="17">
        <f t="shared" si="65"/>
        <v>5.2631578947368418E-2</v>
      </c>
      <c r="I222" s="18">
        <v>0</v>
      </c>
      <c r="J222" s="13">
        <v>0</v>
      </c>
      <c r="K222" s="17">
        <f t="shared" si="59"/>
        <v>0</v>
      </c>
      <c r="L222" s="13">
        <f t="shared" si="62"/>
        <v>5</v>
      </c>
      <c r="M222" s="16">
        <v>0.3</v>
      </c>
      <c r="N222" s="13">
        <v>1</v>
      </c>
      <c r="O222" s="17">
        <f t="shared" si="60"/>
        <v>5.2631578947368418E-2</v>
      </c>
      <c r="P222" s="18">
        <v>0</v>
      </c>
    </row>
    <row r="223" spans="1:16" ht="9.9499999999999993" customHeight="1" x14ac:dyDescent="0.3">
      <c r="A223" s="62">
        <v>2</v>
      </c>
      <c r="B223" s="53" t="s">
        <v>204</v>
      </c>
      <c r="C223" s="13"/>
      <c r="D223" s="13"/>
      <c r="E223" s="13"/>
      <c r="F223" s="19"/>
      <c r="G223" s="13"/>
      <c r="H223" s="17"/>
      <c r="I223" s="18"/>
      <c r="J223" s="13"/>
      <c r="K223" s="17"/>
      <c r="L223" s="13"/>
      <c r="M223" s="16"/>
      <c r="N223" s="13"/>
      <c r="O223" s="17"/>
      <c r="P223" s="18"/>
    </row>
    <row r="224" spans="1:16" s="21" customFormat="1" ht="9.9499999999999993" customHeight="1" x14ac:dyDescent="0.3">
      <c r="A224" s="64"/>
      <c r="B224" s="53" t="s">
        <v>56</v>
      </c>
      <c r="C224" s="13">
        <v>56.6</v>
      </c>
      <c r="D224" s="13">
        <v>17</v>
      </c>
      <c r="E224" s="13">
        <v>17</v>
      </c>
      <c r="F224" s="19">
        <f t="shared" si="57"/>
        <v>0.30035335689045933</v>
      </c>
      <c r="G224" s="13">
        <v>1</v>
      </c>
      <c r="H224" s="17">
        <f t="shared" ref="H224:H226" si="66">G224/E224</f>
        <v>5.8823529411764705E-2</v>
      </c>
      <c r="I224" s="18">
        <v>0</v>
      </c>
      <c r="J224" s="13">
        <v>0</v>
      </c>
      <c r="K224" s="17">
        <v>0</v>
      </c>
      <c r="L224" s="13">
        <f t="shared" si="62"/>
        <v>5</v>
      </c>
      <c r="M224" s="16">
        <v>0.3</v>
      </c>
      <c r="N224" s="13">
        <v>1</v>
      </c>
      <c r="O224" s="17">
        <f t="shared" si="60"/>
        <v>5.8823529411764705E-2</v>
      </c>
      <c r="P224" s="18">
        <v>0</v>
      </c>
    </row>
    <row r="225" spans="1:16" s="21" customFormat="1" ht="9.9499999999999993" customHeight="1" x14ac:dyDescent="0.3">
      <c r="A225" s="52">
        <v>3</v>
      </c>
      <c r="B225" s="53" t="s">
        <v>205</v>
      </c>
      <c r="C225" s="13">
        <v>96.12</v>
      </c>
      <c r="D225" s="13">
        <v>12</v>
      </c>
      <c r="E225" s="13">
        <v>12</v>
      </c>
      <c r="F225" s="19">
        <f t="shared" si="57"/>
        <v>0.12484394506866417</v>
      </c>
      <c r="G225" s="13">
        <v>1</v>
      </c>
      <c r="H225" s="17">
        <f t="shared" si="66"/>
        <v>8.3333333333333329E-2</v>
      </c>
      <c r="I225" s="18">
        <v>0</v>
      </c>
      <c r="J225" s="13">
        <v>1</v>
      </c>
      <c r="K225" s="17">
        <v>0</v>
      </c>
      <c r="L225" s="13">
        <f t="shared" si="62"/>
        <v>3</v>
      </c>
      <c r="M225" s="16">
        <v>0.3</v>
      </c>
      <c r="N225" s="13">
        <v>1</v>
      </c>
      <c r="O225" s="17">
        <f t="shared" si="60"/>
        <v>8.3333333333333329E-2</v>
      </c>
      <c r="P225" s="18">
        <v>0</v>
      </c>
    </row>
    <row r="226" spans="1:16" s="21" customFormat="1" ht="9.9499999999999993" customHeight="1" x14ac:dyDescent="0.3">
      <c r="A226" s="52">
        <v>4</v>
      </c>
      <c r="B226" s="53" t="s">
        <v>206</v>
      </c>
      <c r="C226" s="13">
        <v>138.6</v>
      </c>
      <c r="D226" s="13">
        <v>31</v>
      </c>
      <c r="E226" s="13">
        <v>31</v>
      </c>
      <c r="F226" s="19">
        <f t="shared" si="57"/>
        <v>0.22366522366522368</v>
      </c>
      <c r="G226" s="13">
        <v>3</v>
      </c>
      <c r="H226" s="17">
        <f t="shared" si="66"/>
        <v>9.6774193548387094E-2</v>
      </c>
      <c r="I226" s="18">
        <v>0</v>
      </c>
      <c r="J226" s="13">
        <v>0</v>
      </c>
      <c r="K226" s="17">
        <f t="shared" si="59"/>
        <v>0</v>
      </c>
      <c r="L226" s="13">
        <f t="shared" si="62"/>
        <v>9</v>
      </c>
      <c r="M226" s="16">
        <v>0.3</v>
      </c>
      <c r="N226" s="13">
        <v>3</v>
      </c>
      <c r="O226" s="17">
        <f t="shared" si="60"/>
        <v>9.6774193548387094E-2</v>
      </c>
      <c r="P226" s="18">
        <v>0</v>
      </c>
    </row>
    <row r="227" spans="1:16" s="21" customFormat="1" ht="9.9499999999999993" customHeight="1" x14ac:dyDescent="0.3">
      <c r="A227" s="62">
        <v>5</v>
      </c>
      <c r="B227" s="53" t="s">
        <v>207</v>
      </c>
      <c r="C227" s="13"/>
      <c r="D227" s="13"/>
      <c r="E227" s="13"/>
      <c r="F227" s="19"/>
      <c r="G227" s="13"/>
      <c r="H227" s="17"/>
      <c r="I227" s="18"/>
      <c r="J227" s="13"/>
      <c r="K227" s="17"/>
      <c r="L227" s="13">
        <f t="shared" si="62"/>
        <v>0</v>
      </c>
      <c r="M227" s="16"/>
      <c r="N227" s="13"/>
      <c r="O227" s="17"/>
      <c r="P227" s="18"/>
    </row>
    <row r="228" spans="1:16" s="21" customFormat="1" ht="9.9499999999999993" customHeight="1" x14ac:dyDescent="0.3">
      <c r="A228" s="63"/>
      <c r="B228" s="53" t="s">
        <v>208</v>
      </c>
      <c r="C228" s="13">
        <v>50.84</v>
      </c>
      <c r="D228" s="13">
        <v>18</v>
      </c>
      <c r="E228" s="13">
        <v>18</v>
      </c>
      <c r="F228" s="19">
        <f t="shared" si="57"/>
        <v>0.35405192761605031</v>
      </c>
      <c r="G228" s="13">
        <v>5</v>
      </c>
      <c r="H228" s="17">
        <f t="shared" ref="H228:H231" si="67">G228/E228</f>
        <v>0.27777777777777779</v>
      </c>
      <c r="I228" s="18">
        <v>0</v>
      </c>
      <c r="J228" s="13">
        <v>0</v>
      </c>
      <c r="K228" s="17">
        <f t="shared" si="59"/>
        <v>0</v>
      </c>
      <c r="L228" s="13">
        <f t="shared" si="62"/>
        <v>5</v>
      </c>
      <c r="M228" s="16">
        <v>0.3</v>
      </c>
      <c r="N228" s="13">
        <v>5</v>
      </c>
      <c r="O228" s="17">
        <f t="shared" si="60"/>
        <v>0.27777777777777779</v>
      </c>
      <c r="P228" s="18">
        <v>0</v>
      </c>
    </row>
    <row r="229" spans="1:16" s="21" customFormat="1" ht="9.9499999999999993" customHeight="1" x14ac:dyDescent="0.3">
      <c r="A229" s="63"/>
      <c r="B229" s="53" t="s">
        <v>209</v>
      </c>
      <c r="C229" s="13">
        <v>84.25</v>
      </c>
      <c r="D229" s="13">
        <v>26</v>
      </c>
      <c r="E229" s="13">
        <v>26</v>
      </c>
      <c r="F229" s="19">
        <f t="shared" si="57"/>
        <v>0.3086053412462908</v>
      </c>
      <c r="G229" s="13">
        <v>7</v>
      </c>
      <c r="H229" s="17">
        <f t="shared" si="67"/>
        <v>0.26923076923076922</v>
      </c>
      <c r="I229" s="18">
        <v>1</v>
      </c>
      <c r="J229" s="13">
        <v>0</v>
      </c>
      <c r="K229" s="17">
        <f t="shared" si="59"/>
        <v>0</v>
      </c>
      <c r="L229" s="13">
        <f t="shared" si="62"/>
        <v>7</v>
      </c>
      <c r="M229" s="16">
        <v>0.3</v>
      </c>
      <c r="N229" s="13">
        <v>7</v>
      </c>
      <c r="O229" s="17">
        <f t="shared" si="60"/>
        <v>0.26923076923076922</v>
      </c>
      <c r="P229" s="18">
        <v>0</v>
      </c>
    </row>
    <row r="230" spans="1:16" s="21" customFormat="1" ht="9.9499999999999993" customHeight="1" x14ac:dyDescent="0.3">
      <c r="A230" s="63"/>
      <c r="B230" s="53" t="s">
        <v>210</v>
      </c>
      <c r="C230" s="13">
        <v>333.52</v>
      </c>
      <c r="D230" s="13">
        <v>79</v>
      </c>
      <c r="E230" s="13">
        <v>79</v>
      </c>
      <c r="F230" s="19">
        <f t="shared" si="57"/>
        <v>0.23686735428160233</v>
      </c>
      <c r="G230" s="13">
        <v>23</v>
      </c>
      <c r="H230" s="17">
        <f t="shared" si="67"/>
        <v>0.29113924050632911</v>
      </c>
      <c r="I230" s="18">
        <v>0</v>
      </c>
      <c r="J230" s="13">
        <v>0</v>
      </c>
      <c r="K230" s="17">
        <f t="shared" si="59"/>
        <v>0</v>
      </c>
      <c r="L230" s="13">
        <f t="shared" si="62"/>
        <v>23</v>
      </c>
      <c r="M230" s="16">
        <v>0.3</v>
      </c>
      <c r="N230" s="13">
        <v>23</v>
      </c>
      <c r="O230" s="17">
        <f t="shared" si="60"/>
        <v>0.29113924050632911</v>
      </c>
      <c r="P230" s="18">
        <v>0</v>
      </c>
    </row>
    <row r="231" spans="1:16" s="21" customFormat="1" ht="9.9499999999999993" customHeight="1" x14ac:dyDescent="0.3">
      <c r="A231" s="64"/>
      <c r="B231" s="53" t="s">
        <v>211</v>
      </c>
      <c r="C231" s="13">
        <v>52.31</v>
      </c>
      <c r="D231" s="13">
        <v>20</v>
      </c>
      <c r="E231" s="13">
        <v>20</v>
      </c>
      <c r="F231" s="19">
        <f t="shared" si="57"/>
        <v>0.3823360734085261</v>
      </c>
      <c r="G231" s="13">
        <v>6</v>
      </c>
      <c r="H231" s="17">
        <f t="shared" si="67"/>
        <v>0.3</v>
      </c>
      <c r="I231" s="18">
        <v>0</v>
      </c>
      <c r="J231" s="13">
        <v>0</v>
      </c>
      <c r="K231" s="17">
        <f t="shared" si="59"/>
        <v>0</v>
      </c>
      <c r="L231" s="13">
        <f t="shared" si="62"/>
        <v>6</v>
      </c>
      <c r="M231" s="16">
        <v>0.3</v>
      </c>
      <c r="N231" s="13">
        <v>6</v>
      </c>
      <c r="O231" s="17">
        <f t="shared" si="60"/>
        <v>0.3</v>
      </c>
      <c r="P231" s="18">
        <v>0</v>
      </c>
    </row>
    <row r="232" spans="1:16" s="21" customFormat="1" ht="9.9499999999999993" customHeight="1" x14ac:dyDescent="0.3">
      <c r="A232" s="62">
        <v>6</v>
      </c>
      <c r="B232" s="53" t="s">
        <v>212</v>
      </c>
      <c r="C232" s="13"/>
      <c r="D232" s="13"/>
      <c r="E232" s="13"/>
      <c r="F232" s="19"/>
      <c r="G232" s="13"/>
      <c r="H232" s="17"/>
      <c r="I232" s="18"/>
      <c r="J232" s="13"/>
      <c r="K232" s="17"/>
      <c r="L232" s="13"/>
      <c r="M232" s="16"/>
      <c r="N232" s="13"/>
      <c r="O232" s="17"/>
      <c r="P232" s="18"/>
    </row>
    <row r="233" spans="1:16" s="21" customFormat="1" ht="9.9499999999999993" customHeight="1" x14ac:dyDescent="0.3">
      <c r="A233" s="63"/>
      <c r="B233" s="53" t="s">
        <v>213</v>
      </c>
      <c r="C233" s="13">
        <v>123.39</v>
      </c>
      <c r="D233" s="13">
        <v>55</v>
      </c>
      <c r="E233" s="13">
        <v>55</v>
      </c>
      <c r="F233" s="19">
        <f t="shared" si="57"/>
        <v>0.44574114595996434</v>
      </c>
      <c r="G233" s="13">
        <v>9</v>
      </c>
      <c r="H233" s="17">
        <f t="shared" ref="H233:H234" si="68">G233/E233</f>
        <v>0.16363636363636364</v>
      </c>
      <c r="I233" s="18">
        <v>0</v>
      </c>
      <c r="J233" s="13">
        <v>0</v>
      </c>
      <c r="K233" s="17">
        <v>0</v>
      </c>
      <c r="L233" s="13">
        <f t="shared" si="62"/>
        <v>16</v>
      </c>
      <c r="M233" s="16">
        <v>0.3</v>
      </c>
      <c r="N233" s="13">
        <v>9</v>
      </c>
      <c r="O233" s="17">
        <f t="shared" si="60"/>
        <v>0.16363636363636364</v>
      </c>
      <c r="P233" s="18">
        <v>0</v>
      </c>
    </row>
    <row r="234" spans="1:16" s="21" customFormat="1" ht="9.9499999999999993" customHeight="1" x14ac:dyDescent="0.3">
      <c r="A234" s="64"/>
      <c r="B234" s="53" t="s">
        <v>214</v>
      </c>
      <c r="C234" s="13">
        <v>162.12</v>
      </c>
      <c r="D234" s="13">
        <v>60</v>
      </c>
      <c r="E234" s="13">
        <v>60</v>
      </c>
      <c r="F234" s="19">
        <f t="shared" si="57"/>
        <v>0.37009622501850481</v>
      </c>
      <c r="G234" s="13">
        <v>12</v>
      </c>
      <c r="H234" s="17">
        <f t="shared" si="68"/>
        <v>0.2</v>
      </c>
      <c r="I234" s="18">
        <v>0</v>
      </c>
      <c r="J234" s="13">
        <v>0</v>
      </c>
      <c r="K234" s="17">
        <v>0</v>
      </c>
      <c r="L234" s="13">
        <f t="shared" si="62"/>
        <v>18</v>
      </c>
      <c r="M234" s="16">
        <v>0.3</v>
      </c>
      <c r="N234" s="13">
        <v>12</v>
      </c>
      <c r="O234" s="17">
        <f t="shared" si="60"/>
        <v>0.2</v>
      </c>
      <c r="P234" s="18">
        <v>0</v>
      </c>
    </row>
    <row r="235" spans="1:16" s="21" customFormat="1" ht="9.9499999999999993" customHeight="1" x14ac:dyDescent="0.3">
      <c r="A235" s="62">
        <v>7</v>
      </c>
      <c r="B235" s="53" t="s">
        <v>215</v>
      </c>
      <c r="C235" s="13"/>
      <c r="D235" s="13"/>
      <c r="E235" s="13"/>
      <c r="F235" s="19"/>
      <c r="G235" s="13"/>
      <c r="H235" s="17"/>
      <c r="I235" s="18"/>
      <c r="J235" s="13"/>
      <c r="K235" s="17"/>
      <c r="L235" s="13">
        <f t="shared" si="62"/>
        <v>0</v>
      </c>
      <c r="M235" s="16"/>
      <c r="N235" s="13"/>
      <c r="O235" s="17"/>
      <c r="P235" s="18"/>
    </row>
    <row r="236" spans="1:16" s="21" customFormat="1" ht="9.9499999999999993" customHeight="1" x14ac:dyDescent="0.3">
      <c r="A236" s="63"/>
      <c r="B236" s="53" t="s">
        <v>370</v>
      </c>
      <c r="C236" s="13">
        <v>89.91</v>
      </c>
      <c r="D236" s="13">
        <v>30</v>
      </c>
      <c r="E236" s="13">
        <v>30</v>
      </c>
      <c r="F236" s="19">
        <f t="shared" si="57"/>
        <v>0.33366700033366703</v>
      </c>
      <c r="G236" s="13">
        <v>9</v>
      </c>
      <c r="H236" s="17">
        <f t="shared" ref="H236:H238" si="69">G236/E236</f>
        <v>0.3</v>
      </c>
      <c r="I236" s="18">
        <v>3</v>
      </c>
      <c r="J236" s="13">
        <v>2</v>
      </c>
      <c r="K236" s="17">
        <f t="shared" si="59"/>
        <v>0.22222222222222221</v>
      </c>
      <c r="L236" s="13">
        <f t="shared" si="62"/>
        <v>9</v>
      </c>
      <c r="M236" s="16">
        <v>0.3</v>
      </c>
      <c r="N236" s="13">
        <v>9</v>
      </c>
      <c r="O236" s="17">
        <f t="shared" si="60"/>
        <v>0.3</v>
      </c>
      <c r="P236" s="18">
        <v>0</v>
      </c>
    </row>
    <row r="237" spans="1:16" s="21" customFormat="1" ht="9.9499999999999993" customHeight="1" x14ac:dyDescent="0.3">
      <c r="A237" s="63"/>
      <c r="B237" s="53" t="s">
        <v>371</v>
      </c>
      <c r="C237" s="13">
        <v>12.79</v>
      </c>
      <c r="D237" s="13">
        <v>7</v>
      </c>
      <c r="E237" s="13">
        <v>7</v>
      </c>
      <c r="F237" s="19">
        <f t="shared" si="57"/>
        <v>0.54730258014073496</v>
      </c>
      <c r="G237" s="13">
        <v>2</v>
      </c>
      <c r="H237" s="17">
        <f t="shared" si="69"/>
        <v>0.2857142857142857</v>
      </c>
      <c r="I237" s="18">
        <v>1</v>
      </c>
      <c r="J237" s="13">
        <v>0</v>
      </c>
      <c r="K237" s="17">
        <v>0</v>
      </c>
      <c r="L237" s="13">
        <f t="shared" si="62"/>
        <v>2</v>
      </c>
      <c r="M237" s="16">
        <v>0.3</v>
      </c>
      <c r="N237" s="13">
        <v>2</v>
      </c>
      <c r="O237" s="17">
        <f t="shared" si="60"/>
        <v>0.2857142857142857</v>
      </c>
      <c r="P237" s="18">
        <v>0</v>
      </c>
    </row>
    <row r="238" spans="1:16" s="21" customFormat="1" ht="9.9499999999999993" customHeight="1" x14ac:dyDescent="0.3">
      <c r="A238" s="64"/>
      <c r="B238" s="53" t="s">
        <v>372</v>
      </c>
      <c r="C238" s="13">
        <v>12.49</v>
      </c>
      <c r="D238" s="13">
        <v>5</v>
      </c>
      <c r="E238" s="13">
        <v>5</v>
      </c>
      <c r="F238" s="19">
        <f t="shared" si="57"/>
        <v>0.40032025620496398</v>
      </c>
      <c r="G238" s="13">
        <v>1</v>
      </c>
      <c r="H238" s="17">
        <f t="shared" si="69"/>
        <v>0.2</v>
      </c>
      <c r="I238" s="18"/>
      <c r="J238" s="13">
        <v>0</v>
      </c>
      <c r="K238" s="17">
        <v>0</v>
      </c>
      <c r="L238" s="13">
        <f t="shared" si="62"/>
        <v>1</v>
      </c>
      <c r="M238" s="16">
        <v>0.3</v>
      </c>
      <c r="N238" s="13">
        <v>1</v>
      </c>
      <c r="O238" s="17">
        <f t="shared" si="60"/>
        <v>0.2</v>
      </c>
      <c r="P238" s="18"/>
    </row>
    <row r="239" spans="1:16" s="21" customFormat="1" ht="9.9499999999999993" customHeight="1" x14ac:dyDescent="0.3">
      <c r="A239" s="62">
        <v>8</v>
      </c>
      <c r="B239" s="53" t="s">
        <v>219</v>
      </c>
      <c r="C239" s="13"/>
      <c r="D239" s="13"/>
      <c r="E239" s="13"/>
      <c r="F239" s="19"/>
      <c r="G239" s="13"/>
      <c r="H239" s="17"/>
      <c r="I239" s="18"/>
      <c r="J239" s="13"/>
      <c r="K239" s="17"/>
      <c r="L239" s="13"/>
      <c r="M239" s="16"/>
      <c r="N239" s="13"/>
      <c r="O239" s="17"/>
      <c r="P239" s="18"/>
    </row>
    <row r="240" spans="1:16" s="21" customFormat="1" ht="9.9499999999999993" customHeight="1" x14ac:dyDescent="0.3">
      <c r="A240" s="64"/>
      <c r="B240" s="53" t="s">
        <v>220</v>
      </c>
      <c r="C240" s="13">
        <v>585.29</v>
      </c>
      <c r="D240" s="13">
        <v>312</v>
      </c>
      <c r="E240" s="13">
        <v>312</v>
      </c>
      <c r="F240" s="19">
        <f t="shared" si="57"/>
        <v>0.53306907686787752</v>
      </c>
      <c r="G240" s="13">
        <v>93</v>
      </c>
      <c r="H240" s="17">
        <f t="shared" ref="H240:H247" si="70">G240/E240</f>
        <v>0.29807692307692307</v>
      </c>
      <c r="I240" s="18">
        <v>0</v>
      </c>
      <c r="J240" s="13">
        <v>4</v>
      </c>
      <c r="K240" s="17">
        <f t="shared" si="59"/>
        <v>4.3010752688172046E-2</v>
      </c>
      <c r="L240" s="13">
        <f t="shared" si="62"/>
        <v>93</v>
      </c>
      <c r="M240" s="16">
        <v>0.3</v>
      </c>
      <c r="N240" s="13">
        <v>93</v>
      </c>
      <c r="O240" s="17">
        <f t="shared" si="60"/>
        <v>0.29807692307692307</v>
      </c>
      <c r="P240" s="18">
        <v>0</v>
      </c>
    </row>
    <row r="241" spans="1:16" s="21" customFormat="1" ht="9.9499999999999993" customHeight="1" x14ac:dyDescent="0.3">
      <c r="A241" s="52">
        <v>9</v>
      </c>
      <c r="B241" s="53" t="s">
        <v>221</v>
      </c>
      <c r="C241" s="13">
        <v>197.56</v>
      </c>
      <c r="D241" s="13">
        <v>12</v>
      </c>
      <c r="E241" s="13">
        <v>12</v>
      </c>
      <c r="F241" s="19">
        <f t="shared" si="57"/>
        <v>6.0741040696497266E-2</v>
      </c>
      <c r="G241" s="13">
        <v>3</v>
      </c>
      <c r="H241" s="17">
        <f t="shared" si="70"/>
        <v>0.25</v>
      </c>
      <c r="I241" s="18">
        <v>0</v>
      </c>
      <c r="J241" s="13">
        <v>0</v>
      </c>
      <c r="K241" s="17">
        <f t="shared" si="59"/>
        <v>0</v>
      </c>
      <c r="L241" s="13">
        <f t="shared" si="62"/>
        <v>3</v>
      </c>
      <c r="M241" s="16">
        <v>0.3</v>
      </c>
      <c r="N241" s="13">
        <v>3</v>
      </c>
      <c r="O241" s="17">
        <f t="shared" si="60"/>
        <v>0.25</v>
      </c>
      <c r="P241" s="18">
        <v>0</v>
      </c>
    </row>
    <row r="242" spans="1:16" s="21" customFormat="1" ht="9.9499999999999993" customHeight="1" x14ac:dyDescent="0.3">
      <c r="A242" s="52">
        <v>10</v>
      </c>
      <c r="B242" s="53" t="s">
        <v>222</v>
      </c>
      <c r="C242" s="13">
        <v>108.66</v>
      </c>
      <c r="D242" s="13">
        <v>11</v>
      </c>
      <c r="E242" s="13">
        <v>11</v>
      </c>
      <c r="F242" s="19">
        <f t="shared" si="57"/>
        <v>0.10123320449107308</v>
      </c>
      <c r="G242" s="13">
        <v>3</v>
      </c>
      <c r="H242" s="17">
        <f t="shared" si="70"/>
        <v>0.27272727272727271</v>
      </c>
      <c r="I242" s="18">
        <v>3</v>
      </c>
      <c r="J242" s="13">
        <v>0</v>
      </c>
      <c r="K242" s="17">
        <v>0</v>
      </c>
      <c r="L242" s="13">
        <f t="shared" si="62"/>
        <v>3</v>
      </c>
      <c r="M242" s="16">
        <v>0.3</v>
      </c>
      <c r="N242" s="13">
        <v>3</v>
      </c>
      <c r="O242" s="17">
        <f t="shared" si="60"/>
        <v>0.27272727272727271</v>
      </c>
      <c r="P242" s="18">
        <v>0</v>
      </c>
    </row>
    <row r="243" spans="1:16" s="21" customFormat="1" ht="9.9499999999999993" customHeight="1" x14ac:dyDescent="0.3">
      <c r="A243" s="52">
        <v>11</v>
      </c>
      <c r="B243" s="53" t="s">
        <v>223</v>
      </c>
      <c r="C243" s="13">
        <v>32.26</v>
      </c>
      <c r="D243" s="13">
        <v>8</v>
      </c>
      <c r="E243" s="13">
        <v>8</v>
      </c>
      <c r="F243" s="19">
        <f t="shared" si="57"/>
        <v>0.24798512089274646</v>
      </c>
      <c r="G243" s="13">
        <v>2</v>
      </c>
      <c r="H243" s="17">
        <f t="shared" si="70"/>
        <v>0.25</v>
      </c>
      <c r="I243" s="18">
        <v>1</v>
      </c>
      <c r="J243" s="13">
        <v>0</v>
      </c>
      <c r="K243" s="17">
        <v>0</v>
      </c>
      <c r="L243" s="13">
        <f t="shared" si="62"/>
        <v>2</v>
      </c>
      <c r="M243" s="16">
        <v>0.3</v>
      </c>
      <c r="N243" s="13">
        <v>2</v>
      </c>
      <c r="O243" s="17">
        <f t="shared" si="60"/>
        <v>0.25</v>
      </c>
      <c r="P243" s="18">
        <v>0</v>
      </c>
    </row>
    <row r="244" spans="1:16" s="21" customFormat="1" ht="15.75" customHeight="1" x14ac:dyDescent="0.3">
      <c r="A244" s="52">
        <v>12</v>
      </c>
      <c r="B244" s="53" t="s">
        <v>224</v>
      </c>
      <c r="C244" s="13">
        <v>74.739999999999995</v>
      </c>
      <c r="D244" s="13">
        <v>42</v>
      </c>
      <c r="E244" s="13">
        <v>42</v>
      </c>
      <c r="F244" s="19">
        <f t="shared" si="57"/>
        <v>0.56194808670056196</v>
      </c>
      <c r="G244" s="13">
        <v>12</v>
      </c>
      <c r="H244" s="17">
        <f t="shared" si="70"/>
        <v>0.2857142857142857</v>
      </c>
      <c r="I244" s="18">
        <v>0</v>
      </c>
      <c r="J244" s="13">
        <v>5</v>
      </c>
      <c r="K244" s="17">
        <v>0</v>
      </c>
      <c r="L244" s="13">
        <f t="shared" si="62"/>
        <v>12</v>
      </c>
      <c r="M244" s="16">
        <v>0.3</v>
      </c>
      <c r="N244" s="13">
        <v>12</v>
      </c>
      <c r="O244" s="17">
        <f t="shared" si="60"/>
        <v>0.2857142857142857</v>
      </c>
      <c r="P244" s="18">
        <v>0</v>
      </c>
    </row>
    <row r="245" spans="1:16" s="21" customFormat="1" ht="24" customHeight="1" x14ac:dyDescent="0.3">
      <c r="A245" s="52">
        <v>13</v>
      </c>
      <c r="B245" s="53" t="s">
        <v>225</v>
      </c>
      <c r="C245" s="13">
        <v>63.67</v>
      </c>
      <c r="D245" s="13">
        <v>51</v>
      </c>
      <c r="E245" s="13">
        <v>51</v>
      </c>
      <c r="F245" s="19">
        <f t="shared" si="57"/>
        <v>0.80100518297471335</v>
      </c>
      <c r="G245" s="13">
        <v>15</v>
      </c>
      <c r="H245" s="17">
        <f t="shared" si="70"/>
        <v>0.29411764705882354</v>
      </c>
      <c r="I245" s="18">
        <v>3</v>
      </c>
      <c r="J245" s="13">
        <v>0</v>
      </c>
      <c r="K245" s="17">
        <v>0</v>
      </c>
      <c r="L245" s="13">
        <f t="shared" si="62"/>
        <v>15</v>
      </c>
      <c r="M245" s="16">
        <v>0.3</v>
      </c>
      <c r="N245" s="13">
        <v>15</v>
      </c>
      <c r="O245" s="17">
        <f t="shared" si="60"/>
        <v>0.29411764705882354</v>
      </c>
      <c r="P245" s="18">
        <v>0</v>
      </c>
    </row>
    <row r="246" spans="1:16" s="21" customFormat="1" ht="27" customHeight="1" x14ac:dyDescent="0.3">
      <c r="A246" s="52">
        <v>14</v>
      </c>
      <c r="B246" s="53" t="s">
        <v>226</v>
      </c>
      <c r="C246" s="13">
        <v>38.1</v>
      </c>
      <c r="D246" s="13">
        <v>56</v>
      </c>
      <c r="E246" s="13">
        <v>56</v>
      </c>
      <c r="F246" s="19">
        <f t="shared" si="57"/>
        <v>1.4698162729658792</v>
      </c>
      <c r="G246" s="13">
        <v>16</v>
      </c>
      <c r="H246" s="17">
        <f t="shared" si="70"/>
        <v>0.2857142857142857</v>
      </c>
      <c r="I246" s="18">
        <v>2</v>
      </c>
      <c r="J246" s="13">
        <v>1</v>
      </c>
      <c r="K246" s="17">
        <v>0</v>
      </c>
      <c r="L246" s="13">
        <f t="shared" si="62"/>
        <v>16</v>
      </c>
      <c r="M246" s="16">
        <v>0.3</v>
      </c>
      <c r="N246" s="13">
        <v>16</v>
      </c>
      <c r="O246" s="17">
        <f t="shared" si="60"/>
        <v>0.2857142857142857</v>
      </c>
      <c r="P246" s="18">
        <v>0</v>
      </c>
    </row>
    <row r="247" spans="1:16" s="21" customFormat="1" ht="14.25" customHeight="1" x14ac:dyDescent="0.3">
      <c r="A247" s="52">
        <v>15</v>
      </c>
      <c r="B247" s="53" t="s">
        <v>227</v>
      </c>
      <c r="C247" s="13">
        <v>34.46</v>
      </c>
      <c r="D247" s="13">
        <v>49</v>
      </c>
      <c r="E247" s="13">
        <v>49</v>
      </c>
      <c r="F247" s="19">
        <f t="shared" si="57"/>
        <v>1.4219384793964016</v>
      </c>
      <c r="G247" s="13">
        <v>14</v>
      </c>
      <c r="H247" s="17">
        <f t="shared" si="70"/>
        <v>0.2857142857142857</v>
      </c>
      <c r="I247" s="18">
        <v>2</v>
      </c>
      <c r="J247" s="13">
        <v>1</v>
      </c>
      <c r="K247" s="17">
        <v>0</v>
      </c>
      <c r="L247" s="13">
        <f t="shared" si="62"/>
        <v>14</v>
      </c>
      <c r="M247" s="16">
        <v>0.3</v>
      </c>
      <c r="N247" s="13">
        <v>14</v>
      </c>
      <c r="O247" s="17">
        <f t="shared" si="60"/>
        <v>0.2857142857142857</v>
      </c>
      <c r="P247" s="18">
        <v>0</v>
      </c>
    </row>
    <row r="248" spans="1:16" ht="51" customHeight="1" x14ac:dyDescent="0.3">
      <c r="A248" s="52">
        <v>16</v>
      </c>
      <c r="B248" s="53" t="s">
        <v>18</v>
      </c>
      <c r="C248" s="13"/>
      <c r="D248" s="13"/>
      <c r="E248" s="13"/>
      <c r="F248" s="19"/>
      <c r="G248" s="13"/>
      <c r="H248" s="17"/>
      <c r="I248" s="18"/>
      <c r="J248" s="13"/>
      <c r="K248" s="17"/>
      <c r="L248" s="13"/>
      <c r="M248" s="16"/>
      <c r="N248" s="13"/>
      <c r="O248" s="17"/>
      <c r="P248" s="18"/>
    </row>
    <row r="249" spans="1:16" s="28" customFormat="1" ht="20.25" customHeight="1" x14ac:dyDescent="0.3">
      <c r="A249" s="73" t="s">
        <v>228</v>
      </c>
      <c r="B249" s="73"/>
      <c r="C249" s="22">
        <f>SUM(C247,C246,C245,C244,C243,C242,C241,C240,C235,C234,C233,C231,C230,C229,C228,C226,C225,C224,C222,C221)</f>
        <v>3148.45</v>
      </c>
      <c r="D249" s="22">
        <f>SUM(D221:D248)</f>
        <v>1055</v>
      </c>
      <c r="E249" s="22">
        <f>SUM(E221:E248)</f>
        <v>1055</v>
      </c>
      <c r="F249" s="23">
        <f t="shared" si="57"/>
        <v>0.33508551827089522</v>
      </c>
      <c r="G249" s="22">
        <f>SUM(G221:G248)</f>
        <v>258</v>
      </c>
      <c r="H249" s="17">
        <f t="shared" ref="H249" si="71">G249/E249</f>
        <v>0.24454976303317535</v>
      </c>
      <c r="I249" s="22">
        <f>SUM(I221:I248)</f>
        <v>18</v>
      </c>
      <c r="J249" s="22">
        <f>SUM(J221:J248)</f>
        <v>16</v>
      </c>
      <c r="K249" s="24">
        <f t="shared" si="59"/>
        <v>6.2015503875968991E-2</v>
      </c>
      <c r="L249" s="22">
        <f>SUM(L221:L248)</f>
        <v>307</v>
      </c>
      <c r="M249" s="24"/>
      <c r="N249" s="22">
        <f>SUM(N221:N248)</f>
        <v>258</v>
      </c>
      <c r="O249" s="24">
        <f t="shared" si="60"/>
        <v>0.24454976303317535</v>
      </c>
      <c r="P249" s="22">
        <f>SUM(P221:P248)</f>
        <v>0</v>
      </c>
    </row>
    <row r="250" spans="1:16" ht="9.9499999999999993" customHeight="1" x14ac:dyDescent="0.3">
      <c r="A250" s="72" t="s">
        <v>229</v>
      </c>
      <c r="B250" s="72"/>
      <c r="C250" s="13"/>
      <c r="D250" s="13"/>
      <c r="E250" s="13"/>
      <c r="F250" s="19"/>
      <c r="G250" s="13"/>
      <c r="H250" s="17"/>
      <c r="I250" s="18"/>
      <c r="J250" s="13"/>
      <c r="K250" s="17"/>
      <c r="L250" s="13"/>
      <c r="M250" s="16"/>
      <c r="N250" s="13"/>
      <c r="O250" s="17"/>
      <c r="P250" s="18"/>
    </row>
    <row r="251" spans="1:16" s="21" customFormat="1" ht="9.9499999999999993" customHeight="1" x14ac:dyDescent="0.3">
      <c r="A251" s="52">
        <v>1</v>
      </c>
      <c r="B251" s="53" t="s">
        <v>230</v>
      </c>
      <c r="C251" s="13">
        <v>544.51</v>
      </c>
      <c r="D251" s="13">
        <v>450</v>
      </c>
      <c r="E251" s="13">
        <v>450</v>
      </c>
      <c r="F251" s="19">
        <f t="shared" si="57"/>
        <v>0.82643110319369706</v>
      </c>
      <c r="G251" s="13">
        <v>64</v>
      </c>
      <c r="H251" s="17">
        <f t="shared" ref="H251" si="72">G251/E251</f>
        <v>0.14222222222222222</v>
      </c>
      <c r="I251" s="18">
        <v>2</v>
      </c>
      <c r="J251" s="13">
        <v>40</v>
      </c>
      <c r="K251" s="17">
        <f t="shared" si="59"/>
        <v>0.625</v>
      </c>
      <c r="L251" s="13">
        <f t="shared" si="62"/>
        <v>135</v>
      </c>
      <c r="M251" s="16">
        <v>0.3</v>
      </c>
      <c r="N251" s="13">
        <v>64</v>
      </c>
      <c r="O251" s="17">
        <f t="shared" si="60"/>
        <v>0.14222222222222222</v>
      </c>
      <c r="P251" s="18">
        <v>0</v>
      </c>
    </row>
    <row r="252" spans="1:16" ht="9.9499999999999993" customHeight="1" x14ac:dyDescent="0.3">
      <c r="A252" s="62">
        <v>2</v>
      </c>
      <c r="B252" s="53" t="s">
        <v>231</v>
      </c>
      <c r="C252" s="13"/>
      <c r="D252" s="13"/>
      <c r="E252" s="13"/>
      <c r="F252" s="19"/>
      <c r="G252" s="13"/>
      <c r="H252" s="17"/>
      <c r="I252" s="18"/>
      <c r="J252" s="13"/>
      <c r="K252" s="17"/>
      <c r="L252" s="13"/>
      <c r="M252" s="16"/>
      <c r="N252" s="13"/>
      <c r="O252" s="17"/>
      <c r="P252" s="18"/>
    </row>
    <row r="253" spans="1:16" s="21" customFormat="1" ht="9.9499999999999993" customHeight="1" x14ac:dyDescent="0.3">
      <c r="A253" s="64"/>
      <c r="B253" s="53" t="s">
        <v>232</v>
      </c>
      <c r="C253" s="13">
        <v>330.44</v>
      </c>
      <c r="D253" s="13">
        <v>350</v>
      </c>
      <c r="E253" s="13">
        <v>350</v>
      </c>
      <c r="F253" s="19">
        <f t="shared" si="57"/>
        <v>1.0591938022031231</v>
      </c>
      <c r="G253" s="13">
        <v>38</v>
      </c>
      <c r="H253" s="17">
        <f t="shared" ref="H253:H256" si="73">G253/E253</f>
        <v>0.10857142857142857</v>
      </c>
      <c r="I253" s="18">
        <v>0</v>
      </c>
      <c r="J253" s="13">
        <v>18</v>
      </c>
      <c r="K253" s="17">
        <f t="shared" si="59"/>
        <v>0.47368421052631576</v>
      </c>
      <c r="L253" s="13">
        <f t="shared" si="62"/>
        <v>105</v>
      </c>
      <c r="M253" s="16">
        <v>0.3</v>
      </c>
      <c r="N253" s="13">
        <v>38</v>
      </c>
      <c r="O253" s="17">
        <f t="shared" ref="O253:O256" si="74">N253/E253</f>
        <v>0.10857142857142857</v>
      </c>
      <c r="P253" s="18">
        <v>0</v>
      </c>
    </row>
    <row r="254" spans="1:16" s="21" customFormat="1" ht="9.9499999999999993" customHeight="1" x14ac:dyDescent="0.3">
      <c r="A254" s="52">
        <v>3</v>
      </c>
      <c r="B254" s="53" t="s">
        <v>233</v>
      </c>
      <c r="C254" s="13">
        <v>157.74</v>
      </c>
      <c r="D254" s="13">
        <v>91</v>
      </c>
      <c r="E254" s="13">
        <v>91</v>
      </c>
      <c r="F254" s="19">
        <f t="shared" si="57"/>
        <v>0.57689869405350569</v>
      </c>
      <c r="G254" s="13">
        <v>27</v>
      </c>
      <c r="H254" s="17">
        <f t="shared" si="73"/>
        <v>0.2967032967032967</v>
      </c>
      <c r="I254" s="18">
        <v>3</v>
      </c>
      <c r="J254" s="13">
        <v>1</v>
      </c>
      <c r="K254" s="17">
        <f t="shared" si="59"/>
        <v>3.7037037037037035E-2</v>
      </c>
      <c r="L254" s="13">
        <f t="shared" si="62"/>
        <v>27</v>
      </c>
      <c r="M254" s="16">
        <v>0.3</v>
      </c>
      <c r="N254" s="13">
        <v>27</v>
      </c>
      <c r="O254" s="17">
        <f t="shared" si="74"/>
        <v>0.2967032967032967</v>
      </c>
      <c r="P254" s="18">
        <v>0</v>
      </c>
    </row>
    <row r="255" spans="1:16" s="21" customFormat="1" ht="9.9499999999999993" customHeight="1" x14ac:dyDescent="0.3">
      <c r="A255" s="52">
        <v>4</v>
      </c>
      <c r="B255" s="53" t="s">
        <v>234</v>
      </c>
      <c r="C255" s="13">
        <v>41.97</v>
      </c>
      <c r="D255" s="13">
        <v>10</v>
      </c>
      <c r="E255" s="13">
        <v>10</v>
      </c>
      <c r="F255" s="19">
        <f t="shared" si="57"/>
        <v>0.23826542768644271</v>
      </c>
      <c r="G255" s="13">
        <v>1</v>
      </c>
      <c r="H255" s="17">
        <f t="shared" si="73"/>
        <v>0.1</v>
      </c>
      <c r="I255" s="18">
        <v>0</v>
      </c>
      <c r="J255" s="13">
        <v>1</v>
      </c>
      <c r="K255" s="17">
        <f t="shared" si="59"/>
        <v>1</v>
      </c>
      <c r="L255" s="13">
        <f t="shared" si="62"/>
        <v>3</v>
      </c>
      <c r="M255" s="16">
        <v>0.3</v>
      </c>
      <c r="N255" s="13">
        <v>1</v>
      </c>
      <c r="O255" s="17">
        <f t="shared" si="74"/>
        <v>0.1</v>
      </c>
      <c r="P255" s="18">
        <v>0</v>
      </c>
    </row>
    <row r="256" spans="1:16" s="21" customFormat="1" ht="9.75" customHeight="1" x14ac:dyDescent="0.3">
      <c r="A256" s="52">
        <v>6</v>
      </c>
      <c r="B256" s="53" t="s">
        <v>235</v>
      </c>
      <c r="C256" s="13">
        <v>146.55000000000001</v>
      </c>
      <c r="D256" s="13">
        <v>109</v>
      </c>
      <c r="E256" s="13">
        <v>109</v>
      </c>
      <c r="F256" s="19">
        <f t="shared" si="57"/>
        <v>0.7437734561583077</v>
      </c>
      <c r="G256" s="13">
        <v>17</v>
      </c>
      <c r="H256" s="17">
        <f t="shared" si="73"/>
        <v>0.15596330275229359</v>
      </c>
      <c r="I256" s="18">
        <v>0</v>
      </c>
      <c r="J256" s="13">
        <v>7</v>
      </c>
      <c r="K256" s="17">
        <f t="shared" si="59"/>
        <v>0.41176470588235292</v>
      </c>
      <c r="L256" s="13">
        <f t="shared" si="62"/>
        <v>32</v>
      </c>
      <c r="M256" s="16">
        <v>0.3</v>
      </c>
      <c r="N256" s="13">
        <v>17</v>
      </c>
      <c r="O256" s="17">
        <f t="shared" si="74"/>
        <v>0.15596330275229359</v>
      </c>
      <c r="P256" s="18">
        <v>0</v>
      </c>
    </row>
    <row r="257" spans="1:16" s="21" customFormat="1" ht="9.9499999999999993" customHeight="1" x14ac:dyDescent="0.3">
      <c r="A257" s="52">
        <v>7</v>
      </c>
      <c r="B257" s="53" t="s">
        <v>236</v>
      </c>
      <c r="C257" s="13">
        <v>6.49</v>
      </c>
      <c r="D257" s="13">
        <v>0</v>
      </c>
      <c r="E257" s="13">
        <v>0</v>
      </c>
      <c r="F257" s="19">
        <f t="shared" si="57"/>
        <v>0</v>
      </c>
      <c r="G257" s="13">
        <v>0</v>
      </c>
      <c r="H257" s="17">
        <v>0</v>
      </c>
      <c r="I257" s="18">
        <v>0</v>
      </c>
      <c r="J257" s="13">
        <v>0</v>
      </c>
      <c r="K257" s="17">
        <v>0</v>
      </c>
      <c r="L257" s="13">
        <f t="shared" si="62"/>
        <v>0</v>
      </c>
      <c r="M257" s="16">
        <v>0</v>
      </c>
      <c r="N257" s="13">
        <v>0</v>
      </c>
      <c r="O257" s="17">
        <v>0</v>
      </c>
      <c r="P257" s="18">
        <v>0</v>
      </c>
    </row>
    <row r="258" spans="1:16" s="21" customFormat="1" ht="9.9499999999999993" customHeight="1" x14ac:dyDescent="0.3">
      <c r="A258" s="52">
        <v>8</v>
      </c>
      <c r="B258" s="53" t="s">
        <v>237</v>
      </c>
      <c r="C258" s="13">
        <v>8.93</v>
      </c>
      <c r="D258" s="13">
        <v>0</v>
      </c>
      <c r="E258" s="13">
        <v>0</v>
      </c>
      <c r="F258" s="19">
        <f t="shared" si="57"/>
        <v>0</v>
      </c>
      <c r="G258" s="13">
        <v>0</v>
      </c>
      <c r="H258" s="17">
        <v>0</v>
      </c>
      <c r="I258" s="18">
        <v>0</v>
      </c>
      <c r="J258" s="13">
        <v>0</v>
      </c>
      <c r="K258" s="17">
        <v>0</v>
      </c>
      <c r="L258" s="13">
        <f t="shared" si="62"/>
        <v>0</v>
      </c>
      <c r="M258" s="16">
        <v>0</v>
      </c>
      <c r="N258" s="13">
        <v>0</v>
      </c>
      <c r="O258" s="17">
        <v>0</v>
      </c>
      <c r="P258" s="18">
        <v>0</v>
      </c>
    </row>
    <row r="259" spans="1:16" s="21" customFormat="1" ht="21" customHeight="1" x14ac:dyDescent="0.3">
      <c r="A259" s="52">
        <v>9</v>
      </c>
      <c r="B259" s="53" t="s">
        <v>373</v>
      </c>
      <c r="C259" s="13">
        <v>23.28</v>
      </c>
      <c r="D259" s="13">
        <v>40</v>
      </c>
      <c r="E259" s="13">
        <v>40</v>
      </c>
      <c r="F259" s="19">
        <v>1.2027491408934707</v>
      </c>
      <c r="G259" s="13">
        <v>12</v>
      </c>
      <c r="H259" s="17">
        <f t="shared" ref="H259:H260" si="75">G259/E259</f>
        <v>0.3</v>
      </c>
      <c r="I259" s="18">
        <v>6</v>
      </c>
      <c r="J259" s="13">
        <v>1</v>
      </c>
      <c r="K259" s="17">
        <v>0</v>
      </c>
      <c r="L259" s="13">
        <f t="shared" si="62"/>
        <v>12</v>
      </c>
      <c r="M259" s="16">
        <v>0.3</v>
      </c>
      <c r="N259" s="13">
        <v>12</v>
      </c>
      <c r="O259" s="17">
        <v>0.2857142857142857</v>
      </c>
      <c r="P259" s="18">
        <v>0</v>
      </c>
    </row>
    <row r="260" spans="1:16" s="21" customFormat="1" ht="9.75" customHeight="1" x14ac:dyDescent="0.3">
      <c r="A260" s="52">
        <v>10</v>
      </c>
      <c r="B260" s="53" t="s">
        <v>374</v>
      </c>
      <c r="C260" s="13">
        <v>16.71</v>
      </c>
      <c r="D260" s="13">
        <v>44</v>
      </c>
      <c r="E260" s="13">
        <v>44</v>
      </c>
      <c r="F260" s="19">
        <f t="shared" si="57"/>
        <v>2.6331538001196888</v>
      </c>
      <c r="G260" s="13">
        <v>13</v>
      </c>
      <c r="H260" s="17">
        <f t="shared" si="75"/>
        <v>0.29545454545454547</v>
      </c>
      <c r="I260" s="18">
        <v>0</v>
      </c>
      <c r="J260" s="13">
        <v>8</v>
      </c>
      <c r="K260" s="17">
        <f t="shared" si="59"/>
        <v>0.61538461538461542</v>
      </c>
      <c r="L260" s="13">
        <f t="shared" si="62"/>
        <v>13</v>
      </c>
      <c r="M260" s="16">
        <v>0.3</v>
      </c>
      <c r="N260" s="13">
        <v>12</v>
      </c>
      <c r="O260" s="17">
        <f t="shared" ref="O260" si="76">N260/E260</f>
        <v>0.27272727272727271</v>
      </c>
      <c r="P260" s="18">
        <v>0</v>
      </c>
    </row>
    <row r="261" spans="1:16" ht="54" customHeight="1" x14ac:dyDescent="0.3">
      <c r="A261" s="52">
        <v>11</v>
      </c>
      <c r="B261" s="53" t="s">
        <v>18</v>
      </c>
      <c r="C261" s="13"/>
      <c r="D261" s="13"/>
      <c r="E261" s="13"/>
      <c r="F261" s="19"/>
      <c r="G261" s="13"/>
      <c r="H261" s="17"/>
      <c r="I261" s="18"/>
      <c r="J261" s="13"/>
      <c r="K261" s="17"/>
      <c r="L261" s="13"/>
      <c r="M261" s="16"/>
      <c r="N261" s="13"/>
      <c r="O261" s="17"/>
      <c r="P261" s="18"/>
    </row>
    <row r="262" spans="1:16" s="28" customFormat="1" ht="22.5" customHeight="1" x14ac:dyDescent="0.3">
      <c r="A262" s="73" t="s">
        <v>240</v>
      </c>
      <c r="B262" s="73"/>
      <c r="C262" s="22">
        <f>SUM(C260,C259,C258,C257,C256,C255,C254,C253,C251)</f>
        <v>1276.6199999999999</v>
      </c>
      <c r="D262" s="22">
        <f>SUM(D251:D261)</f>
        <v>1094</v>
      </c>
      <c r="E262" s="22">
        <f>SUM(E251:E261)</f>
        <v>1094</v>
      </c>
      <c r="F262" s="23">
        <f t="shared" si="57"/>
        <v>0.85695038460935913</v>
      </c>
      <c r="G262" s="22">
        <f>SUM(G251:G261)</f>
        <v>172</v>
      </c>
      <c r="H262" s="17">
        <f t="shared" ref="H262" si="77">G262/E262</f>
        <v>0.15722120658135283</v>
      </c>
      <c r="I262" s="22">
        <f>SUM(I251:I261)</f>
        <v>11</v>
      </c>
      <c r="J262" s="22">
        <f>SUM(J251:J261)</f>
        <v>76</v>
      </c>
      <c r="K262" s="24">
        <f t="shared" si="59"/>
        <v>0.44186046511627908</v>
      </c>
      <c r="L262" s="22">
        <f>SUM(L251:L261)</f>
        <v>327</v>
      </c>
      <c r="M262" s="24"/>
      <c r="N262" s="22">
        <f>SUM(N251:N261)</f>
        <v>171</v>
      </c>
      <c r="O262" s="24">
        <f t="shared" si="60"/>
        <v>0.1563071297989031</v>
      </c>
      <c r="P262" s="22">
        <f>SUM(P251:P261)</f>
        <v>0</v>
      </c>
    </row>
    <row r="263" spans="1:16" ht="9.9499999999999993" customHeight="1" x14ac:dyDescent="0.3">
      <c r="A263" s="72" t="s">
        <v>241</v>
      </c>
      <c r="B263" s="72"/>
      <c r="C263" s="13"/>
      <c r="D263" s="13"/>
      <c r="E263" s="13"/>
      <c r="F263" s="19"/>
      <c r="G263" s="13"/>
      <c r="H263" s="17"/>
      <c r="I263" s="18"/>
      <c r="J263" s="13"/>
      <c r="K263" s="17"/>
      <c r="L263" s="13"/>
      <c r="M263" s="16"/>
      <c r="N263" s="13"/>
      <c r="O263" s="17"/>
      <c r="P263" s="18"/>
    </row>
    <row r="264" spans="1:16" s="21" customFormat="1" ht="9.9499999999999993" customHeight="1" x14ac:dyDescent="0.3">
      <c r="A264" s="62">
        <v>1</v>
      </c>
      <c r="B264" s="53" t="s">
        <v>242</v>
      </c>
      <c r="C264" s="13"/>
      <c r="D264" s="13"/>
      <c r="E264" s="13"/>
      <c r="F264" s="19"/>
      <c r="G264" s="13"/>
      <c r="H264" s="17"/>
      <c r="I264" s="18"/>
      <c r="J264" s="13"/>
      <c r="K264" s="17"/>
      <c r="L264" s="13"/>
      <c r="M264" s="16"/>
      <c r="N264" s="13"/>
      <c r="O264" s="17"/>
      <c r="P264" s="18"/>
    </row>
    <row r="265" spans="1:16" s="21" customFormat="1" ht="9.9499999999999993" customHeight="1" x14ac:dyDescent="0.3">
      <c r="A265" s="63"/>
      <c r="B265" s="53" t="s">
        <v>243</v>
      </c>
      <c r="C265" s="13">
        <v>25.35</v>
      </c>
      <c r="D265" s="13">
        <v>33</v>
      </c>
      <c r="E265" s="13">
        <v>33</v>
      </c>
      <c r="F265" s="19">
        <f t="shared" si="57"/>
        <v>1.3017751479289941</v>
      </c>
      <c r="G265" s="13">
        <v>4</v>
      </c>
      <c r="H265" s="17">
        <f t="shared" ref="H265:H275" si="78">G265/E265</f>
        <v>0.12121212121212122</v>
      </c>
      <c r="I265" s="18">
        <v>0</v>
      </c>
      <c r="J265" s="13">
        <v>1</v>
      </c>
      <c r="K265" s="17">
        <v>0</v>
      </c>
      <c r="L265" s="13">
        <f t="shared" si="62"/>
        <v>9</v>
      </c>
      <c r="M265" s="16">
        <v>0.3</v>
      </c>
      <c r="N265" s="13">
        <v>4</v>
      </c>
      <c r="O265" s="17">
        <v>0</v>
      </c>
      <c r="P265" s="18">
        <v>0</v>
      </c>
    </row>
    <row r="266" spans="1:16" s="21" customFormat="1" ht="9.9499999999999993" customHeight="1" x14ac:dyDescent="0.3">
      <c r="A266" s="63"/>
      <c r="B266" s="53" t="s">
        <v>244</v>
      </c>
      <c r="C266" s="13">
        <v>70.63</v>
      </c>
      <c r="D266" s="13">
        <v>49</v>
      </c>
      <c r="E266" s="13">
        <v>49</v>
      </c>
      <c r="F266" s="19">
        <f t="shared" si="57"/>
        <v>0.6937561942517344</v>
      </c>
      <c r="G266" s="13">
        <v>7</v>
      </c>
      <c r="H266" s="17">
        <f t="shared" si="78"/>
        <v>0.14285714285714285</v>
      </c>
      <c r="I266" s="18">
        <v>0</v>
      </c>
      <c r="J266" s="13">
        <v>1</v>
      </c>
      <c r="K266" s="17">
        <v>0</v>
      </c>
      <c r="L266" s="13">
        <f t="shared" si="62"/>
        <v>14</v>
      </c>
      <c r="M266" s="16">
        <v>0.3</v>
      </c>
      <c r="N266" s="13">
        <v>7</v>
      </c>
      <c r="O266" s="17">
        <v>0</v>
      </c>
      <c r="P266" s="18">
        <v>0</v>
      </c>
    </row>
    <row r="267" spans="1:16" s="21" customFormat="1" ht="9.9499999999999993" customHeight="1" x14ac:dyDescent="0.3">
      <c r="A267" s="63"/>
      <c r="B267" s="53" t="s">
        <v>245</v>
      </c>
      <c r="C267" s="13">
        <v>12.44</v>
      </c>
      <c r="D267" s="13">
        <v>29</v>
      </c>
      <c r="E267" s="13">
        <v>29</v>
      </c>
      <c r="F267" s="19">
        <f t="shared" si="57"/>
        <v>2.3311897106109325</v>
      </c>
      <c r="G267" s="13">
        <v>3</v>
      </c>
      <c r="H267" s="17">
        <f t="shared" si="78"/>
        <v>0.10344827586206896</v>
      </c>
      <c r="I267" s="18">
        <v>0</v>
      </c>
      <c r="J267" s="13">
        <v>1</v>
      </c>
      <c r="K267" s="17">
        <v>0</v>
      </c>
      <c r="L267" s="13">
        <f t="shared" si="62"/>
        <v>8</v>
      </c>
      <c r="M267" s="16">
        <v>0.3</v>
      </c>
      <c r="N267" s="13">
        <v>3</v>
      </c>
      <c r="O267" s="17">
        <v>0</v>
      </c>
      <c r="P267" s="18">
        <v>0</v>
      </c>
    </row>
    <row r="268" spans="1:16" s="21" customFormat="1" ht="9.9499999999999993" customHeight="1" x14ac:dyDescent="0.3">
      <c r="A268" s="64"/>
      <c r="B268" s="53" t="s">
        <v>246</v>
      </c>
      <c r="C268" s="13">
        <v>350.33</v>
      </c>
      <c r="D268" s="13">
        <v>102</v>
      </c>
      <c r="E268" s="13">
        <v>102</v>
      </c>
      <c r="F268" s="19">
        <f t="shared" si="57"/>
        <v>0.29115405474838013</v>
      </c>
      <c r="G268" s="13">
        <v>30</v>
      </c>
      <c r="H268" s="17">
        <f t="shared" si="78"/>
        <v>0.29411764705882354</v>
      </c>
      <c r="I268" s="18">
        <v>10</v>
      </c>
      <c r="J268" s="13">
        <v>5</v>
      </c>
      <c r="K268" s="17">
        <v>0</v>
      </c>
      <c r="L268" s="13">
        <f t="shared" si="62"/>
        <v>30</v>
      </c>
      <c r="M268" s="16">
        <v>0.3</v>
      </c>
      <c r="N268" s="13">
        <v>30</v>
      </c>
      <c r="O268" s="17">
        <f t="shared" si="60"/>
        <v>0.29411764705882354</v>
      </c>
      <c r="P268" s="18">
        <v>0</v>
      </c>
    </row>
    <row r="269" spans="1:16" s="21" customFormat="1" ht="9.9499999999999993" customHeight="1" x14ac:dyDescent="0.3">
      <c r="A269" s="52">
        <v>2</v>
      </c>
      <c r="B269" s="53" t="s">
        <v>247</v>
      </c>
      <c r="C269" s="13">
        <v>369.64</v>
      </c>
      <c r="D269" s="13">
        <v>87</v>
      </c>
      <c r="E269" s="13">
        <v>87</v>
      </c>
      <c r="F269" s="19">
        <f t="shared" si="57"/>
        <v>0.23536413808029436</v>
      </c>
      <c r="G269" s="13">
        <v>17</v>
      </c>
      <c r="H269" s="17">
        <f t="shared" si="78"/>
        <v>0.19540229885057472</v>
      </c>
      <c r="I269" s="18">
        <v>10</v>
      </c>
      <c r="J269" s="13">
        <v>2</v>
      </c>
      <c r="K269" s="17">
        <f t="shared" si="59"/>
        <v>0.11764705882352941</v>
      </c>
      <c r="L269" s="13">
        <f t="shared" si="62"/>
        <v>26</v>
      </c>
      <c r="M269" s="16">
        <v>0.3</v>
      </c>
      <c r="N269" s="13">
        <v>17</v>
      </c>
      <c r="O269" s="17">
        <f t="shared" si="60"/>
        <v>0.19540229885057472</v>
      </c>
      <c r="P269" s="18">
        <v>0</v>
      </c>
    </row>
    <row r="270" spans="1:16" s="21" customFormat="1" ht="9.9499999999999993" customHeight="1" x14ac:dyDescent="0.3">
      <c r="A270" s="62">
        <v>3</v>
      </c>
      <c r="B270" s="53" t="s">
        <v>248</v>
      </c>
      <c r="C270" s="13"/>
      <c r="D270" s="13"/>
      <c r="E270" s="13"/>
      <c r="F270" s="19"/>
      <c r="G270" s="13"/>
      <c r="H270" s="17"/>
      <c r="I270" s="18"/>
      <c r="J270" s="13"/>
      <c r="K270" s="17"/>
      <c r="L270" s="13">
        <f t="shared" si="62"/>
        <v>0</v>
      </c>
      <c r="M270" s="16"/>
      <c r="N270" s="13"/>
      <c r="O270" s="17"/>
      <c r="P270" s="18"/>
    </row>
    <row r="271" spans="1:16" s="21" customFormat="1" ht="9.9499999999999993" customHeight="1" x14ac:dyDescent="0.3">
      <c r="A271" s="63"/>
      <c r="B271" s="53" t="s">
        <v>116</v>
      </c>
      <c r="C271" s="13">
        <v>267.42</v>
      </c>
      <c r="D271" s="13">
        <v>99</v>
      </c>
      <c r="E271" s="13">
        <v>99</v>
      </c>
      <c r="F271" s="19">
        <f t="shared" si="57"/>
        <v>0.37020417321067983</v>
      </c>
      <c r="G271" s="13">
        <v>29</v>
      </c>
      <c r="H271" s="17">
        <f t="shared" si="78"/>
        <v>0.29292929292929293</v>
      </c>
      <c r="I271" s="18">
        <v>0</v>
      </c>
      <c r="J271" s="13">
        <v>0</v>
      </c>
      <c r="K271" s="17">
        <f t="shared" ref="K271:K272" si="79">J271/G271</f>
        <v>0</v>
      </c>
      <c r="L271" s="13">
        <f t="shared" si="62"/>
        <v>29</v>
      </c>
      <c r="M271" s="16">
        <v>0.3</v>
      </c>
      <c r="N271" s="13">
        <v>29</v>
      </c>
      <c r="O271" s="17">
        <f t="shared" si="60"/>
        <v>0.29292929292929293</v>
      </c>
      <c r="P271" s="18">
        <v>0</v>
      </c>
    </row>
    <row r="272" spans="1:16" s="21" customFormat="1" ht="9.9499999999999993" customHeight="1" x14ac:dyDescent="0.3">
      <c r="A272" s="64"/>
      <c r="B272" s="53" t="s">
        <v>117</v>
      </c>
      <c r="C272" s="13">
        <v>1408.25</v>
      </c>
      <c r="D272" s="13">
        <v>517</v>
      </c>
      <c r="E272" s="13">
        <v>517</v>
      </c>
      <c r="F272" s="19">
        <f t="shared" si="57"/>
        <v>0.36712231492987751</v>
      </c>
      <c r="G272" s="13">
        <v>52</v>
      </c>
      <c r="H272" s="17">
        <f t="shared" si="78"/>
        <v>0.10058027079303675</v>
      </c>
      <c r="I272" s="18">
        <v>0</v>
      </c>
      <c r="J272" s="13">
        <v>2</v>
      </c>
      <c r="K272" s="17">
        <f t="shared" si="79"/>
        <v>3.8461538461538464E-2</v>
      </c>
      <c r="L272" s="13">
        <f t="shared" si="62"/>
        <v>155</v>
      </c>
      <c r="M272" s="16">
        <v>0.3</v>
      </c>
      <c r="N272" s="13">
        <v>52</v>
      </c>
      <c r="O272" s="17">
        <f t="shared" si="60"/>
        <v>0.10058027079303675</v>
      </c>
      <c r="P272" s="18">
        <v>0</v>
      </c>
    </row>
    <row r="273" spans="1:16" s="21" customFormat="1" ht="17.25" customHeight="1" x14ac:dyDescent="0.3">
      <c r="A273" s="52">
        <v>4</v>
      </c>
      <c r="B273" s="53" t="s">
        <v>13</v>
      </c>
      <c r="C273" s="13">
        <v>6.27</v>
      </c>
      <c r="D273" s="13">
        <v>11</v>
      </c>
      <c r="E273" s="13">
        <v>11</v>
      </c>
      <c r="F273" s="19">
        <f t="shared" si="57"/>
        <v>1.7543859649122808</v>
      </c>
      <c r="G273" s="13">
        <v>3</v>
      </c>
      <c r="H273" s="17">
        <f t="shared" si="78"/>
        <v>0.27272727272727271</v>
      </c>
      <c r="I273" s="18">
        <v>0</v>
      </c>
      <c r="J273" s="13">
        <v>0</v>
      </c>
      <c r="K273" s="17">
        <v>0</v>
      </c>
      <c r="L273" s="13">
        <f t="shared" si="62"/>
        <v>3</v>
      </c>
      <c r="M273" s="16">
        <v>0.3</v>
      </c>
      <c r="N273" s="13">
        <v>2</v>
      </c>
      <c r="O273" s="17">
        <f t="shared" ref="O273:O338" si="80">N273/E273</f>
        <v>0.18181818181818182</v>
      </c>
      <c r="P273" s="18">
        <v>0</v>
      </c>
    </row>
    <row r="274" spans="1:16" ht="48.75" customHeight="1" x14ac:dyDescent="0.3">
      <c r="A274" s="52">
        <v>10</v>
      </c>
      <c r="B274" s="53" t="s">
        <v>18</v>
      </c>
      <c r="C274" s="13"/>
      <c r="D274" s="13"/>
      <c r="E274" s="13"/>
      <c r="F274" s="19"/>
      <c r="G274" s="13"/>
      <c r="H274" s="17"/>
      <c r="I274" s="18"/>
      <c r="J274" s="13"/>
      <c r="K274" s="17"/>
      <c r="L274" s="13"/>
      <c r="M274" s="16"/>
      <c r="N274" s="13"/>
      <c r="O274" s="17"/>
      <c r="P274" s="18"/>
    </row>
    <row r="275" spans="1:16" s="28" customFormat="1" ht="9.9499999999999993" customHeight="1" x14ac:dyDescent="0.3">
      <c r="A275" s="73" t="s">
        <v>250</v>
      </c>
      <c r="B275" s="73"/>
      <c r="C275" s="22">
        <f>SUM(C273,C272,C271,C269,C268,C267,C266,C265)</f>
        <v>2510.33</v>
      </c>
      <c r="D275" s="22">
        <f>SUM(D264:D274)</f>
        <v>927</v>
      </c>
      <c r="E275" s="22">
        <f>SUM(E264:E274)</f>
        <v>927</v>
      </c>
      <c r="F275" s="23">
        <f t="shared" ref="F275:F338" si="81">E275/C275</f>
        <v>0.36927415917429185</v>
      </c>
      <c r="G275" s="22">
        <f>SUM(G264:G274)</f>
        <v>145</v>
      </c>
      <c r="H275" s="17">
        <f t="shared" si="78"/>
        <v>0.15641855447680691</v>
      </c>
      <c r="I275" s="22">
        <f>SUM(I264:I274)</f>
        <v>20</v>
      </c>
      <c r="J275" s="22">
        <f>SUM(J264:J274)</f>
        <v>12</v>
      </c>
      <c r="K275" s="24">
        <f t="shared" ref="K275:K338" si="82">J275/G275</f>
        <v>8.2758620689655171E-2</v>
      </c>
      <c r="L275" s="22">
        <f>SUM(L265:L274)</f>
        <v>274</v>
      </c>
      <c r="M275" s="24"/>
      <c r="N275" s="22">
        <f>SUM(N264:N274)</f>
        <v>144</v>
      </c>
      <c r="O275" s="24">
        <f t="shared" si="80"/>
        <v>0.1553398058252427</v>
      </c>
      <c r="P275" s="22">
        <f>SUM(P264:P274)</f>
        <v>0</v>
      </c>
    </row>
    <row r="276" spans="1:16" ht="9.9499999999999993" customHeight="1" x14ac:dyDescent="0.3">
      <c r="A276" s="72" t="s">
        <v>251</v>
      </c>
      <c r="B276" s="72"/>
      <c r="C276" s="13"/>
      <c r="D276" s="13"/>
      <c r="E276" s="13"/>
      <c r="F276" s="19"/>
      <c r="G276" s="13"/>
      <c r="H276" s="17"/>
      <c r="I276" s="18"/>
      <c r="J276" s="13"/>
      <c r="K276" s="17"/>
      <c r="L276" s="13"/>
      <c r="M276" s="16"/>
      <c r="N276" s="13"/>
      <c r="O276" s="17"/>
      <c r="P276" s="18"/>
    </row>
    <row r="277" spans="1:16" ht="9.9499999999999993" customHeight="1" x14ac:dyDescent="0.3">
      <c r="A277" s="62">
        <v>1</v>
      </c>
      <c r="B277" s="53" t="s">
        <v>252</v>
      </c>
      <c r="C277" s="13"/>
      <c r="D277" s="13"/>
      <c r="E277" s="13"/>
      <c r="F277" s="19"/>
      <c r="G277" s="13"/>
      <c r="H277" s="17"/>
      <c r="I277" s="18"/>
      <c r="J277" s="13"/>
      <c r="K277" s="17"/>
      <c r="L277" s="13"/>
      <c r="M277" s="16"/>
      <c r="N277" s="13"/>
      <c r="O277" s="17"/>
      <c r="P277" s="18"/>
    </row>
    <row r="278" spans="1:16" s="21" customFormat="1" ht="9.9499999999999993" customHeight="1" x14ac:dyDescent="0.3">
      <c r="A278" s="63"/>
      <c r="B278" s="53" t="s">
        <v>253</v>
      </c>
      <c r="C278" s="13">
        <v>342.45</v>
      </c>
      <c r="D278" s="13">
        <v>35</v>
      </c>
      <c r="E278" s="13">
        <v>35</v>
      </c>
      <c r="F278" s="19">
        <f t="shared" si="81"/>
        <v>0.10220470141626516</v>
      </c>
      <c r="G278" s="13">
        <v>3</v>
      </c>
      <c r="H278" s="17">
        <f t="shared" ref="H278:H280" si="83">G278/E278</f>
        <v>8.5714285714285715E-2</v>
      </c>
      <c r="I278" s="18">
        <v>0</v>
      </c>
      <c r="J278" s="13">
        <v>0</v>
      </c>
      <c r="K278" s="17">
        <f t="shared" si="82"/>
        <v>0</v>
      </c>
      <c r="L278" s="13">
        <f t="shared" ref="L278:L338" si="84">ROUNDDOWN(E278*M278,0)</f>
        <v>10</v>
      </c>
      <c r="M278" s="16">
        <v>0.3</v>
      </c>
      <c r="N278" s="13">
        <v>3</v>
      </c>
      <c r="O278" s="17">
        <f t="shared" ref="O278:O280" si="85">N278/E278</f>
        <v>8.5714285714285715E-2</v>
      </c>
      <c r="P278" s="18">
        <v>0</v>
      </c>
    </row>
    <row r="279" spans="1:16" s="21" customFormat="1" ht="9.9499999999999993" customHeight="1" x14ac:dyDescent="0.3">
      <c r="A279" s="63"/>
      <c r="B279" s="53" t="s">
        <v>254</v>
      </c>
      <c r="C279" s="13">
        <v>121.29</v>
      </c>
      <c r="D279" s="13">
        <v>5</v>
      </c>
      <c r="E279" s="13">
        <v>5</v>
      </c>
      <c r="F279" s="19">
        <f t="shared" si="81"/>
        <v>4.1223513892324176E-2</v>
      </c>
      <c r="G279" s="13">
        <v>1</v>
      </c>
      <c r="H279" s="17">
        <f t="shared" si="83"/>
        <v>0.2</v>
      </c>
      <c r="I279" s="18">
        <v>0</v>
      </c>
      <c r="J279" s="13">
        <v>0</v>
      </c>
      <c r="K279" s="17">
        <f t="shared" si="82"/>
        <v>0</v>
      </c>
      <c r="L279" s="13">
        <f t="shared" si="84"/>
        <v>1</v>
      </c>
      <c r="M279" s="16">
        <v>0.3</v>
      </c>
      <c r="N279" s="13">
        <v>1</v>
      </c>
      <c r="O279" s="17">
        <f t="shared" si="85"/>
        <v>0.2</v>
      </c>
      <c r="P279" s="18">
        <v>0</v>
      </c>
    </row>
    <row r="280" spans="1:16" s="21" customFormat="1" ht="9.9499999999999993" customHeight="1" x14ac:dyDescent="0.3">
      <c r="A280" s="64"/>
      <c r="B280" s="53" t="s">
        <v>255</v>
      </c>
      <c r="C280" s="13">
        <v>101.63</v>
      </c>
      <c r="D280" s="13">
        <v>5</v>
      </c>
      <c r="E280" s="13">
        <v>5</v>
      </c>
      <c r="F280" s="19">
        <f t="shared" si="81"/>
        <v>4.9198071435599726E-2</v>
      </c>
      <c r="G280" s="13">
        <v>1</v>
      </c>
      <c r="H280" s="17">
        <f t="shared" si="83"/>
        <v>0.2</v>
      </c>
      <c r="I280" s="18">
        <v>0</v>
      </c>
      <c r="J280" s="13">
        <v>0</v>
      </c>
      <c r="K280" s="17">
        <f t="shared" si="82"/>
        <v>0</v>
      </c>
      <c r="L280" s="13">
        <f t="shared" si="84"/>
        <v>1</v>
      </c>
      <c r="M280" s="16">
        <v>0.3</v>
      </c>
      <c r="N280" s="13">
        <v>1</v>
      </c>
      <c r="O280" s="17">
        <f t="shared" si="85"/>
        <v>0.2</v>
      </c>
      <c r="P280" s="18">
        <v>0</v>
      </c>
    </row>
    <row r="281" spans="1:16" ht="9.9499999999999993" customHeight="1" x14ac:dyDescent="0.3">
      <c r="A281" s="62">
        <v>2</v>
      </c>
      <c r="B281" s="53" t="s">
        <v>256</v>
      </c>
      <c r="C281" s="13"/>
      <c r="D281" s="13"/>
      <c r="E281" s="13"/>
      <c r="F281" s="19"/>
      <c r="G281" s="13"/>
      <c r="H281" s="17"/>
      <c r="I281" s="18"/>
      <c r="J281" s="13"/>
      <c r="K281" s="17"/>
      <c r="L281" s="13"/>
      <c r="M281" s="16"/>
      <c r="N281" s="13"/>
      <c r="O281" s="17"/>
      <c r="P281" s="18"/>
    </row>
    <row r="282" spans="1:16" s="21" customFormat="1" ht="9.9499999999999993" customHeight="1" x14ac:dyDescent="0.3">
      <c r="A282" s="63"/>
      <c r="B282" s="53" t="s">
        <v>257</v>
      </c>
      <c r="C282" s="13">
        <v>510.87</v>
      </c>
      <c r="D282" s="13">
        <v>49</v>
      </c>
      <c r="E282" s="13">
        <v>49</v>
      </c>
      <c r="F282" s="19">
        <f t="shared" si="81"/>
        <v>9.5914811987394058E-2</v>
      </c>
      <c r="G282" s="13">
        <v>2</v>
      </c>
      <c r="H282" s="17">
        <f t="shared" ref="H282:H287" si="86">G282/E282</f>
        <v>4.0816326530612242E-2</v>
      </c>
      <c r="I282" s="18">
        <v>0</v>
      </c>
      <c r="J282" s="13">
        <v>0</v>
      </c>
      <c r="K282" s="17">
        <f t="shared" si="82"/>
        <v>0</v>
      </c>
      <c r="L282" s="13">
        <f t="shared" si="84"/>
        <v>14</v>
      </c>
      <c r="M282" s="16">
        <v>0.3</v>
      </c>
      <c r="N282" s="13">
        <v>2</v>
      </c>
      <c r="O282" s="17">
        <f t="shared" si="80"/>
        <v>4.0816326530612242E-2</v>
      </c>
      <c r="P282" s="18">
        <v>0</v>
      </c>
    </row>
    <row r="283" spans="1:16" s="21" customFormat="1" ht="9.9499999999999993" customHeight="1" x14ac:dyDescent="0.3">
      <c r="A283" s="63"/>
      <c r="B283" s="53" t="s">
        <v>258</v>
      </c>
      <c r="C283" s="13">
        <v>132.16</v>
      </c>
      <c r="D283" s="13">
        <v>11</v>
      </c>
      <c r="E283" s="13">
        <v>11</v>
      </c>
      <c r="F283" s="19">
        <f t="shared" si="81"/>
        <v>8.3232445520581122E-2</v>
      </c>
      <c r="G283" s="13">
        <v>1</v>
      </c>
      <c r="H283" s="17">
        <f t="shared" si="86"/>
        <v>9.0909090909090912E-2</v>
      </c>
      <c r="I283" s="18">
        <v>0</v>
      </c>
      <c r="J283" s="13">
        <v>0</v>
      </c>
      <c r="K283" s="17">
        <f t="shared" si="82"/>
        <v>0</v>
      </c>
      <c r="L283" s="13">
        <f t="shared" si="84"/>
        <v>3</v>
      </c>
      <c r="M283" s="16">
        <v>0.3</v>
      </c>
      <c r="N283" s="13">
        <v>1</v>
      </c>
      <c r="O283" s="17">
        <f t="shared" si="80"/>
        <v>9.0909090909090912E-2</v>
      </c>
      <c r="P283" s="18">
        <v>0</v>
      </c>
    </row>
    <row r="284" spans="1:16" s="21" customFormat="1" ht="9.9499999999999993" customHeight="1" x14ac:dyDescent="0.3">
      <c r="A284" s="63"/>
      <c r="B284" s="53" t="s">
        <v>259</v>
      </c>
      <c r="C284" s="13">
        <v>444.64</v>
      </c>
      <c r="D284" s="13">
        <v>30</v>
      </c>
      <c r="E284" s="13">
        <v>30</v>
      </c>
      <c r="F284" s="19">
        <f t="shared" si="81"/>
        <v>6.747031306225261E-2</v>
      </c>
      <c r="G284" s="13">
        <v>3</v>
      </c>
      <c r="H284" s="17">
        <f t="shared" si="86"/>
        <v>0.1</v>
      </c>
      <c r="I284" s="18">
        <v>0</v>
      </c>
      <c r="J284" s="13">
        <v>0</v>
      </c>
      <c r="K284" s="17">
        <f t="shared" si="82"/>
        <v>0</v>
      </c>
      <c r="L284" s="13">
        <f t="shared" si="84"/>
        <v>9</v>
      </c>
      <c r="M284" s="16">
        <v>0.3</v>
      </c>
      <c r="N284" s="13">
        <v>3</v>
      </c>
      <c r="O284" s="17">
        <f t="shared" si="80"/>
        <v>0.1</v>
      </c>
      <c r="P284" s="18">
        <v>0</v>
      </c>
    </row>
    <row r="285" spans="1:16" s="21" customFormat="1" ht="9.9499999999999993" customHeight="1" x14ac:dyDescent="0.3">
      <c r="A285" s="63"/>
      <c r="B285" s="53" t="s">
        <v>260</v>
      </c>
      <c r="C285" s="13">
        <v>694.62</v>
      </c>
      <c r="D285" s="13">
        <v>50</v>
      </c>
      <c r="E285" s="13">
        <v>50</v>
      </c>
      <c r="F285" s="19">
        <f t="shared" si="81"/>
        <v>7.1981803000201544E-2</v>
      </c>
      <c r="G285" s="13">
        <v>5</v>
      </c>
      <c r="H285" s="17">
        <f t="shared" si="86"/>
        <v>0.1</v>
      </c>
      <c r="I285" s="18">
        <v>0</v>
      </c>
      <c r="J285" s="13">
        <v>0</v>
      </c>
      <c r="K285" s="17">
        <f t="shared" si="82"/>
        <v>0</v>
      </c>
      <c r="L285" s="13">
        <f t="shared" si="84"/>
        <v>15</v>
      </c>
      <c r="M285" s="16">
        <v>0.3</v>
      </c>
      <c r="N285" s="13">
        <v>5</v>
      </c>
      <c r="O285" s="17">
        <f t="shared" si="80"/>
        <v>0.1</v>
      </c>
      <c r="P285" s="18">
        <v>0</v>
      </c>
    </row>
    <row r="286" spans="1:16" s="21" customFormat="1" ht="9.9499999999999993" customHeight="1" x14ac:dyDescent="0.3">
      <c r="A286" s="63"/>
      <c r="B286" s="53" t="s">
        <v>261</v>
      </c>
      <c r="C286" s="13">
        <v>892.76</v>
      </c>
      <c r="D286" s="13">
        <v>62</v>
      </c>
      <c r="E286" s="13">
        <v>62</v>
      </c>
      <c r="F286" s="19">
        <f t="shared" si="81"/>
        <v>6.9447555894081275E-2</v>
      </c>
      <c r="G286" s="13">
        <v>6</v>
      </c>
      <c r="H286" s="17">
        <f t="shared" si="86"/>
        <v>9.6774193548387094E-2</v>
      </c>
      <c r="I286" s="18">
        <v>0</v>
      </c>
      <c r="J286" s="13">
        <v>0</v>
      </c>
      <c r="K286" s="17">
        <f t="shared" si="82"/>
        <v>0</v>
      </c>
      <c r="L286" s="13">
        <f t="shared" si="84"/>
        <v>18</v>
      </c>
      <c r="M286" s="16">
        <v>0.3</v>
      </c>
      <c r="N286" s="13">
        <v>6</v>
      </c>
      <c r="O286" s="17">
        <f t="shared" si="80"/>
        <v>9.6774193548387094E-2</v>
      </c>
      <c r="P286" s="18">
        <v>0</v>
      </c>
    </row>
    <row r="287" spans="1:16" s="21" customFormat="1" ht="9.9499999999999993" customHeight="1" x14ac:dyDescent="0.3">
      <c r="A287" s="64"/>
      <c r="B287" s="53" t="s">
        <v>262</v>
      </c>
      <c r="C287" s="13">
        <v>114.92</v>
      </c>
      <c r="D287" s="13">
        <v>11</v>
      </c>
      <c r="E287" s="13">
        <v>11</v>
      </c>
      <c r="F287" s="19">
        <f t="shared" si="81"/>
        <v>9.5718760877131923E-2</v>
      </c>
      <c r="G287" s="13">
        <v>1</v>
      </c>
      <c r="H287" s="17">
        <f t="shared" si="86"/>
        <v>9.0909090909090912E-2</v>
      </c>
      <c r="I287" s="18">
        <v>0</v>
      </c>
      <c r="J287" s="13">
        <v>0</v>
      </c>
      <c r="K287" s="17">
        <f t="shared" si="82"/>
        <v>0</v>
      </c>
      <c r="L287" s="13">
        <f t="shared" si="84"/>
        <v>3</v>
      </c>
      <c r="M287" s="16">
        <v>0.3</v>
      </c>
      <c r="N287" s="13">
        <v>1</v>
      </c>
      <c r="O287" s="17">
        <f t="shared" si="80"/>
        <v>9.0909090909090912E-2</v>
      </c>
      <c r="P287" s="18">
        <v>0</v>
      </c>
    </row>
    <row r="288" spans="1:16" ht="9.9499999999999993" customHeight="1" x14ac:dyDescent="0.3">
      <c r="A288" s="62">
        <v>3</v>
      </c>
      <c r="B288" s="53" t="s">
        <v>263</v>
      </c>
      <c r="C288" s="13"/>
      <c r="D288" s="13"/>
      <c r="E288" s="13"/>
      <c r="F288" s="19"/>
      <c r="G288" s="13"/>
      <c r="H288" s="17"/>
      <c r="I288" s="18"/>
      <c r="J288" s="13"/>
      <c r="K288" s="17"/>
      <c r="L288" s="13"/>
      <c r="M288" s="16"/>
      <c r="N288" s="13"/>
      <c r="O288" s="17"/>
      <c r="P288" s="18"/>
    </row>
    <row r="289" spans="1:16" s="21" customFormat="1" ht="9.9499999999999993" customHeight="1" x14ac:dyDescent="0.3">
      <c r="A289" s="63"/>
      <c r="B289" s="53" t="s">
        <v>264</v>
      </c>
      <c r="C289" s="13">
        <v>153.78</v>
      </c>
      <c r="D289" s="13">
        <v>20</v>
      </c>
      <c r="E289" s="13">
        <v>20</v>
      </c>
      <c r="F289" s="19">
        <f t="shared" si="81"/>
        <v>0.13005592404734034</v>
      </c>
      <c r="G289" s="13">
        <v>6</v>
      </c>
      <c r="H289" s="17">
        <f t="shared" ref="H289:H295" si="87">G289/E289</f>
        <v>0.3</v>
      </c>
      <c r="I289" s="18">
        <v>0</v>
      </c>
      <c r="J289" s="13">
        <v>0</v>
      </c>
      <c r="K289" s="17">
        <f t="shared" si="82"/>
        <v>0</v>
      </c>
      <c r="L289" s="13">
        <f t="shared" si="84"/>
        <v>6</v>
      </c>
      <c r="M289" s="16">
        <v>0.3</v>
      </c>
      <c r="N289" s="13">
        <v>6</v>
      </c>
      <c r="O289" s="17">
        <f t="shared" ref="O289:O300" si="88">N289/E289</f>
        <v>0.3</v>
      </c>
      <c r="P289" s="18">
        <v>0</v>
      </c>
    </row>
    <row r="290" spans="1:16" s="21" customFormat="1" ht="9.9499999999999993" customHeight="1" x14ac:dyDescent="0.3">
      <c r="A290" s="63"/>
      <c r="B290" s="53" t="s">
        <v>265</v>
      </c>
      <c r="C290" s="13">
        <v>448.91</v>
      </c>
      <c r="D290" s="13">
        <v>103</v>
      </c>
      <c r="E290" s="13">
        <v>103</v>
      </c>
      <c r="F290" s="19">
        <f t="shared" si="81"/>
        <v>0.22944465483058965</v>
      </c>
      <c r="G290" s="13">
        <v>30</v>
      </c>
      <c r="H290" s="17">
        <f t="shared" si="87"/>
        <v>0.29126213592233008</v>
      </c>
      <c r="I290" s="18">
        <v>0</v>
      </c>
      <c r="J290" s="13">
        <v>0</v>
      </c>
      <c r="K290" s="17">
        <f t="shared" si="82"/>
        <v>0</v>
      </c>
      <c r="L290" s="13">
        <f t="shared" si="84"/>
        <v>30</v>
      </c>
      <c r="M290" s="16">
        <v>0.3</v>
      </c>
      <c r="N290" s="13">
        <v>30</v>
      </c>
      <c r="O290" s="17">
        <f t="shared" si="88"/>
        <v>0.29126213592233008</v>
      </c>
      <c r="P290" s="18">
        <v>0</v>
      </c>
    </row>
    <row r="291" spans="1:16" s="21" customFormat="1" ht="9" customHeight="1" x14ac:dyDescent="0.3">
      <c r="A291" s="63"/>
      <c r="B291" s="53" t="s">
        <v>266</v>
      </c>
      <c r="C291" s="13">
        <v>61.92</v>
      </c>
      <c r="D291" s="13">
        <v>12</v>
      </c>
      <c r="E291" s="13">
        <v>12</v>
      </c>
      <c r="F291" s="19">
        <f t="shared" si="81"/>
        <v>0.19379844961240308</v>
      </c>
      <c r="G291" s="13">
        <v>3</v>
      </c>
      <c r="H291" s="17">
        <f t="shared" si="87"/>
        <v>0.25</v>
      </c>
      <c r="I291" s="18">
        <v>0</v>
      </c>
      <c r="J291" s="13">
        <v>0</v>
      </c>
      <c r="K291" s="17">
        <f t="shared" si="82"/>
        <v>0</v>
      </c>
      <c r="L291" s="13">
        <f t="shared" si="84"/>
        <v>3</v>
      </c>
      <c r="M291" s="16">
        <v>0.3</v>
      </c>
      <c r="N291" s="13">
        <v>3</v>
      </c>
      <c r="O291" s="17">
        <f t="shared" si="88"/>
        <v>0.25</v>
      </c>
      <c r="P291" s="18">
        <v>0</v>
      </c>
    </row>
    <row r="292" spans="1:16" s="21" customFormat="1" ht="9.9499999999999993" customHeight="1" x14ac:dyDescent="0.3">
      <c r="A292" s="63"/>
      <c r="B292" s="53" t="s">
        <v>267</v>
      </c>
      <c r="C292" s="13">
        <v>105.49</v>
      </c>
      <c r="D292" s="13">
        <v>14</v>
      </c>
      <c r="E292" s="13">
        <v>14</v>
      </c>
      <c r="F292" s="19">
        <f t="shared" si="81"/>
        <v>0.13271400132714001</v>
      </c>
      <c r="G292" s="13">
        <v>4</v>
      </c>
      <c r="H292" s="17">
        <f t="shared" si="87"/>
        <v>0.2857142857142857</v>
      </c>
      <c r="I292" s="18">
        <v>0</v>
      </c>
      <c r="J292" s="13">
        <v>0</v>
      </c>
      <c r="K292" s="17">
        <f t="shared" si="82"/>
        <v>0</v>
      </c>
      <c r="L292" s="13">
        <f t="shared" si="84"/>
        <v>4</v>
      </c>
      <c r="M292" s="16">
        <v>0.3</v>
      </c>
      <c r="N292" s="13">
        <v>4</v>
      </c>
      <c r="O292" s="17">
        <f t="shared" si="88"/>
        <v>0.2857142857142857</v>
      </c>
      <c r="P292" s="18">
        <v>0</v>
      </c>
    </row>
    <row r="293" spans="1:16" s="21" customFormat="1" ht="9.9499999999999993" customHeight="1" x14ac:dyDescent="0.3">
      <c r="A293" s="63"/>
      <c r="B293" s="53" t="s">
        <v>268</v>
      </c>
      <c r="C293" s="13">
        <v>80.63</v>
      </c>
      <c r="D293" s="13">
        <v>11</v>
      </c>
      <c r="E293" s="13">
        <v>11</v>
      </c>
      <c r="F293" s="19">
        <f t="shared" si="81"/>
        <v>0.13642564802182811</v>
      </c>
      <c r="G293" s="13">
        <v>3</v>
      </c>
      <c r="H293" s="17">
        <f t="shared" si="87"/>
        <v>0.27272727272727271</v>
      </c>
      <c r="I293" s="18">
        <v>0</v>
      </c>
      <c r="J293" s="13">
        <v>0</v>
      </c>
      <c r="K293" s="17">
        <f t="shared" si="82"/>
        <v>0</v>
      </c>
      <c r="L293" s="13">
        <f t="shared" si="84"/>
        <v>3</v>
      </c>
      <c r="M293" s="16">
        <v>0.3</v>
      </c>
      <c r="N293" s="13">
        <v>3</v>
      </c>
      <c r="O293" s="17">
        <f t="shared" si="88"/>
        <v>0.27272727272727271</v>
      </c>
      <c r="P293" s="18">
        <v>0</v>
      </c>
    </row>
    <row r="294" spans="1:16" s="21" customFormat="1" ht="9.9499999999999993" customHeight="1" x14ac:dyDescent="0.3">
      <c r="A294" s="64"/>
      <c r="B294" s="53" t="s">
        <v>269</v>
      </c>
      <c r="C294" s="13">
        <v>131.96</v>
      </c>
      <c r="D294" s="13">
        <v>18</v>
      </c>
      <c r="E294" s="13">
        <v>18</v>
      </c>
      <c r="F294" s="19">
        <f t="shared" si="81"/>
        <v>0.13640497120339495</v>
      </c>
      <c r="G294" s="13">
        <v>5</v>
      </c>
      <c r="H294" s="17">
        <f t="shared" si="87"/>
        <v>0.27777777777777779</v>
      </c>
      <c r="I294" s="18">
        <v>0</v>
      </c>
      <c r="J294" s="13">
        <v>0</v>
      </c>
      <c r="K294" s="17">
        <f t="shared" si="82"/>
        <v>0</v>
      </c>
      <c r="L294" s="13">
        <f t="shared" si="84"/>
        <v>5</v>
      </c>
      <c r="M294" s="16">
        <v>0.3</v>
      </c>
      <c r="N294" s="13">
        <v>5</v>
      </c>
      <c r="O294" s="17">
        <f t="shared" si="88"/>
        <v>0.27777777777777779</v>
      </c>
      <c r="P294" s="18">
        <v>0</v>
      </c>
    </row>
    <row r="295" spans="1:16" s="21" customFormat="1" ht="9.9499999999999993" customHeight="1" x14ac:dyDescent="0.3">
      <c r="A295" s="52">
        <v>4</v>
      </c>
      <c r="B295" s="53" t="s">
        <v>270</v>
      </c>
      <c r="C295" s="13">
        <v>107.4</v>
      </c>
      <c r="D295" s="13">
        <v>22</v>
      </c>
      <c r="E295" s="13">
        <v>22</v>
      </c>
      <c r="F295" s="19">
        <f t="shared" si="81"/>
        <v>0.20484171322160147</v>
      </c>
      <c r="G295" s="13">
        <v>6</v>
      </c>
      <c r="H295" s="17">
        <f t="shared" si="87"/>
        <v>0.27272727272727271</v>
      </c>
      <c r="I295" s="18">
        <v>0</v>
      </c>
      <c r="J295" s="13">
        <v>0</v>
      </c>
      <c r="K295" s="17">
        <f t="shared" si="82"/>
        <v>0</v>
      </c>
      <c r="L295" s="13">
        <f t="shared" si="84"/>
        <v>6</v>
      </c>
      <c r="M295" s="16">
        <v>0.3</v>
      </c>
      <c r="N295" s="13">
        <v>6</v>
      </c>
      <c r="O295" s="17">
        <f t="shared" si="88"/>
        <v>0.27272727272727271</v>
      </c>
      <c r="P295" s="18">
        <v>0</v>
      </c>
    </row>
    <row r="296" spans="1:16" s="21" customFormat="1" ht="9.9499999999999993" customHeight="1" x14ac:dyDescent="0.3">
      <c r="A296" s="62">
        <v>5</v>
      </c>
      <c r="B296" s="53" t="s">
        <v>271</v>
      </c>
      <c r="C296" s="13"/>
      <c r="D296" s="13"/>
      <c r="E296" s="13"/>
      <c r="F296" s="19"/>
      <c r="G296" s="13"/>
      <c r="H296" s="17"/>
      <c r="I296" s="18"/>
      <c r="J296" s="13"/>
      <c r="K296" s="17"/>
      <c r="L296" s="13"/>
      <c r="M296" s="16"/>
      <c r="N296" s="13"/>
      <c r="O296" s="17"/>
      <c r="P296" s="18"/>
    </row>
    <row r="297" spans="1:16" s="21" customFormat="1" ht="9.9499999999999993" customHeight="1" x14ac:dyDescent="0.3">
      <c r="A297" s="63"/>
      <c r="B297" s="53" t="s">
        <v>272</v>
      </c>
      <c r="C297" s="13">
        <v>95.96</v>
      </c>
      <c r="D297" s="13">
        <v>9</v>
      </c>
      <c r="E297" s="13">
        <v>9</v>
      </c>
      <c r="F297" s="19">
        <f t="shared" si="81"/>
        <v>9.3789078782826177E-2</v>
      </c>
      <c r="G297" s="13">
        <v>1</v>
      </c>
      <c r="H297" s="17">
        <f t="shared" ref="H297:H300" si="89">G297/E297</f>
        <v>0.1111111111111111</v>
      </c>
      <c r="I297" s="18">
        <v>0</v>
      </c>
      <c r="J297" s="13">
        <v>0</v>
      </c>
      <c r="K297" s="17">
        <v>0</v>
      </c>
      <c r="L297" s="13">
        <f t="shared" si="84"/>
        <v>2</v>
      </c>
      <c r="M297" s="16">
        <v>0.3</v>
      </c>
      <c r="N297" s="13">
        <v>1</v>
      </c>
      <c r="O297" s="17">
        <f t="shared" si="88"/>
        <v>0.1111111111111111</v>
      </c>
      <c r="P297" s="18">
        <v>0</v>
      </c>
    </row>
    <row r="298" spans="1:16" s="21" customFormat="1" ht="9.9499999999999993" customHeight="1" x14ac:dyDescent="0.3">
      <c r="A298" s="64"/>
      <c r="B298" s="53" t="s">
        <v>273</v>
      </c>
      <c r="C298" s="13">
        <v>66.3</v>
      </c>
      <c r="D298" s="13">
        <v>7</v>
      </c>
      <c r="E298" s="13">
        <v>7</v>
      </c>
      <c r="F298" s="19">
        <f t="shared" si="81"/>
        <v>0.10558069381598793</v>
      </c>
      <c r="G298" s="13">
        <v>1</v>
      </c>
      <c r="H298" s="17">
        <f t="shared" si="89"/>
        <v>0.14285714285714285</v>
      </c>
      <c r="I298" s="18">
        <v>0</v>
      </c>
      <c r="J298" s="13">
        <v>0</v>
      </c>
      <c r="K298" s="17">
        <v>0</v>
      </c>
      <c r="L298" s="13">
        <f t="shared" si="84"/>
        <v>2</v>
      </c>
      <c r="M298" s="16">
        <v>0.3</v>
      </c>
      <c r="N298" s="13">
        <v>1</v>
      </c>
      <c r="O298" s="17">
        <f t="shared" si="88"/>
        <v>0.14285714285714285</v>
      </c>
      <c r="P298" s="18">
        <v>0</v>
      </c>
    </row>
    <row r="299" spans="1:16" s="21" customFormat="1" ht="9.9499999999999993" customHeight="1" x14ac:dyDescent="0.3">
      <c r="A299" s="52">
        <v>6</v>
      </c>
      <c r="B299" s="53" t="s">
        <v>274</v>
      </c>
      <c r="C299" s="13">
        <v>22.56</v>
      </c>
      <c r="D299" s="13">
        <v>8</v>
      </c>
      <c r="E299" s="13">
        <v>8</v>
      </c>
      <c r="F299" s="19">
        <f t="shared" si="81"/>
        <v>0.3546099290780142</v>
      </c>
      <c r="G299" s="13">
        <v>2</v>
      </c>
      <c r="H299" s="17">
        <f t="shared" si="89"/>
        <v>0.25</v>
      </c>
      <c r="I299" s="18">
        <v>0</v>
      </c>
      <c r="J299" s="13">
        <v>0</v>
      </c>
      <c r="K299" s="17">
        <f t="shared" si="82"/>
        <v>0</v>
      </c>
      <c r="L299" s="13">
        <f t="shared" si="84"/>
        <v>2</v>
      </c>
      <c r="M299" s="16">
        <v>0.3</v>
      </c>
      <c r="N299" s="13">
        <v>2</v>
      </c>
      <c r="O299" s="17">
        <f t="shared" si="88"/>
        <v>0.25</v>
      </c>
      <c r="P299" s="18">
        <v>0</v>
      </c>
    </row>
    <row r="300" spans="1:16" s="21" customFormat="1" ht="9.9499999999999993" customHeight="1" x14ac:dyDescent="0.3">
      <c r="A300" s="52">
        <v>7</v>
      </c>
      <c r="B300" s="53" t="s">
        <v>275</v>
      </c>
      <c r="C300" s="13">
        <v>127.71</v>
      </c>
      <c r="D300" s="13">
        <v>16</v>
      </c>
      <c r="E300" s="13">
        <v>16</v>
      </c>
      <c r="F300" s="19">
        <f t="shared" si="81"/>
        <v>0.12528384621407879</v>
      </c>
      <c r="G300" s="13">
        <v>2</v>
      </c>
      <c r="H300" s="17">
        <f t="shared" si="89"/>
        <v>0.125</v>
      </c>
      <c r="I300" s="18">
        <v>0</v>
      </c>
      <c r="J300" s="13">
        <v>0</v>
      </c>
      <c r="K300" s="17">
        <f t="shared" si="82"/>
        <v>0</v>
      </c>
      <c r="L300" s="13">
        <f t="shared" si="84"/>
        <v>4</v>
      </c>
      <c r="M300" s="16">
        <v>0.3</v>
      </c>
      <c r="N300" s="13">
        <v>2</v>
      </c>
      <c r="O300" s="17">
        <f t="shared" si="88"/>
        <v>0.125</v>
      </c>
      <c r="P300" s="18">
        <v>0</v>
      </c>
    </row>
    <row r="301" spans="1:16" ht="9.9499999999999993" customHeight="1" x14ac:dyDescent="0.3">
      <c r="A301" s="62">
        <v>8</v>
      </c>
      <c r="B301" s="53" t="s">
        <v>276</v>
      </c>
      <c r="C301" s="13"/>
      <c r="D301" s="13"/>
      <c r="E301" s="13"/>
      <c r="F301" s="19"/>
      <c r="G301" s="13"/>
      <c r="H301" s="17"/>
      <c r="I301" s="18"/>
      <c r="J301" s="13"/>
      <c r="K301" s="17"/>
      <c r="L301" s="13"/>
      <c r="M301" s="16"/>
      <c r="N301" s="13"/>
      <c r="O301" s="17"/>
      <c r="P301" s="18"/>
    </row>
    <row r="302" spans="1:16" s="21" customFormat="1" ht="9.9499999999999993" customHeight="1" x14ac:dyDescent="0.3">
      <c r="A302" s="63"/>
      <c r="B302" s="53" t="s">
        <v>277</v>
      </c>
      <c r="C302" s="13">
        <v>94.48</v>
      </c>
      <c r="D302" s="13">
        <v>14</v>
      </c>
      <c r="E302" s="13">
        <v>14</v>
      </c>
      <c r="F302" s="19">
        <f t="shared" si="81"/>
        <v>0.14817950889077053</v>
      </c>
      <c r="G302" s="13">
        <v>2</v>
      </c>
      <c r="H302" s="17">
        <f t="shared" ref="H302:H311" si="90">G302/E302</f>
        <v>0.14285714285714285</v>
      </c>
      <c r="I302" s="18">
        <v>0</v>
      </c>
      <c r="J302" s="13">
        <v>0</v>
      </c>
      <c r="K302" s="17">
        <f t="shared" si="82"/>
        <v>0</v>
      </c>
      <c r="L302" s="13">
        <f t="shared" si="84"/>
        <v>4</v>
      </c>
      <c r="M302" s="16">
        <v>0.3</v>
      </c>
      <c r="N302" s="13">
        <v>2</v>
      </c>
      <c r="O302" s="17">
        <f t="shared" si="80"/>
        <v>0.14285714285714285</v>
      </c>
      <c r="P302" s="18">
        <v>0</v>
      </c>
    </row>
    <row r="303" spans="1:16" s="21" customFormat="1" ht="9.9499999999999993" customHeight="1" x14ac:dyDescent="0.3">
      <c r="A303" s="64"/>
      <c r="B303" s="53" t="s">
        <v>278</v>
      </c>
      <c r="C303" s="13">
        <v>101.92</v>
      </c>
      <c r="D303" s="13">
        <v>15</v>
      </c>
      <c r="E303" s="13">
        <v>15</v>
      </c>
      <c r="F303" s="19">
        <f t="shared" si="81"/>
        <v>0.14717425431711145</v>
      </c>
      <c r="G303" s="13">
        <v>2</v>
      </c>
      <c r="H303" s="17">
        <f t="shared" si="90"/>
        <v>0.13333333333333333</v>
      </c>
      <c r="I303" s="18">
        <v>0</v>
      </c>
      <c r="J303" s="13">
        <v>0</v>
      </c>
      <c r="K303" s="17">
        <f t="shared" si="82"/>
        <v>0</v>
      </c>
      <c r="L303" s="13">
        <f t="shared" si="84"/>
        <v>4</v>
      </c>
      <c r="M303" s="16">
        <v>0.3</v>
      </c>
      <c r="N303" s="13">
        <v>2</v>
      </c>
      <c r="O303" s="17">
        <f t="shared" si="80"/>
        <v>0.13333333333333333</v>
      </c>
      <c r="P303" s="18">
        <v>0</v>
      </c>
    </row>
    <row r="304" spans="1:16" s="21" customFormat="1" ht="12" customHeight="1" x14ac:dyDescent="0.3">
      <c r="A304" s="52">
        <v>9</v>
      </c>
      <c r="B304" s="53" t="s">
        <v>375</v>
      </c>
      <c r="C304" s="13">
        <v>265.70999999999998</v>
      </c>
      <c r="D304" s="13">
        <v>420</v>
      </c>
      <c r="E304" s="13">
        <v>420</v>
      </c>
      <c r="F304" s="19">
        <f t="shared" si="81"/>
        <v>1.5806706559783223</v>
      </c>
      <c r="G304" s="13">
        <v>60</v>
      </c>
      <c r="H304" s="17">
        <f t="shared" si="90"/>
        <v>0.14285714285714285</v>
      </c>
      <c r="I304" s="18">
        <v>33</v>
      </c>
      <c r="J304" s="13">
        <v>1</v>
      </c>
      <c r="K304" s="17">
        <v>0</v>
      </c>
      <c r="L304" s="13">
        <f t="shared" si="84"/>
        <v>126</v>
      </c>
      <c r="M304" s="16">
        <v>0.3</v>
      </c>
      <c r="N304" s="13">
        <v>40</v>
      </c>
      <c r="O304" s="17">
        <f t="shared" si="80"/>
        <v>9.5238095238095233E-2</v>
      </c>
      <c r="P304" s="18">
        <v>0</v>
      </c>
    </row>
    <row r="305" spans="1:17" s="21" customFormat="1" ht="13.5" customHeight="1" x14ac:dyDescent="0.3">
      <c r="A305" s="52">
        <v>10</v>
      </c>
      <c r="B305" s="53" t="s">
        <v>280</v>
      </c>
      <c r="C305" s="13">
        <v>1480.91</v>
      </c>
      <c r="D305" s="13">
        <v>540</v>
      </c>
      <c r="E305" s="13">
        <v>540</v>
      </c>
      <c r="F305" s="19">
        <f t="shared" si="81"/>
        <v>0.36464066013464691</v>
      </c>
      <c r="G305" s="13">
        <v>60</v>
      </c>
      <c r="H305" s="17">
        <f t="shared" si="90"/>
        <v>0.1111111111111111</v>
      </c>
      <c r="I305" s="18">
        <v>30</v>
      </c>
      <c r="J305" s="13">
        <v>1</v>
      </c>
      <c r="K305" s="17">
        <v>0</v>
      </c>
      <c r="L305" s="13">
        <f t="shared" si="84"/>
        <v>162</v>
      </c>
      <c r="M305" s="16">
        <v>0.3</v>
      </c>
      <c r="N305" s="13">
        <v>40</v>
      </c>
      <c r="O305" s="17">
        <f t="shared" si="80"/>
        <v>7.407407407407407E-2</v>
      </c>
      <c r="P305" s="18">
        <v>0</v>
      </c>
    </row>
    <row r="306" spans="1:17" s="21" customFormat="1" ht="9.9499999999999993" customHeight="1" x14ac:dyDescent="0.3">
      <c r="A306" s="52">
        <v>11</v>
      </c>
      <c r="B306" s="53" t="s">
        <v>281</v>
      </c>
      <c r="C306" s="13">
        <v>966.35</v>
      </c>
      <c r="D306" s="13">
        <v>510</v>
      </c>
      <c r="E306" s="13">
        <v>510</v>
      </c>
      <c r="F306" s="19">
        <f t="shared" si="81"/>
        <v>0.52775909349614525</v>
      </c>
      <c r="G306" s="13">
        <v>60</v>
      </c>
      <c r="H306" s="17">
        <f t="shared" si="90"/>
        <v>0.11764705882352941</v>
      </c>
      <c r="I306" s="18">
        <v>30</v>
      </c>
      <c r="J306" s="13">
        <v>1</v>
      </c>
      <c r="K306" s="17">
        <v>0</v>
      </c>
      <c r="L306" s="13">
        <f t="shared" si="84"/>
        <v>153</v>
      </c>
      <c r="M306" s="16">
        <v>0.3</v>
      </c>
      <c r="N306" s="13">
        <v>40</v>
      </c>
      <c r="O306" s="17">
        <f t="shared" si="80"/>
        <v>7.8431372549019607E-2</v>
      </c>
      <c r="P306" s="18">
        <v>0</v>
      </c>
    </row>
    <row r="307" spans="1:17" s="21" customFormat="1" ht="9.9499999999999993" customHeight="1" x14ac:dyDescent="0.3">
      <c r="A307" s="52">
        <v>12</v>
      </c>
      <c r="B307" s="53" t="s">
        <v>282</v>
      </c>
      <c r="C307" s="13">
        <v>71.87</v>
      </c>
      <c r="D307" s="13">
        <v>20</v>
      </c>
      <c r="E307" s="13">
        <v>20</v>
      </c>
      <c r="F307" s="19">
        <v>0</v>
      </c>
      <c r="G307" s="13">
        <v>6</v>
      </c>
      <c r="H307" s="17">
        <f t="shared" si="90"/>
        <v>0.3</v>
      </c>
      <c r="I307" s="18">
        <v>2</v>
      </c>
      <c r="J307" s="13">
        <v>0</v>
      </c>
      <c r="K307" s="17">
        <v>0</v>
      </c>
      <c r="L307" s="13">
        <f t="shared" si="84"/>
        <v>6</v>
      </c>
      <c r="M307" s="16">
        <v>0.3</v>
      </c>
      <c r="N307" s="13">
        <v>6</v>
      </c>
      <c r="O307" s="17">
        <f t="shared" si="80"/>
        <v>0.3</v>
      </c>
      <c r="P307" s="18">
        <v>0</v>
      </c>
      <c r="Q307" s="21">
        <v>0</v>
      </c>
    </row>
    <row r="308" spans="1:17" s="21" customFormat="1" ht="9.9499999999999993" customHeight="1" x14ac:dyDescent="0.3">
      <c r="A308" s="52">
        <v>13</v>
      </c>
      <c r="B308" s="53" t="s">
        <v>283</v>
      </c>
      <c r="C308" s="13">
        <v>52.37</v>
      </c>
      <c r="D308" s="13">
        <v>15</v>
      </c>
      <c r="E308" s="13">
        <v>15</v>
      </c>
      <c r="F308" s="19">
        <v>0</v>
      </c>
      <c r="G308" s="13">
        <v>4</v>
      </c>
      <c r="H308" s="17">
        <f t="shared" si="90"/>
        <v>0.26666666666666666</v>
      </c>
      <c r="I308" s="18">
        <v>2</v>
      </c>
      <c r="J308" s="13">
        <v>0</v>
      </c>
      <c r="K308" s="17">
        <v>0</v>
      </c>
      <c r="L308" s="13">
        <f t="shared" si="84"/>
        <v>4</v>
      </c>
      <c r="M308" s="16">
        <v>0.3</v>
      </c>
      <c r="N308" s="13">
        <v>4</v>
      </c>
      <c r="O308" s="17">
        <f t="shared" si="80"/>
        <v>0.26666666666666666</v>
      </c>
      <c r="P308" s="18">
        <v>0</v>
      </c>
    </row>
    <row r="309" spans="1:17" s="21" customFormat="1" ht="9.9499999999999993" customHeight="1" x14ac:dyDescent="0.3">
      <c r="A309" s="52">
        <v>14</v>
      </c>
      <c r="B309" s="53" t="s">
        <v>284</v>
      </c>
      <c r="C309" s="13">
        <v>69.87</v>
      </c>
      <c r="D309" s="13">
        <v>40</v>
      </c>
      <c r="E309" s="13">
        <v>40</v>
      </c>
      <c r="F309" s="19">
        <v>0</v>
      </c>
      <c r="G309" s="13">
        <v>12</v>
      </c>
      <c r="H309" s="17">
        <f t="shared" si="90"/>
        <v>0.3</v>
      </c>
      <c r="I309" s="18">
        <v>2</v>
      </c>
      <c r="J309" s="13">
        <v>0</v>
      </c>
      <c r="K309" s="17">
        <v>0</v>
      </c>
      <c r="L309" s="13">
        <f t="shared" si="84"/>
        <v>12</v>
      </c>
      <c r="M309" s="16">
        <v>0.3</v>
      </c>
      <c r="N309" s="13">
        <v>8</v>
      </c>
      <c r="O309" s="17">
        <f t="shared" si="80"/>
        <v>0.2</v>
      </c>
      <c r="P309" s="18">
        <v>0</v>
      </c>
    </row>
    <row r="310" spans="1:17" s="21" customFormat="1" ht="13.5" customHeight="1" x14ac:dyDescent="0.3">
      <c r="A310" s="52">
        <v>15</v>
      </c>
      <c r="B310" s="53" t="s">
        <v>285</v>
      </c>
      <c r="C310" s="13">
        <v>123.76</v>
      </c>
      <c r="D310" s="13">
        <v>80</v>
      </c>
      <c r="E310" s="13">
        <v>80</v>
      </c>
      <c r="F310" s="19">
        <v>0</v>
      </c>
      <c r="G310" s="13">
        <v>14</v>
      </c>
      <c r="H310" s="17">
        <f t="shared" si="90"/>
        <v>0.17499999999999999</v>
      </c>
      <c r="I310" s="18">
        <v>14</v>
      </c>
      <c r="J310" s="13">
        <v>0</v>
      </c>
      <c r="K310" s="17">
        <v>0</v>
      </c>
      <c r="L310" s="13">
        <f t="shared" si="84"/>
        <v>24</v>
      </c>
      <c r="M310" s="16">
        <v>0.3</v>
      </c>
      <c r="N310" s="13">
        <v>14</v>
      </c>
      <c r="O310" s="17">
        <f t="shared" si="80"/>
        <v>0.17499999999999999</v>
      </c>
      <c r="P310" s="18">
        <v>0</v>
      </c>
    </row>
    <row r="311" spans="1:17" s="21" customFormat="1" ht="16.5" customHeight="1" x14ac:dyDescent="0.3">
      <c r="A311" s="52">
        <v>16</v>
      </c>
      <c r="B311" s="53" t="s">
        <v>286</v>
      </c>
      <c r="C311" s="13">
        <v>1012.35</v>
      </c>
      <c r="D311" s="13">
        <v>410</v>
      </c>
      <c r="E311" s="13">
        <v>410</v>
      </c>
      <c r="F311" s="19">
        <v>0</v>
      </c>
      <c r="G311" s="13">
        <v>20</v>
      </c>
      <c r="H311" s="17">
        <f t="shared" si="90"/>
        <v>4.878048780487805E-2</v>
      </c>
      <c r="I311" s="18">
        <v>20</v>
      </c>
      <c r="J311" s="13">
        <v>0</v>
      </c>
      <c r="K311" s="17">
        <v>0</v>
      </c>
      <c r="L311" s="13">
        <f t="shared" si="84"/>
        <v>123</v>
      </c>
      <c r="M311" s="16">
        <v>0.3</v>
      </c>
      <c r="N311" s="13">
        <v>20</v>
      </c>
      <c r="O311" s="17">
        <f t="shared" si="80"/>
        <v>4.878048780487805E-2</v>
      </c>
      <c r="P311" s="18">
        <v>0</v>
      </c>
    </row>
    <row r="312" spans="1:17" ht="43.15" customHeight="1" x14ac:dyDescent="0.3">
      <c r="A312" s="52">
        <v>17</v>
      </c>
      <c r="B312" s="53" t="s">
        <v>18</v>
      </c>
      <c r="C312" s="13"/>
      <c r="D312" s="13"/>
      <c r="E312" s="13"/>
      <c r="F312" s="19"/>
      <c r="G312" s="13"/>
      <c r="H312" s="17"/>
      <c r="I312" s="18"/>
      <c r="J312" s="13"/>
      <c r="K312" s="17"/>
      <c r="L312" s="13"/>
      <c r="M312" s="16"/>
      <c r="N312" s="13"/>
      <c r="O312" s="17"/>
      <c r="P312" s="18"/>
    </row>
    <row r="313" spans="1:17" s="28" customFormat="1" ht="9.9499999999999993" customHeight="1" x14ac:dyDescent="0.3">
      <c r="A313" s="73" t="s">
        <v>287</v>
      </c>
      <c r="B313" s="73"/>
      <c r="C313" s="22">
        <f>SUM(C309,C308,C307,C306,C305,C304,C303,C302,C300,C299,C298,C297,C296,C295,C294,C293,C292,C291,C290,C289,C287,C286,C285,C284,C283,C282,C280,C279,C278)</f>
        <v>7861.4400000000005</v>
      </c>
      <c r="D313" s="22">
        <f>SUM(D278:D312)</f>
        <v>2562</v>
      </c>
      <c r="E313" s="22">
        <f>SUM(E278:E312)</f>
        <v>2562</v>
      </c>
      <c r="F313" s="23">
        <f t="shared" si="81"/>
        <v>0.32589449261204051</v>
      </c>
      <c r="G313" s="22">
        <f>SUM(G278:G312)</f>
        <v>326</v>
      </c>
      <c r="H313" s="17">
        <f t="shared" ref="H313" si="91">G313/E313</f>
        <v>0.12724434035909446</v>
      </c>
      <c r="I313" s="22">
        <f>SUM(I278:I312)</f>
        <v>133</v>
      </c>
      <c r="J313" s="22">
        <f>SUM(J278:J312)</f>
        <v>3</v>
      </c>
      <c r="K313" s="24">
        <f t="shared" si="82"/>
        <v>9.202453987730062E-3</v>
      </c>
      <c r="L313" s="22">
        <f>SUM(L278:L312)</f>
        <v>759</v>
      </c>
      <c r="M313" s="24"/>
      <c r="N313" s="22">
        <f>SUM(N278:N312)</f>
        <v>262</v>
      </c>
      <c r="O313" s="24">
        <f t="shared" si="80"/>
        <v>0.10226385636221702</v>
      </c>
      <c r="P313" s="22">
        <f>SUM(P278:P312)</f>
        <v>0</v>
      </c>
    </row>
    <row r="314" spans="1:17" ht="9.9499999999999993" customHeight="1" x14ac:dyDescent="0.3">
      <c r="A314" s="72" t="s">
        <v>288</v>
      </c>
      <c r="B314" s="72"/>
      <c r="C314" s="13"/>
      <c r="D314" s="13"/>
      <c r="E314" s="13"/>
      <c r="F314" s="19"/>
      <c r="G314" s="13"/>
      <c r="H314" s="17"/>
      <c r="I314" s="18"/>
      <c r="J314" s="13"/>
      <c r="K314" s="17"/>
      <c r="L314" s="13"/>
      <c r="M314" s="16"/>
      <c r="N314" s="13"/>
      <c r="O314" s="17"/>
      <c r="P314" s="18"/>
    </row>
    <row r="315" spans="1:17" ht="9.9499999999999993" customHeight="1" x14ac:dyDescent="0.3">
      <c r="A315" s="62">
        <v>1</v>
      </c>
      <c r="B315" s="53" t="s">
        <v>289</v>
      </c>
      <c r="C315" s="13"/>
      <c r="D315" s="13"/>
      <c r="E315" s="13"/>
      <c r="F315" s="19"/>
      <c r="G315" s="13"/>
      <c r="H315" s="17"/>
      <c r="I315" s="18"/>
      <c r="J315" s="13"/>
      <c r="K315" s="17"/>
      <c r="L315" s="13"/>
      <c r="M315" s="16"/>
      <c r="N315" s="13"/>
      <c r="O315" s="17"/>
      <c r="P315" s="18"/>
    </row>
    <row r="316" spans="1:17" s="21" customFormat="1" ht="9.9499999999999993" customHeight="1" x14ac:dyDescent="0.3">
      <c r="A316" s="63"/>
      <c r="B316" s="53" t="s">
        <v>290</v>
      </c>
      <c r="C316" s="13">
        <v>275.3</v>
      </c>
      <c r="D316" s="13">
        <v>109</v>
      </c>
      <c r="E316" s="13">
        <v>109</v>
      </c>
      <c r="F316" s="19">
        <v>0.39956411187795132</v>
      </c>
      <c r="G316" s="13">
        <v>32</v>
      </c>
      <c r="H316" s="17">
        <f t="shared" ref="H316:H317" si="92">G316/E316</f>
        <v>0.29357798165137616</v>
      </c>
      <c r="I316" s="18">
        <v>3</v>
      </c>
      <c r="J316" s="13">
        <v>1</v>
      </c>
      <c r="K316" s="24">
        <f t="shared" si="82"/>
        <v>3.125E-2</v>
      </c>
      <c r="L316" s="13">
        <f t="shared" si="84"/>
        <v>32</v>
      </c>
      <c r="M316" s="16">
        <v>0.3</v>
      </c>
      <c r="N316" s="13">
        <v>32</v>
      </c>
      <c r="O316" s="17">
        <f t="shared" ref="O316" si="93">N316/E316</f>
        <v>0.29357798165137616</v>
      </c>
      <c r="P316" s="18">
        <v>0</v>
      </c>
    </row>
    <row r="317" spans="1:17" s="21" customFormat="1" ht="9.9499999999999993" customHeight="1" x14ac:dyDescent="0.3">
      <c r="A317" s="64"/>
      <c r="B317" s="53" t="s">
        <v>166</v>
      </c>
      <c r="C317" s="13">
        <v>794.7</v>
      </c>
      <c r="D317" s="13">
        <v>217</v>
      </c>
      <c r="E317" s="13">
        <v>217</v>
      </c>
      <c r="F317" s="19">
        <v>0.33597583993959984</v>
      </c>
      <c r="G317" s="13">
        <v>65</v>
      </c>
      <c r="H317" s="17">
        <f t="shared" si="92"/>
        <v>0.29953917050691242</v>
      </c>
      <c r="I317" s="18">
        <v>3</v>
      </c>
      <c r="J317" s="13">
        <v>1</v>
      </c>
      <c r="K317" s="24">
        <f t="shared" si="82"/>
        <v>1.5384615384615385E-2</v>
      </c>
      <c r="L317" s="13">
        <f t="shared" si="84"/>
        <v>65</v>
      </c>
      <c r="M317" s="16">
        <v>0.3</v>
      </c>
      <c r="N317" s="13">
        <v>65</v>
      </c>
      <c r="O317" s="17">
        <v>0.19850187265917604</v>
      </c>
      <c r="P317" s="18">
        <v>0</v>
      </c>
    </row>
    <row r="318" spans="1:17" ht="9.9499999999999993" customHeight="1" x14ac:dyDescent="0.3">
      <c r="A318" s="62">
        <v>2</v>
      </c>
      <c r="B318" s="53" t="s">
        <v>291</v>
      </c>
      <c r="C318" s="13"/>
      <c r="D318" s="13"/>
      <c r="E318" s="13"/>
      <c r="F318" s="19"/>
      <c r="G318" s="13"/>
      <c r="H318" s="17"/>
      <c r="I318" s="18"/>
      <c r="J318" s="13"/>
      <c r="K318" s="17"/>
      <c r="L318" s="13"/>
      <c r="M318" s="16"/>
      <c r="N318" s="13"/>
      <c r="O318" s="17"/>
      <c r="P318" s="18"/>
    </row>
    <row r="319" spans="1:17" s="21" customFormat="1" ht="9.9499999999999993" customHeight="1" x14ac:dyDescent="0.3">
      <c r="A319" s="64"/>
      <c r="B319" s="53" t="s">
        <v>292</v>
      </c>
      <c r="C319" s="13">
        <v>36.26</v>
      </c>
      <c r="D319" s="13">
        <v>7</v>
      </c>
      <c r="E319" s="13">
        <v>7</v>
      </c>
      <c r="F319" s="19">
        <f t="shared" si="81"/>
        <v>0.19305019305019305</v>
      </c>
      <c r="G319" s="13">
        <v>0</v>
      </c>
      <c r="H319" s="17">
        <f t="shared" ref="H319:H323" si="94">G319/E319</f>
        <v>0</v>
      </c>
      <c r="I319" s="18">
        <v>0</v>
      </c>
      <c r="J319" s="13">
        <v>0</v>
      </c>
      <c r="K319" s="17"/>
      <c r="L319" s="13">
        <f t="shared" si="84"/>
        <v>2</v>
      </c>
      <c r="M319" s="16">
        <v>0.3</v>
      </c>
      <c r="N319" s="13">
        <v>0</v>
      </c>
      <c r="O319" s="17">
        <f t="shared" si="80"/>
        <v>0</v>
      </c>
      <c r="P319" s="18">
        <v>0</v>
      </c>
    </row>
    <row r="320" spans="1:17" s="21" customFormat="1" ht="9.9499999999999993" customHeight="1" x14ac:dyDescent="0.3">
      <c r="A320" s="62">
        <v>1</v>
      </c>
      <c r="B320" s="53" t="s">
        <v>293</v>
      </c>
      <c r="C320" s="13">
        <v>39.700000000000003</v>
      </c>
      <c r="D320" s="13">
        <v>8</v>
      </c>
      <c r="E320" s="13">
        <v>8</v>
      </c>
      <c r="F320" s="19">
        <f t="shared" si="81"/>
        <v>0.20151133501259444</v>
      </c>
      <c r="G320" s="13">
        <v>2</v>
      </c>
      <c r="H320" s="17">
        <f t="shared" si="94"/>
        <v>0.25</v>
      </c>
      <c r="I320" s="18">
        <v>0</v>
      </c>
      <c r="J320" s="13">
        <v>0</v>
      </c>
      <c r="K320" s="17">
        <f t="shared" si="82"/>
        <v>0</v>
      </c>
      <c r="L320" s="13">
        <f t="shared" si="84"/>
        <v>2</v>
      </c>
      <c r="M320" s="16">
        <v>0.3</v>
      </c>
      <c r="N320" s="13">
        <v>2</v>
      </c>
      <c r="O320" s="17">
        <f t="shared" si="80"/>
        <v>0.25</v>
      </c>
      <c r="P320" s="18">
        <v>0</v>
      </c>
    </row>
    <row r="321" spans="1:16" s="21" customFormat="1" ht="9.9499999999999993" customHeight="1" x14ac:dyDescent="0.3">
      <c r="A321" s="63"/>
      <c r="B321" s="53" t="s">
        <v>294</v>
      </c>
      <c r="C321" s="13">
        <v>33.53</v>
      </c>
      <c r="D321" s="13">
        <v>12</v>
      </c>
      <c r="E321" s="13">
        <v>12</v>
      </c>
      <c r="F321" s="19">
        <f t="shared" si="81"/>
        <v>0.35788845809722636</v>
      </c>
      <c r="G321" s="13">
        <v>1</v>
      </c>
      <c r="H321" s="17">
        <f t="shared" si="94"/>
        <v>8.3333333333333329E-2</v>
      </c>
      <c r="I321" s="18">
        <v>0</v>
      </c>
      <c r="J321" s="13">
        <v>0</v>
      </c>
      <c r="K321" s="17">
        <f t="shared" si="82"/>
        <v>0</v>
      </c>
      <c r="L321" s="13">
        <f t="shared" si="84"/>
        <v>3</v>
      </c>
      <c r="M321" s="16">
        <v>0.3</v>
      </c>
      <c r="N321" s="13">
        <v>1</v>
      </c>
      <c r="O321" s="17">
        <f t="shared" si="80"/>
        <v>8.3333333333333329E-2</v>
      </c>
      <c r="P321" s="18">
        <v>0</v>
      </c>
    </row>
    <row r="322" spans="1:16" s="21" customFormat="1" ht="9.9499999999999993" customHeight="1" x14ac:dyDescent="0.3">
      <c r="A322" s="64"/>
      <c r="B322" s="53" t="s">
        <v>295</v>
      </c>
      <c r="C322" s="13">
        <v>46.23</v>
      </c>
      <c r="D322" s="13">
        <v>4</v>
      </c>
      <c r="E322" s="13">
        <v>4</v>
      </c>
      <c r="F322" s="19">
        <f t="shared" si="81"/>
        <v>8.6523902227990487E-2</v>
      </c>
      <c r="G322" s="13">
        <v>1</v>
      </c>
      <c r="H322" s="17">
        <f t="shared" si="94"/>
        <v>0.25</v>
      </c>
      <c r="I322" s="18">
        <v>0</v>
      </c>
      <c r="J322" s="13">
        <v>0</v>
      </c>
      <c r="K322" s="17">
        <f t="shared" si="82"/>
        <v>0</v>
      </c>
      <c r="L322" s="13">
        <f t="shared" si="84"/>
        <v>1</v>
      </c>
      <c r="M322" s="16">
        <v>0.3</v>
      </c>
      <c r="N322" s="13">
        <v>1</v>
      </c>
      <c r="O322" s="17">
        <f t="shared" si="80"/>
        <v>0.25</v>
      </c>
      <c r="P322" s="18">
        <v>0</v>
      </c>
    </row>
    <row r="323" spans="1:16" s="21" customFormat="1" ht="9.9499999999999993" customHeight="1" x14ac:dyDescent="0.3">
      <c r="A323" s="52">
        <v>3</v>
      </c>
      <c r="B323" s="53" t="s">
        <v>296</v>
      </c>
      <c r="C323" s="13">
        <v>373.99</v>
      </c>
      <c r="D323" s="13">
        <v>190</v>
      </c>
      <c r="E323" s="13">
        <v>190</v>
      </c>
      <c r="F323" s="19">
        <f t="shared" si="81"/>
        <v>0.50803497419717103</v>
      </c>
      <c r="G323" s="13">
        <v>57</v>
      </c>
      <c r="H323" s="17">
        <f t="shared" si="94"/>
        <v>0.3</v>
      </c>
      <c r="I323" s="18">
        <v>10</v>
      </c>
      <c r="J323" s="13">
        <v>3</v>
      </c>
      <c r="K323" s="17">
        <f t="shared" si="82"/>
        <v>5.2631578947368418E-2</v>
      </c>
      <c r="L323" s="13">
        <f t="shared" si="84"/>
        <v>57</v>
      </c>
      <c r="M323" s="16">
        <v>0.3</v>
      </c>
      <c r="N323" s="13">
        <v>57</v>
      </c>
      <c r="O323" s="17">
        <f t="shared" si="80"/>
        <v>0.3</v>
      </c>
      <c r="P323" s="18">
        <v>0</v>
      </c>
    </row>
    <row r="324" spans="1:16" ht="9.75" customHeight="1" x14ac:dyDescent="0.3">
      <c r="A324" s="62">
        <v>4</v>
      </c>
      <c r="B324" s="53" t="s">
        <v>297</v>
      </c>
      <c r="C324" s="13"/>
      <c r="D324" s="13"/>
      <c r="E324" s="13"/>
      <c r="F324" s="19"/>
      <c r="G324" s="13"/>
      <c r="H324" s="17"/>
      <c r="I324" s="18"/>
      <c r="J324" s="13"/>
      <c r="K324" s="17"/>
      <c r="L324" s="13">
        <f t="shared" si="84"/>
        <v>0</v>
      </c>
      <c r="M324" s="16"/>
      <c r="N324" s="13"/>
      <c r="O324" s="17"/>
      <c r="P324" s="18"/>
    </row>
    <row r="325" spans="1:16" s="21" customFormat="1" ht="9.9499999999999993" customHeight="1" x14ac:dyDescent="0.3">
      <c r="A325" s="64"/>
      <c r="B325" s="53" t="s">
        <v>298</v>
      </c>
      <c r="C325" s="13">
        <v>385.8</v>
      </c>
      <c r="D325" s="13">
        <v>250</v>
      </c>
      <c r="E325" s="13">
        <v>250</v>
      </c>
      <c r="F325" s="19">
        <f t="shared" si="81"/>
        <v>0.6480041472265422</v>
      </c>
      <c r="G325" s="13">
        <v>64</v>
      </c>
      <c r="H325" s="17">
        <f t="shared" ref="H325:H326" si="95">G325/E325</f>
        <v>0.25600000000000001</v>
      </c>
      <c r="I325" s="18">
        <v>20</v>
      </c>
      <c r="J325" s="13">
        <v>2</v>
      </c>
      <c r="K325" s="17">
        <f t="shared" si="82"/>
        <v>3.125E-2</v>
      </c>
      <c r="L325" s="13">
        <f t="shared" si="84"/>
        <v>75</v>
      </c>
      <c r="M325" s="16">
        <v>0.3</v>
      </c>
      <c r="N325" s="13">
        <v>64</v>
      </c>
      <c r="O325" s="17">
        <f t="shared" si="80"/>
        <v>0.25600000000000001</v>
      </c>
      <c r="P325" s="18">
        <v>0</v>
      </c>
    </row>
    <row r="326" spans="1:16" s="21" customFormat="1" ht="9.9499999999999993" customHeight="1" x14ac:dyDescent="0.3">
      <c r="A326" s="52">
        <v>5</v>
      </c>
      <c r="B326" s="53" t="s">
        <v>299</v>
      </c>
      <c r="C326" s="13">
        <v>119.27</v>
      </c>
      <c r="D326" s="13">
        <v>50</v>
      </c>
      <c r="E326" s="13">
        <v>50</v>
      </c>
      <c r="F326" s="19">
        <f t="shared" si="81"/>
        <v>0.41921690282552193</v>
      </c>
      <c r="G326" s="13">
        <v>2</v>
      </c>
      <c r="H326" s="17">
        <f t="shared" si="95"/>
        <v>0.04</v>
      </c>
      <c r="I326" s="18">
        <v>0</v>
      </c>
      <c r="J326" s="13">
        <v>2</v>
      </c>
      <c r="K326" s="17">
        <f t="shared" si="82"/>
        <v>1</v>
      </c>
      <c r="L326" s="13">
        <f t="shared" si="84"/>
        <v>15</v>
      </c>
      <c r="M326" s="16">
        <v>0.3</v>
      </c>
      <c r="N326" s="13">
        <v>2</v>
      </c>
      <c r="O326" s="17">
        <f t="shared" si="80"/>
        <v>0.04</v>
      </c>
      <c r="P326" s="18">
        <v>0</v>
      </c>
    </row>
    <row r="327" spans="1:16" ht="9.9499999999999993" customHeight="1" x14ac:dyDescent="0.3">
      <c r="A327" s="62">
        <v>6</v>
      </c>
      <c r="B327" s="53" t="s">
        <v>300</v>
      </c>
      <c r="C327" s="13"/>
      <c r="D327" s="13"/>
      <c r="E327" s="13"/>
      <c r="F327" s="19"/>
      <c r="G327" s="13"/>
      <c r="H327" s="17"/>
      <c r="I327" s="18"/>
      <c r="J327" s="13"/>
      <c r="K327" s="17"/>
      <c r="L327" s="13"/>
      <c r="M327" s="16"/>
      <c r="N327" s="13"/>
      <c r="O327" s="17"/>
      <c r="P327" s="18"/>
    </row>
    <row r="328" spans="1:16" s="21" customFormat="1" ht="9.9499999999999993" customHeight="1" x14ac:dyDescent="0.3">
      <c r="A328" s="63"/>
      <c r="B328" s="53" t="s">
        <v>301</v>
      </c>
      <c r="C328" s="13">
        <v>105.37</v>
      </c>
      <c r="D328" s="13">
        <v>68</v>
      </c>
      <c r="E328" s="13">
        <v>68</v>
      </c>
      <c r="F328" s="19">
        <f t="shared" si="81"/>
        <v>0.64534497485052666</v>
      </c>
      <c r="G328" s="13">
        <v>20</v>
      </c>
      <c r="H328" s="17">
        <f t="shared" ref="H328:H333" si="96">G328/E328</f>
        <v>0.29411764705882354</v>
      </c>
      <c r="I328" s="18">
        <v>0</v>
      </c>
      <c r="J328" s="13">
        <v>0</v>
      </c>
      <c r="K328" s="17">
        <f t="shared" si="82"/>
        <v>0</v>
      </c>
      <c r="L328" s="13">
        <f t="shared" si="84"/>
        <v>20</v>
      </c>
      <c r="M328" s="16">
        <v>0.3</v>
      </c>
      <c r="N328" s="13">
        <v>20</v>
      </c>
      <c r="O328" s="17">
        <f t="shared" si="80"/>
        <v>0.29411764705882354</v>
      </c>
      <c r="P328" s="18">
        <v>0</v>
      </c>
    </row>
    <row r="329" spans="1:16" s="21" customFormat="1" ht="9.9499999999999993" customHeight="1" x14ac:dyDescent="0.3">
      <c r="A329" s="63"/>
      <c r="B329" s="53" t="s">
        <v>302</v>
      </c>
      <c r="C329" s="13">
        <v>180.53</v>
      </c>
      <c r="D329" s="13">
        <v>98</v>
      </c>
      <c r="E329" s="13">
        <v>98</v>
      </c>
      <c r="F329" s="19">
        <f t="shared" si="81"/>
        <v>0.54284606436603333</v>
      </c>
      <c r="G329" s="13">
        <v>29</v>
      </c>
      <c r="H329" s="17">
        <f t="shared" si="96"/>
        <v>0.29591836734693877</v>
      </c>
      <c r="I329" s="18">
        <v>3</v>
      </c>
      <c r="J329" s="13">
        <v>0</v>
      </c>
      <c r="K329" s="17">
        <f t="shared" si="82"/>
        <v>0</v>
      </c>
      <c r="L329" s="13">
        <f t="shared" si="84"/>
        <v>29</v>
      </c>
      <c r="M329" s="16">
        <v>0.3</v>
      </c>
      <c r="N329" s="13">
        <v>29</v>
      </c>
      <c r="O329" s="17">
        <f t="shared" si="80"/>
        <v>0.29591836734693877</v>
      </c>
      <c r="P329" s="18">
        <v>0</v>
      </c>
    </row>
    <row r="330" spans="1:16" s="21" customFormat="1" ht="9.9499999999999993" customHeight="1" x14ac:dyDescent="0.3">
      <c r="A330" s="64"/>
      <c r="B330" s="53" t="s">
        <v>303</v>
      </c>
      <c r="C330" s="13">
        <v>22.28</v>
      </c>
      <c r="D330" s="13">
        <v>21</v>
      </c>
      <c r="E330" s="13">
        <v>21</v>
      </c>
      <c r="F330" s="19">
        <f t="shared" si="81"/>
        <v>0.94254937163375219</v>
      </c>
      <c r="G330" s="13">
        <v>6</v>
      </c>
      <c r="H330" s="17">
        <f t="shared" si="96"/>
        <v>0.2857142857142857</v>
      </c>
      <c r="I330" s="18">
        <v>2</v>
      </c>
      <c r="J330" s="13">
        <v>1</v>
      </c>
      <c r="K330" s="17">
        <f t="shared" si="82"/>
        <v>0.16666666666666666</v>
      </c>
      <c r="L330" s="13">
        <f t="shared" si="84"/>
        <v>6</v>
      </c>
      <c r="M330" s="16">
        <v>0.3</v>
      </c>
      <c r="N330" s="13">
        <v>6</v>
      </c>
      <c r="O330" s="17">
        <f t="shared" si="80"/>
        <v>0.2857142857142857</v>
      </c>
      <c r="P330" s="18">
        <v>0</v>
      </c>
    </row>
    <row r="331" spans="1:16" s="21" customFormat="1" ht="9.9499999999999993" customHeight="1" x14ac:dyDescent="0.3">
      <c r="A331" s="52">
        <v>7</v>
      </c>
      <c r="B331" s="53" t="s">
        <v>304</v>
      </c>
      <c r="C331" s="13">
        <v>526.46</v>
      </c>
      <c r="D331" s="13">
        <v>200</v>
      </c>
      <c r="E331" s="13">
        <v>200</v>
      </c>
      <c r="F331" s="19">
        <f t="shared" si="81"/>
        <v>0.3798959085210652</v>
      </c>
      <c r="G331" s="13">
        <v>60</v>
      </c>
      <c r="H331" s="17">
        <f t="shared" si="96"/>
        <v>0.3</v>
      </c>
      <c r="I331" s="18">
        <v>0</v>
      </c>
      <c r="J331" s="13">
        <v>1</v>
      </c>
      <c r="K331" s="17">
        <f t="shared" si="82"/>
        <v>1.6666666666666666E-2</v>
      </c>
      <c r="L331" s="13">
        <f t="shared" si="84"/>
        <v>60</v>
      </c>
      <c r="M331" s="16">
        <v>0.3</v>
      </c>
      <c r="N331" s="13">
        <v>60</v>
      </c>
      <c r="O331" s="17">
        <f t="shared" si="80"/>
        <v>0.3</v>
      </c>
      <c r="P331" s="18">
        <v>0</v>
      </c>
    </row>
    <row r="332" spans="1:16" s="21" customFormat="1" ht="9.9499999999999993" customHeight="1" x14ac:dyDescent="0.3">
      <c r="A332" s="52">
        <v>8</v>
      </c>
      <c r="B332" s="53" t="s">
        <v>305</v>
      </c>
      <c r="C332" s="13">
        <v>86.8</v>
      </c>
      <c r="D332" s="13">
        <v>42</v>
      </c>
      <c r="E332" s="13">
        <v>42</v>
      </c>
      <c r="F332" s="19">
        <f t="shared" si="81"/>
        <v>0.4838709677419355</v>
      </c>
      <c r="G332" s="13">
        <v>10</v>
      </c>
      <c r="H332" s="17">
        <f t="shared" si="96"/>
        <v>0.23809523809523808</v>
      </c>
      <c r="I332" s="18">
        <v>0</v>
      </c>
      <c r="J332" s="13">
        <v>0</v>
      </c>
      <c r="K332" s="17">
        <f t="shared" si="82"/>
        <v>0</v>
      </c>
      <c r="L332" s="13">
        <f t="shared" si="84"/>
        <v>12</v>
      </c>
      <c r="M332" s="16">
        <v>0.3</v>
      </c>
      <c r="N332" s="13">
        <v>10</v>
      </c>
      <c r="O332" s="17">
        <f t="shared" si="80"/>
        <v>0.23809523809523808</v>
      </c>
      <c r="P332" s="18">
        <v>0</v>
      </c>
    </row>
    <row r="333" spans="1:16" s="21" customFormat="1" ht="9.9499999999999993" customHeight="1" x14ac:dyDescent="0.3">
      <c r="A333" s="52">
        <v>9</v>
      </c>
      <c r="B333" s="53" t="s">
        <v>306</v>
      </c>
      <c r="C333" s="13">
        <v>57.62</v>
      </c>
      <c r="D333" s="13">
        <v>35</v>
      </c>
      <c r="E333" s="13">
        <v>35</v>
      </c>
      <c r="F333" s="19">
        <f t="shared" si="81"/>
        <v>0.60742797639708435</v>
      </c>
      <c r="G333" s="13">
        <v>7</v>
      </c>
      <c r="H333" s="17">
        <f t="shared" si="96"/>
        <v>0.2</v>
      </c>
      <c r="I333" s="18">
        <v>0</v>
      </c>
      <c r="J333" s="13">
        <v>0</v>
      </c>
      <c r="K333" s="17">
        <f t="shared" si="82"/>
        <v>0</v>
      </c>
      <c r="L333" s="13">
        <f t="shared" si="84"/>
        <v>10</v>
      </c>
      <c r="M333" s="16">
        <v>0.3</v>
      </c>
      <c r="N333" s="13">
        <v>7</v>
      </c>
      <c r="O333" s="17">
        <f t="shared" si="80"/>
        <v>0.2</v>
      </c>
      <c r="P333" s="18">
        <v>0</v>
      </c>
    </row>
    <row r="334" spans="1:16" ht="9.9499999999999993" customHeight="1" x14ac:dyDescent="0.3">
      <c r="A334" s="62">
        <v>10</v>
      </c>
      <c r="B334" s="53" t="s">
        <v>307</v>
      </c>
      <c r="C334" s="13"/>
      <c r="D334" s="13"/>
      <c r="E334" s="13"/>
      <c r="F334" s="19"/>
      <c r="G334" s="13"/>
      <c r="H334" s="17"/>
      <c r="I334" s="18"/>
      <c r="J334" s="13"/>
      <c r="K334" s="17"/>
      <c r="L334" s="13">
        <f t="shared" si="84"/>
        <v>0</v>
      </c>
      <c r="M334" s="16"/>
      <c r="N334" s="13"/>
      <c r="O334" s="17"/>
      <c r="P334" s="18"/>
    </row>
    <row r="335" spans="1:16" s="21" customFormat="1" ht="9.9499999999999993" customHeight="1" x14ac:dyDescent="0.3">
      <c r="A335" s="63"/>
      <c r="B335" s="53" t="s">
        <v>308</v>
      </c>
      <c r="C335" s="13">
        <v>71.709999999999994</v>
      </c>
      <c r="D335" s="13">
        <v>45</v>
      </c>
      <c r="E335" s="13">
        <v>45</v>
      </c>
      <c r="F335" s="19">
        <f t="shared" si="81"/>
        <v>0.62752754148654311</v>
      </c>
      <c r="G335" s="13">
        <v>13</v>
      </c>
      <c r="H335" s="17">
        <f t="shared" ref="H335" si="97">G335/E335</f>
        <v>0.28888888888888886</v>
      </c>
      <c r="I335" s="18">
        <v>0</v>
      </c>
      <c r="J335" s="13">
        <v>0</v>
      </c>
      <c r="K335" s="17">
        <f t="shared" si="82"/>
        <v>0</v>
      </c>
      <c r="L335" s="13">
        <f t="shared" si="84"/>
        <v>13</v>
      </c>
      <c r="M335" s="16">
        <v>0.3</v>
      </c>
      <c r="N335" s="13">
        <v>13</v>
      </c>
      <c r="O335" s="17">
        <f t="shared" si="80"/>
        <v>0.28888888888888886</v>
      </c>
      <c r="P335" s="18">
        <v>0</v>
      </c>
    </row>
    <row r="336" spans="1:16" ht="9.9499999999999993" customHeight="1" x14ac:dyDescent="0.3">
      <c r="A336" s="64"/>
      <c r="B336" s="53" t="s">
        <v>376</v>
      </c>
      <c r="C336" s="13"/>
      <c r="D336" s="13"/>
      <c r="E336" s="13"/>
      <c r="F336" s="19"/>
      <c r="G336" s="13"/>
      <c r="H336" s="17"/>
      <c r="I336" s="18"/>
      <c r="J336" s="13"/>
      <c r="K336" s="17"/>
      <c r="L336" s="13"/>
      <c r="M336" s="16"/>
      <c r="N336" s="13"/>
      <c r="O336" s="17"/>
      <c r="P336" s="18"/>
    </row>
    <row r="337" spans="1:18" s="21" customFormat="1" ht="21" customHeight="1" x14ac:dyDescent="0.3">
      <c r="A337" s="52">
        <v>11</v>
      </c>
      <c r="B337" s="53" t="s">
        <v>377</v>
      </c>
      <c r="C337" s="13">
        <v>19.73</v>
      </c>
      <c r="D337" s="13">
        <v>41</v>
      </c>
      <c r="E337" s="13">
        <v>41</v>
      </c>
      <c r="F337" s="19">
        <f t="shared" si="81"/>
        <v>2.0780537252914342</v>
      </c>
      <c r="G337" s="13">
        <v>8</v>
      </c>
      <c r="H337" s="17">
        <f t="shared" ref="H337:H338" si="98">G337/E337</f>
        <v>0.1951219512195122</v>
      </c>
      <c r="I337" s="18">
        <v>0</v>
      </c>
      <c r="J337" s="13">
        <v>1</v>
      </c>
      <c r="K337" s="17">
        <f t="shared" si="82"/>
        <v>0.125</v>
      </c>
      <c r="L337" s="13">
        <f t="shared" si="84"/>
        <v>12</v>
      </c>
      <c r="M337" s="16">
        <v>0.3</v>
      </c>
      <c r="N337" s="13">
        <v>8</v>
      </c>
      <c r="O337" s="17">
        <f t="shared" si="80"/>
        <v>0.1951219512195122</v>
      </c>
      <c r="P337" s="18">
        <v>0</v>
      </c>
    </row>
    <row r="338" spans="1:18" s="21" customFormat="1" ht="9.9499999999999993" customHeight="1" x14ac:dyDescent="0.3">
      <c r="A338" s="52">
        <v>12</v>
      </c>
      <c r="B338" s="53" t="s">
        <v>378</v>
      </c>
      <c r="C338" s="13">
        <v>335.46</v>
      </c>
      <c r="D338" s="13">
        <v>84</v>
      </c>
      <c r="E338" s="13">
        <v>84</v>
      </c>
      <c r="F338" s="19">
        <f t="shared" si="81"/>
        <v>0.25040243248077271</v>
      </c>
      <c r="G338" s="13">
        <v>20</v>
      </c>
      <c r="H338" s="17">
        <f t="shared" si="98"/>
        <v>0.23809523809523808</v>
      </c>
      <c r="I338" s="18">
        <v>0</v>
      </c>
      <c r="J338" s="13">
        <v>4</v>
      </c>
      <c r="K338" s="17">
        <f t="shared" si="82"/>
        <v>0.2</v>
      </c>
      <c r="L338" s="13">
        <f t="shared" si="84"/>
        <v>25</v>
      </c>
      <c r="M338" s="16">
        <v>0.3</v>
      </c>
      <c r="N338" s="13">
        <v>20</v>
      </c>
      <c r="O338" s="17">
        <f t="shared" si="80"/>
        <v>0.23809523809523808</v>
      </c>
      <c r="P338" s="18">
        <v>0</v>
      </c>
    </row>
    <row r="339" spans="1:18" ht="44.45" customHeight="1" x14ac:dyDescent="0.3">
      <c r="A339" s="52">
        <v>13</v>
      </c>
      <c r="B339" s="53" t="s">
        <v>18</v>
      </c>
      <c r="C339" s="13"/>
      <c r="D339" s="13"/>
      <c r="E339" s="13"/>
      <c r="F339" s="19"/>
      <c r="G339" s="13"/>
      <c r="H339" s="17"/>
      <c r="I339" s="18"/>
      <c r="J339" s="13"/>
      <c r="K339" s="17"/>
      <c r="L339" s="13"/>
      <c r="M339" s="16"/>
      <c r="N339" s="13"/>
      <c r="O339" s="17"/>
      <c r="P339" s="18"/>
    </row>
    <row r="340" spans="1:18" s="28" customFormat="1" ht="12" customHeight="1" x14ac:dyDescent="0.3">
      <c r="A340" s="73" t="s">
        <v>311</v>
      </c>
      <c r="B340" s="73"/>
      <c r="C340" s="22">
        <f>SUM(C338,C337,C335,C333,C332,C331,C330,C329,C328,C326,C325,C323,C322,C321,C320,C319,C317,C316)</f>
        <v>3510.7400000000007</v>
      </c>
      <c r="D340" s="22">
        <f>SUM(D316:D339)</f>
        <v>1481</v>
      </c>
      <c r="E340" s="22">
        <f>SUM(E316:E339)</f>
        <v>1481</v>
      </c>
      <c r="F340" s="23">
        <f t="shared" ref="F340:F374" si="99">E340/C340</f>
        <v>0.42184838524071838</v>
      </c>
      <c r="G340" s="22">
        <f>SUM(G316:G339)</f>
        <v>397</v>
      </c>
      <c r="H340" s="17">
        <f t="shared" ref="H340" si="100">G340/E340</f>
        <v>0.26806212018906145</v>
      </c>
      <c r="I340" s="22">
        <f>SUM(I316:I339)</f>
        <v>41</v>
      </c>
      <c r="J340" s="22">
        <f>SUM(J316:J339)</f>
        <v>16</v>
      </c>
      <c r="K340" s="24">
        <f t="shared" ref="K340:K374" si="101">J340/G340</f>
        <v>4.0302267002518891E-2</v>
      </c>
      <c r="L340" s="22">
        <f>SUM(L316:L339)</f>
        <v>439</v>
      </c>
      <c r="M340" s="24"/>
      <c r="N340" s="22">
        <f>SUM(N316:N339)</f>
        <v>397</v>
      </c>
      <c r="O340" s="24">
        <f t="shared" ref="O340:O368" si="102">N340/E340</f>
        <v>0.26806212018906145</v>
      </c>
      <c r="P340" s="22">
        <f>SUM(P316:P339)</f>
        <v>0</v>
      </c>
    </row>
    <row r="341" spans="1:18" ht="9.9499999999999993" customHeight="1" x14ac:dyDescent="0.3">
      <c r="A341" s="72" t="s">
        <v>312</v>
      </c>
      <c r="B341" s="72"/>
      <c r="C341" s="13"/>
      <c r="D341" s="13"/>
      <c r="E341" s="13"/>
      <c r="F341" s="19"/>
      <c r="G341" s="13"/>
      <c r="H341" s="17"/>
      <c r="I341" s="18"/>
      <c r="J341" s="13"/>
      <c r="K341" s="17"/>
      <c r="L341" s="13"/>
      <c r="M341" s="16"/>
      <c r="N341" s="13"/>
      <c r="O341" s="17"/>
      <c r="P341" s="18"/>
    </row>
    <row r="342" spans="1:18" ht="9.9499999999999993" customHeight="1" x14ac:dyDescent="0.3">
      <c r="A342" s="62">
        <v>1</v>
      </c>
      <c r="B342" s="53" t="s">
        <v>313</v>
      </c>
      <c r="C342" s="13"/>
      <c r="D342" s="13"/>
      <c r="E342" s="13"/>
      <c r="F342" s="19"/>
      <c r="G342" s="13"/>
      <c r="H342" s="17"/>
      <c r="I342" s="18"/>
      <c r="J342" s="13"/>
      <c r="K342" s="17"/>
      <c r="L342" s="13"/>
      <c r="M342" s="16"/>
      <c r="N342" s="13"/>
      <c r="O342" s="17"/>
      <c r="P342" s="18"/>
    </row>
    <row r="343" spans="1:18" s="21" customFormat="1" ht="9.9499999999999993" customHeight="1" x14ac:dyDescent="0.3">
      <c r="A343" s="63"/>
      <c r="B343" s="53" t="s">
        <v>314</v>
      </c>
      <c r="C343" s="13">
        <v>15.37</v>
      </c>
      <c r="D343" s="13">
        <v>7</v>
      </c>
      <c r="E343" s="13">
        <v>7</v>
      </c>
      <c r="F343" s="19">
        <f t="shared" si="99"/>
        <v>0.45543266102797658</v>
      </c>
      <c r="G343" s="13">
        <v>2</v>
      </c>
      <c r="H343" s="17">
        <f t="shared" ref="H343:H345" si="103">G343/E343</f>
        <v>0.2857142857142857</v>
      </c>
      <c r="I343" s="18">
        <v>0</v>
      </c>
      <c r="J343" s="13">
        <v>0</v>
      </c>
      <c r="K343" s="17">
        <v>0</v>
      </c>
      <c r="L343" s="13">
        <f t="shared" ref="L343:L371" si="104">ROUNDDOWN(E343*M343,0)</f>
        <v>2</v>
      </c>
      <c r="M343" s="16">
        <v>0.3</v>
      </c>
      <c r="N343" s="13">
        <v>2</v>
      </c>
      <c r="O343" s="17">
        <f t="shared" ref="O343" si="105">N343/E343</f>
        <v>0.2857142857142857</v>
      </c>
      <c r="P343" s="18">
        <v>0</v>
      </c>
    </row>
    <row r="344" spans="1:18" s="21" customFormat="1" ht="9.9499999999999993" customHeight="1" x14ac:dyDescent="0.3">
      <c r="A344" s="64"/>
      <c r="B344" s="53" t="s">
        <v>315</v>
      </c>
      <c r="C344" s="13">
        <v>44.88</v>
      </c>
      <c r="D344" s="13">
        <v>13</v>
      </c>
      <c r="E344" s="13">
        <v>13</v>
      </c>
      <c r="F344" s="19">
        <f t="shared" si="99"/>
        <v>0.28966131907308379</v>
      </c>
      <c r="G344" s="13">
        <v>3</v>
      </c>
      <c r="H344" s="17">
        <f t="shared" si="103"/>
        <v>0.23076923076923078</v>
      </c>
      <c r="I344" s="18">
        <v>0</v>
      </c>
      <c r="J344" s="13">
        <v>0</v>
      </c>
      <c r="K344" s="17">
        <v>0</v>
      </c>
      <c r="L344" s="13">
        <f t="shared" si="104"/>
        <v>3</v>
      </c>
      <c r="M344" s="16">
        <v>0.3</v>
      </c>
      <c r="N344" s="13">
        <v>3</v>
      </c>
      <c r="O344" s="17">
        <f t="shared" si="102"/>
        <v>0.23076923076923078</v>
      </c>
      <c r="P344" s="18">
        <v>0</v>
      </c>
    </row>
    <row r="345" spans="1:18" s="21" customFormat="1" ht="9.9499999999999993" customHeight="1" x14ac:dyDescent="0.3">
      <c r="A345" s="52">
        <v>2</v>
      </c>
      <c r="B345" s="53" t="s">
        <v>316</v>
      </c>
      <c r="C345" s="13">
        <v>26.11</v>
      </c>
      <c r="D345" s="13">
        <v>16</v>
      </c>
      <c r="E345" s="13">
        <v>16</v>
      </c>
      <c r="F345" s="19">
        <f t="shared" si="99"/>
        <v>0.61279203370356183</v>
      </c>
      <c r="G345" s="13">
        <v>4</v>
      </c>
      <c r="H345" s="17">
        <f t="shared" si="103"/>
        <v>0.25</v>
      </c>
      <c r="I345" s="18">
        <v>0</v>
      </c>
      <c r="J345" s="13">
        <v>0</v>
      </c>
      <c r="K345" s="17">
        <f t="shared" si="101"/>
        <v>0</v>
      </c>
      <c r="L345" s="13">
        <f t="shared" si="104"/>
        <v>4</v>
      </c>
      <c r="M345" s="16">
        <v>0.3</v>
      </c>
      <c r="N345" s="13">
        <v>4</v>
      </c>
      <c r="O345" s="17">
        <f t="shared" si="102"/>
        <v>0.25</v>
      </c>
      <c r="P345" s="18">
        <v>0</v>
      </c>
      <c r="R345" s="32"/>
    </row>
    <row r="346" spans="1:18" ht="9.9499999999999993" customHeight="1" x14ac:dyDescent="0.3">
      <c r="A346" s="62">
        <v>3</v>
      </c>
      <c r="B346" s="53" t="s">
        <v>317</v>
      </c>
      <c r="C346" s="13"/>
      <c r="D346" s="13"/>
      <c r="E346" s="13"/>
      <c r="F346" s="19"/>
      <c r="G346" s="13"/>
      <c r="H346" s="17"/>
      <c r="I346" s="18"/>
      <c r="J346" s="13"/>
      <c r="K346" s="17"/>
      <c r="L346" s="13"/>
      <c r="M346" s="16"/>
      <c r="N346" s="13"/>
      <c r="O346" s="17"/>
      <c r="P346" s="18"/>
    </row>
    <row r="347" spans="1:18" s="21" customFormat="1" ht="9.9499999999999993" customHeight="1" x14ac:dyDescent="0.3">
      <c r="A347" s="63"/>
      <c r="B347" s="53" t="s">
        <v>318</v>
      </c>
      <c r="C347" s="13">
        <v>37.22</v>
      </c>
      <c r="D347" s="13">
        <v>37</v>
      </c>
      <c r="E347" s="13">
        <v>37</v>
      </c>
      <c r="F347" s="19">
        <f t="shared" si="99"/>
        <v>0.99408919935518536</v>
      </c>
      <c r="G347" s="13">
        <v>11</v>
      </c>
      <c r="H347" s="17">
        <f t="shared" ref="H347:H349" si="106">G347/E347</f>
        <v>0.29729729729729731</v>
      </c>
      <c r="I347" s="18">
        <v>0</v>
      </c>
      <c r="J347" s="13">
        <v>1</v>
      </c>
      <c r="K347" s="17">
        <v>0</v>
      </c>
      <c r="L347" s="13">
        <f t="shared" si="104"/>
        <v>11</v>
      </c>
      <c r="M347" s="16">
        <v>0.3</v>
      </c>
      <c r="N347" s="13">
        <v>11</v>
      </c>
      <c r="O347" s="17">
        <f t="shared" si="102"/>
        <v>0.29729729729729731</v>
      </c>
      <c r="P347" s="18">
        <v>0</v>
      </c>
    </row>
    <row r="348" spans="1:18" s="21" customFormat="1" ht="9.9499999999999993" customHeight="1" x14ac:dyDescent="0.3">
      <c r="A348" s="63"/>
      <c r="B348" s="53" t="s">
        <v>117</v>
      </c>
      <c r="C348" s="13">
        <v>31.33</v>
      </c>
      <c r="D348" s="13">
        <v>25</v>
      </c>
      <c r="E348" s="13">
        <v>25</v>
      </c>
      <c r="F348" s="19">
        <f t="shared" si="99"/>
        <v>0.79795722949249925</v>
      </c>
      <c r="G348" s="13">
        <v>7</v>
      </c>
      <c r="H348" s="17">
        <f t="shared" si="106"/>
        <v>0.28000000000000003</v>
      </c>
      <c r="I348" s="18">
        <v>0</v>
      </c>
      <c r="J348" s="13">
        <v>1</v>
      </c>
      <c r="K348" s="17">
        <v>0</v>
      </c>
      <c r="L348" s="13">
        <f t="shared" si="104"/>
        <v>7</v>
      </c>
      <c r="M348" s="16">
        <v>0.3</v>
      </c>
      <c r="N348" s="13">
        <v>7</v>
      </c>
      <c r="O348" s="17">
        <f t="shared" si="102"/>
        <v>0.28000000000000003</v>
      </c>
      <c r="P348" s="18">
        <v>0</v>
      </c>
    </row>
    <row r="349" spans="1:18" s="21" customFormat="1" ht="9.9499999999999993" customHeight="1" x14ac:dyDescent="0.3">
      <c r="A349" s="64"/>
      <c r="B349" s="53" t="s">
        <v>319</v>
      </c>
      <c r="C349" s="13">
        <v>42.38</v>
      </c>
      <c r="D349" s="13">
        <v>11</v>
      </c>
      <c r="E349" s="13">
        <v>11</v>
      </c>
      <c r="F349" s="19">
        <f t="shared" si="99"/>
        <v>0.25955639452571966</v>
      </c>
      <c r="G349" s="13">
        <v>3</v>
      </c>
      <c r="H349" s="17">
        <f t="shared" si="106"/>
        <v>0.27272727272727271</v>
      </c>
      <c r="I349" s="18">
        <v>0</v>
      </c>
      <c r="J349" s="13">
        <v>1</v>
      </c>
      <c r="K349" s="17">
        <v>0</v>
      </c>
      <c r="L349" s="13">
        <f t="shared" si="104"/>
        <v>3</v>
      </c>
      <c r="M349" s="16">
        <v>0.3</v>
      </c>
      <c r="N349" s="13">
        <v>3</v>
      </c>
      <c r="O349" s="17">
        <f t="shared" si="102"/>
        <v>0.27272727272727271</v>
      </c>
      <c r="P349" s="18">
        <v>0</v>
      </c>
    </row>
    <row r="350" spans="1:18" s="21" customFormat="1" ht="9.9499999999999993" customHeight="1" x14ac:dyDescent="0.3">
      <c r="A350" s="52">
        <v>4</v>
      </c>
      <c r="B350" s="53" t="s">
        <v>320</v>
      </c>
      <c r="C350" s="13">
        <v>12.3</v>
      </c>
      <c r="D350" s="13">
        <v>0</v>
      </c>
      <c r="E350" s="13">
        <v>0</v>
      </c>
      <c r="F350" s="19">
        <f t="shared" si="99"/>
        <v>0</v>
      </c>
      <c r="G350" s="13">
        <v>0</v>
      </c>
      <c r="H350" s="17">
        <v>0</v>
      </c>
      <c r="I350" s="18">
        <v>0</v>
      </c>
      <c r="J350" s="13">
        <v>0</v>
      </c>
      <c r="K350" s="17">
        <v>0</v>
      </c>
      <c r="L350" s="13">
        <f t="shared" si="104"/>
        <v>0</v>
      </c>
      <c r="M350" s="16">
        <v>0.3</v>
      </c>
      <c r="N350" s="13">
        <v>0</v>
      </c>
      <c r="O350" s="17">
        <v>0</v>
      </c>
      <c r="P350" s="18">
        <v>0</v>
      </c>
    </row>
    <row r="351" spans="1:18" ht="9.9499999999999993" customHeight="1" x14ac:dyDescent="0.3">
      <c r="A351" s="62">
        <v>5</v>
      </c>
      <c r="B351" s="53" t="s">
        <v>321</v>
      </c>
      <c r="C351" s="13"/>
      <c r="D351" s="13"/>
      <c r="E351" s="13"/>
      <c r="F351" s="19"/>
      <c r="G351" s="13"/>
      <c r="H351" s="17"/>
      <c r="I351" s="18"/>
      <c r="J351" s="13"/>
      <c r="K351" s="17"/>
      <c r="L351" s="13">
        <f t="shared" si="104"/>
        <v>0</v>
      </c>
      <c r="M351" s="16"/>
      <c r="N351" s="13"/>
      <c r="O351" s="17"/>
      <c r="P351" s="18"/>
    </row>
    <row r="352" spans="1:18" s="21" customFormat="1" ht="9.9499999999999993" customHeight="1" x14ac:dyDescent="0.3">
      <c r="A352" s="64"/>
      <c r="B352" s="53" t="s">
        <v>322</v>
      </c>
      <c r="C352" s="13">
        <v>225.75</v>
      </c>
      <c r="D352" s="13">
        <v>94</v>
      </c>
      <c r="E352" s="13">
        <v>94</v>
      </c>
      <c r="F352" s="19">
        <f t="shared" si="99"/>
        <v>0.41638981173864897</v>
      </c>
      <c r="G352" s="13">
        <v>28</v>
      </c>
      <c r="H352" s="17">
        <f t="shared" ref="H352:H374" si="107">G352/E352</f>
        <v>0.2978723404255319</v>
      </c>
      <c r="I352" s="18">
        <v>0</v>
      </c>
      <c r="J352" s="13">
        <v>10</v>
      </c>
      <c r="K352" s="17">
        <f t="shared" si="101"/>
        <v>0.35714285714285715</v>
      </c>
      <c r="L352" s="13">
        <f t="shared" si="104"/>
        <v>28</v>
      </c>
      <c r="M352" s="16">
        <v>0.3</v>
      </c>
      <c r="N352" s="13">
        <v>28</v>
      </c>
      <c r="O352" s="17">
        <f t="shared" ref="O352" si="108">N352/E352</f>
        <v>0.2978723404255319</v>
      </c>
      <c r="P352" s="18">
        <v>0</v>
      </c>
    </row>
    <row r="353" spans="1:16" s="21" customFormat="1" ht="9.9499999999999993" customHeight="1" x14ac:dyDescent="0.3">
      <c r="A353" s="62">
        <v>6</v>
      </c>
      <c r="B353" s="53" t="s">
        <v>323</v>
      </c>
      <c r="C353" s="13"/>
      <c r="D353" s="13"/>
      <c r="E353" s="13"/>
      <c r="F353" s="19"/>
      <c r="G353" s="13"/>
      <c r="H353" s="17"/>
      <c r="I353" s="18"/>
      <c r="J353" s="13"/>
      <c r="K353" s="17"/>
      <c r="L353" s="13"/>
      <c r="M353" s="16"/>
      <c r="N353" s="13"/>
      <c r="O353" s="17"/>
      <c r="P353" s="18"/>
    </row>
    <row r="354" spans="1:16" s="21" customFormat="1" ht="9.9499999999999993" customHeight="1" x14ac:dyDescent="0.3">
      <c r="A354" s="63"/>
      <c r="B354" s="53" t="s">
        <v>324</v>
      </c>
      <c r="C354" s="13">
        <v>25.28</v>
      </c>
      <c r="D354" s="13">
        <v>5</v>
      </c>
      <c r="E354" s="13">
        <v>5</v>
      </c>
      <c r="F354" s="19">
        <f t="shared" si="99"/>
        <v>0.19778481012658228</v>
      </c>
      <c r="G354" s="13">
        <v>1</v>
      </c>
      <c r="H354" s="17">
        <f t="shared" si="107"/>
        <v>0.2</v>
      </c>
      <c r="I354" s="18">
        <v>0</v>
      </c>
      <c r="J354" s="13">
        <v>0</v>
      </c>
      <c r="K354" s="17">
        <v>0</v>
      </c>
      <c r="L354" s="13">
        <f t="shared" si="104"/>
        <v>1</v>
      </c>
      <c r="M354" s="16">
        <v>0.3</v>
      </c>
      <c r="N354" s="13">
        <v>1</v>
      </c>
      <c r="O354" s="17">
        <f t="shared" ref="O354:O355" si="109">N354/E354</f>
        <v>0.2</v>
      </c>
      <c r="P354" s="18">
        <v>0</v>
      </c>
    </row>
    <row r="355" spans="1:16" s="21" customFormat="1" ht="9.9499999999999993" customHeight="1" x14ac:dyDescent="0.3">
      <c r="A355" s="63"/>
      <c r="B355" s="53" t="s">
        <v>325</v>
      </c>
      <c r="C355" s="13">
        <v>144.30000000000001</v>
      </c>
      <c r="D355" s="13">
        <v>9</v>
      </c>
      <c r="E355" s="13">
        <v>9</v>
      </c>
      <c r="F355" s="19">
        <f t="shared" si="99"/>
        <v>6.2370062370062367E-2</v>
      </c>
      <c r="G355" s="13">
        <v>2</v>
      </c>
      <c r="H355" s="17">
        <f t="shared" si="107"/>
        <v>0.22222222222222221</v>
      </c>
      <c r="I355" s="18">
        <v>1</v>
      </c>
      <c r="J355" s="13">
        <v>0</v>
      </c>
      <c r="K355" s="17">
        <v>0</v>
      </c>
      <c r="L355" s="13">
        <f t="shared" si="104"/>
        <v>2</v>
      </c>
      <c r="M355" s="16">
        <v>0.3</v>
      </c>
      <c r="N355" s="13">
        <v>2</v>
      </c>
      <c r="O355" s="17">
        <f t="shared" si="109"/>
        <v>0.22222222222222221</v>
      </c>
      <c r="P355" s="18">
        <v>0</v>
      </c>
    </row>
    <row r="356" spans="1:16" s="21" customFormat="1" ht="9.9499999999999993" customHeight="1" x14ac:dyDescent="0.3">
      <c r="A356" s="63"/>
      <c r="B356" s="53" t="s">
        <v>326</v>
      </c>
      <c r="C356" s="13">
        <v>48.14</v>
      </c>
      <c r="D356" s="13">
        <v>5</v>
      </c>
      <c r="E356" s="13">
        <v>5</v>
      </c>
      <c r="F356" s="19">
        <f t="shared" si="99"/>
        <v>0.1038637307852098</v>
      </c>
      <c r="G356" s="13">
        <v>0</v>
      </c>
      <c r="H356" s="17">
        <f t="shared" si="107"/>
        <v>0</v>
      </c>
      <c r="I356" s="18">
        <v>0</v>
      </c>
      <c r="J356" s="13">
        <v>0</v>
      </c>
      <c r="K356" s="17">
        <v>0</v>
      </c>
      <c r="L356" s="13">
        <f t="shared" si="104"/>
        <v>1</v>
      </c>
      <c r="M356" s="16">
        <v>0.3</v>
      </c>
      <c r="N356" s="13">
        <v>0</v>
      </c>
      <c r="O356" s="17">
        <f t="shared" si="102"/>
        <v>0</v>
      </c>
      <c r="P356" s="18">
        <v>0</v>
      </c>
    </row>
    <row r="357" spans="1:16" s="21" customFormat="1" ht="9.9499999999999993" customHeight="1" x14ac:dyDescent="0.3">
      <c r="A357" s="64"/>
      <c r="B357" s="53" t="s">
        <v>327</v>
      </c>
      <c r="C357" s="13">
        <v>15.54</v>
      </c>
      <c r="D357" s="13">
        <v>8</v>
      </c>
      <c r="E357" s="13">
        <v>8</v>
      </c>
      <c r="F357" s="19">
        <f t="shared" si="99"/>
        <v>0.51480051480051481</v>
      </c>
      <c r="G357" s="13">
        <v>2</v>
      </c>
      <c r="H357" s="17">
        <f t="shared" si="107"/>
        <v>0.25</v>
      </c>
      <c r="I357" s="18">
        <v>0</v>
      </c>
      <c r="J357" s="13">
        <v>0</v>
      </c>
      <c r="K357" s="17">
        <v>0</v>
      </c>
      <c r="L357" s="13">
        <f t="shared" si="104"/>
        <v>2</v>
      </c>
      <c r="M357" s="16">
        <v>0.3</v>
      </c>
      <c r="N357" s="13">
        <v>2</v>
      </c>
      <c r="O357" s="17">
        <f t="shared" si="102"/>
        <v>0.25</v>
      </c>
      <c r="P357" s="18">
        <v>0</v>
      </c>
    </row>
    <row r="358" spans="1:16" s="21" customFormat="1" ht="9.9499999999999993" customHeight="1" x14ac:dyDescent="0.3">
      <c r="A358" s="62">
        <v>7</v>
      </c>
      <c r="B358" s="53" t="s">
        <v>328</v>
      </c>
      <c r="C358" s="13"/>
      <c r="D358" s="13"/>
      <c r="E358" s="13"/>
      <c r="F358" s="19"/>
      <c r="G358" s="13"/>
      <c r="H358" s="17"/>
      <c r="I358" s="18"/>
      <c r="J358" s="13"/>
      <c r="K358" s="17"/>
      <c r="L358" s="13"/>
      <c r="M358" s="16"/>
      <c r="N358" s="13"/>
      <c r="O358" s="17"/>
      <c r="P358" s="18"/>
    </row>
    <row r="359" spans="1:16" s="21" customFormat="1" ht="9.9499999999999993" customHeight="1" x14ac:dyDescent="0.3">
      <c r="A359" s="63"/>
      <c r="B359" s="53" t="s">
        <v>165</v>
      </c>
      <c r="C359" s="13">
        <v>65.569999999999993</v>
      </c>
      <c r="D359" s="13">
        <v>32</v>
      </c>
      <c r="E359" s="13">
        <v>32</v>
      </c>
      <c r="F359" s="19">
        <f t="shared" si="99"/>
        <v>0.48802806161354284</v>
      </c>
      <c r="G359" s="13">
        <v>5</v>
      </c>
      <c r="H359" s="17">
        <f t="shared" si="107"/>
        <v>0.15625</v>
      </c>
      <c r="I359" s="18">
        <v>0</v>
      </c>
      <c r="J359" s="13">
        <v>0</v>
      </c>
      <c r="K359" s="17">
        <f t="shared" si="101"/>
        <v>0</v>
      </c>
      <c r="L359" s="13">
        <f t="shared" si="104"/>
        <v>9</v>
      </c>
      <c r="M359" s="16">
        <v>0.3</v>
      </c>
      <c r="N359" s="13">
        <v>5</v>
      </c>
      <c r="O359" s="17">
        <f t="shared" si="102"/>
        <v>0.15625</v>
      </c>
      <c r="P359" s="18">
        <v>0</v>
      </c>
    </row>
    <row r="360" spans="1:16" s="21" customFormat="1" ht="9.9499999999999993" customHeight="1" x14ac:dyDescent="0.3">
      <c r="A360" s="63"/>
      <c r="B360" s="53" t="s">
        <v>329</v>
      </c>
      <c r="C360" s="13">
        <v>212.69</v>
      </c>
      <c r="D360" s="13">
        <v>84</v>
      </c>
      <c r="E360" s="13">
        <v>84</v>
      </c>
      <c r="F360" s="19">
        <f t="shared" si="99"/>
        <v>0.39494099393483473</v>
      </c>
      <c r="G360" s="13">
        <v>21</v>
      </c>
      <c r="H360" s="17">
        <f t="shared" si="107"/>
        <v>0.25</v>
      </c>
      <c r="I360" s="18">
        <v>0</v>
      </c>
      <c r="J360" s="13">
        <v>4</v>
      </c>
      <c r="K360" s="17">
        <f t="shared" si="101"/>
        <v>0.19047619047619047</v>
      </c>
      <c r="L360" s="13">
        <f t="shared" si="104"/>
        <v>25</v>
      </c>
      <c r="M360" s="16">
        <v>0.3</v>
      </c>
      <c r="N360" s="13">
        <v>21</v>
      </c>
      <c r="O360" s="17">
        <f t="shared" si="102"/>
        <v>0.25</v>
      </c>
      <c r="P360" s="18">
        <v>0</v>
      </c>
    </row>
    <row r="361" spans="1:16" s="21" customFormat="1" ht="9.9499999999999993" customHeight="1" x14ac:dyDescent="0.3">
      <c r="A361" s="64"/>
      <c r="B361" s="53" t="s">
        <v>330</v>
      </c>
      <c r="C361" s="13">
        <v>1019.38</v>
      </c>
      <c r="D361" s="13">
        <v>500</v>
      </c>
      <c r="E361" s="13">
        <v>500</v>
      </c>
      <c r="F361" s="19">
        <f t="shared" si="99"/>
        <v>0.49049422197806508</v>
      </c>
      <c r="G361" s="13">
        <v>140</v>
      </c>
      <c r="H361" s="17">
        <f t="shared" si="107"/>
        <v>0.28000000000000003</v>
      </c>
      <c r="I361" s="18">
        <v>10</v>
      </c>
      <c r="J361" s="13">
        <v>2</v>
      </c>
      <c r="K361" s="17">
        <f t="shared" si="101"/>
        <v>1.4285714285714285E-2</v>
      </c>
      <c r="L361" s="13">
        <f t="shared" si="104"/>
        <v>150</v>
      </c>
      <c r="M361" s="16">
        <v>0.3</v>
      </c>
      <c r="N361" s="13">
        <v>140</v>
      </c>
      <c r="O361" s="17">
        <f t="shared" si="102"/>
        <v>0.28000000000000003</v>
      </c>
      <c r="P361" s="18">
        <v>0</v>
      </c>
    </row>
    <row r="362" spans="1:16" s="21" customFormat="1" ht="9.9499999999999993" customHeight="1" x14ac:dyDescent="0.3">
      <c r="A362" s="52">
        <v>8</v>
      </c>
      <c r="B362" s="53" t="s">
        <v>331</v>
      </c>
      <c r="C362" s="13">
        <v>31.65</v>
      </c>
      <c r="D362" s="13">
        <v>15</v>
      </c>
      <c r="E362" s="13">
        <v>15</v>
      </c>
      <c r="F362" s="19">
        <f t="shared" si="99"/>
        <v>0.47393364928909953</v>
      </c>
      <c r="G362" s="13">
        <v>2</v>
      </c>
      <c r="H362" s="17">
        <f t="shared" si="107"/>
        <v>0.13333333333333333</v>
      </c>
      <c r="I362" s="18">
        <v>0</v>
      </c>
      <c r="J362" s="13">
        <v>0</v>
      </c>
      <c r="K362" s="17">
        <f t="shared" si="101"/>
        <v>0</v>
      </c>
      <c r="L362" s="13">
        <f t="shared" si="104"/>
        <v>4</v>
      </c>
      <c r="M362" s="16">
        <v>0.3</v>
      </c>
      <c r="N362" s="13">
        <v>2</v>
      </c>
      <c r="O362" s="17">
        <f t="shared" si="102"/>
        <v>0.13333333333333333</v>
      </c>
      <c r="P362" s="18">
        <v>0</v>
      </c>
    </row>
    <row r="363" spans="1:16" s="21" customFormat="1" ht="9.9499999999999993" customHeight="1" x14ac:dyDescent="0.3">
      <c r="A363" s="62">
        <v>9</v>
      </c>
      <c r="B363" s="53" t="s">
        <v>332</v>
      </c>
      <c r="C363" s="13"/>
      <c r="D363" s="13"/>
      <c r="E363" s="13"/>
      <c r="F363" s="19"/>
      <c r="G363" s="13"/>
      <c r="H363" s="17"/>
      <c r="I363" s="18"/>
      <c r="J363" s="13"/>
      <c r="K363" s="17"/>
      <c r="L363" s="13"/>
      <c r="M363" s="16"/>
      <c r="N363" s="13"/>
      <c r="O363" s="17"/>
      <c r="P363" s="18"/>
    </row>
    <row r="364" spans="1:16" s="21" customFormat="1" ht="9.9499999999999993" customHeight="1" x14ac:dyDescent="0.3">
      <c r="A364" s="63"/>
      <c r="B364" s="53" t="s">
        <v>333</v>
      </c>
      <c r="C364" s="13">
        <v>284.08</v>
      </c>
      <c r="D364" s="13">
        <v>93</v>
      </c>
      <c r="E364" s="13">
        <v>93</v>
      </c>
      <c r="F364" s="19">
        <f t="shared" si="99"/>
        <v>0.32737257110673051</v>
      </c>
      <c r="G364" s="13">
        <v>15</v>
      </c>
      <c r="H364" s="17">
        <f t="shared" si="107"/>
        <v>0.16129032258064516</v>
      </c>
      <c r="I364" s="18">
        <v>0</v>
      </c>
      <c r="J364" s="13">
        <v>0</v>
      </c>
      <c r="K364" s="17">
        <f t="shared" si="101"/>
        <v>0</v>
      </c>
      <c r="L364" s="13">
        <f t="shared" si="104"/>
        <v>27</v>
      </c>
      <c r="M364" s="16">
        <v>0.3</v>
      </c>
      <c r="N364" s="13">
        <v>15</v>
      </c>
      <c r="O364" s="17">
        <f t="shared" si="102"/>
        <v>0.16129032258064516</v>
      </c>
      <c r="P364" s="18">
        <v>0</v>
      </c>
    </row>
    <row r="365" spans="1:16" s="21" customFormat="1" ht="9.9499999999999993" customHeight="1" x14ac:dyDescent="0.3">
      <c r="A365" s="63"/>
      <c r="B365" s="53" t="s">
        <v>326</v>
      </c>
      <c r="C365" s="13">
        <v>50.82</v>
      </c>
      <c r="D365" s="13">
        <v>16</v>
      </c>
      <c r="E365" s="13">
        <v>16</v>
      </c>
      <c r="F365" s="19">
        <f t="shared" si="99"/>
        <v>0.31483667847304209</v>
      </c>
      <c r="G365" s="13">
        <v>3</v>
      </c>
      <c r="H365" s="17">
        <f t="shared" si="107"/>
        <v>0.1875</v>
      </c>
      <c r="I365" s="18">
        <v>0</v>
      </c>
      <c r="J365" s="13">
        <v>1</v>
      </c>
      <c r="K365" s="17">
        <f t="shared" si="101"/>
        <v>0.33333333333333331</v>
      </c>
      <c r="L365" s="13">
        <f t="shared" si="104"/>
        <v>4</v>
      </c>
      <c r="M365" s="16">
        <v>0.3</v>
      </c>
      <c r="N365" s="13">
        <v>3</v>
      </c>
      <c r="O365" s="17">
        <f t="shared" si="102"/>
        <v>0.1875</v>
      </c>
      <c r="P365" s="18">
        <v>0</v>
      </c>
    </row>
    <row r="366" spans="1:16" s="21" customFormat="1" ht="9.9499999999999993" customHeight="1" x14ac:dyDescent="0.3">
      <c r="A366" s="63"/>
      <c r="B366" s="53" t="s">
        <v>334</v>
      </c>
      <c r="C366" s="13">
        <v>105.93</v>
      </c>
      <c r="D366" s="13">
        <v>36</v>
      </c>
      <c r="E366" s="13">
        <v>36</v>
      </c>
      <c r="F366" s="19">
        <f t="shared" si="99"/>
        <v>0.33984706881903143</v>
      </c>
      <c r="G366" s="13">
        <v>7</v>
      </c>
      <c r="H366" s="17">
        <f t="shared" si="107"/>
        <v>0.19444444444444445</v>
      </c>
      <c r="I366" s="18">
        <v>0</v>
      </c>
      <c r="J366" s="13">
        <v>1</v>
      </c>
      <c r="K366" s="17">
        <f t="shared" si="101"/>
        <v>0.14285714285714285</v>
      </c>
      <c r="L366" s="13">
        <f t="shared" si="104"/>
        <v>10</v>
      </c>
      <c r="M366" s="16">
        <v>0.3</v>
      </c>
      <c r="N366" s="13">
        <v>7</v>
      </c>
      <c r="O366" s="17">
        <f t="shared" si="102"/>
        <v>0.19444444444444445</v>
      </c>
      <c r="P366" s="18">
        <v>0</v>
      </c>
    </row>
    <row r="367" spans="1:16" s="21" customFormat="1" ht="9.9499999999999993" customHeight="1" x14ac:dyDescent="0.3">
      <c r="A367" s="64"/>
      <c r="B367" s="53" t="s">
        <v>335</v>
      </c>
      <c r="C367" s="13">
        <v>160.69999999999999</v>
      </c>
      <c r="D367" s="13">
        <v>47</v>
      </c>
      <c r="E367" s="13">
        <v>47</v>
      </c>
      <c r="F367" s="19">
        <f t="shared" si="99"/>
        <v>0.29247044181705045</v>
      </c>
      <c r="G367" s="13">
        <v>5</v>
      </c>
      <c r="H367" s="17">
        <f t="shared" si="107"/>
        <v>0.10638297872340426</v>
      </c>
      <c r="I367" s="18">
        <v>0</v>
      </c>
      <c r="J367" s="13">
        <v>0</v>
      </c>
      <c r="K367" s="17">
        <f t="shared" si="101"/>
        <v>0</v>
      </c>
      <c r="L367" s="13">
        <f t="shared" si="104"/>
        <v>14</v>
      </c>
      <c r="M367" s="16">
        <v>0.3</v>
      </c>
      <c r="N367" s="13">
        <v>5</v>
      </c>
      <c r="O367" s="17">
        <f t="shared" si="102"/>
        <v>0.10638297872340426</v>
      </c>
      <c r="P367" s="18">
        <v>0</v>
      </c>
    </row>
    <row r="368" spans="1:16" s="21" customFormat="1" ht="9.9499999999999993" customHeight="1" x14ac:dyDescent="0.3">
      <c r="A368" s="62">
        <v>10</v>
      </c>
      <c r="B368" s="53" t="s">
        <v>336</v>
      </c>
      <c r="C368" s="13">
        <v>38.04</v>
      </c>
      <c r="D368" s="13">
        <v>36</v>
      </c>
      <c r="E368" s="13">
        <v>36</v>
      </c>
      <c r="F368" s="19">
        <f t="shared" si="99"/>
        <v>0.94637223974763407</v>
      </c>
      <c r="G368" s="13">
        <v>10</v>
      </c>
      <c r="H368" s="17">
        <f t="shared" si="107"/>
        <v>0.27777777777777779</v>
      </c>
      <c r="I368" s="18">
        <v>0</v>
      </c>
      <c r="J368" s="13">
        <v>0</v>
      </c>
      <c r="K368" s="17">
        <f t="shared" si="101"/>
        <v>0</v>
      </c>
      <c r="L368" s="13">
        <f t="shared" si="104"/>
        <v>10</v>
      </c>
      <c r="M368" s="16">
        <v>0.3</v>
      </c>
      <c r="N368" s="13">
        <v>10</v>
      </c>
      <c r="O368" s="17">
        <f t="shared" si="102"/>
        <v>0.27777777777777779</v>
      </c>
      <c r="P368" s="18">
        <v>0</v>
      </c>
    </row>
    <row r="369" spans="1:16" ht="9.75" customHeight="1" x14ac:dyDescent="0.3">
      <c r="A369" s="64"/>
      <c r="B369" s="53" t="s">
        <v>13</v>
      </c>
      <c r="C369" s="13"/>
      <c r="D369" s="13"/>
      <c r="E369" s="13"/>
      <c r="F369" s="19"/>
      <c r="G369" s="13"/>
      <c r="H369" s="17"/>
      <c r="I369" s="18"/>
      <c r="J369" s="13"/>
      <c r="K369" s="17"/>
      <c r="L369" s="13">
        <f t="shared" si="104"/>
        <v>0</v>
      </c>
      <c r="M369" s="16"/>
      <c r="N369" s="13"/>
      <c r="O369" s="17"/>
      <c r="P369" s="18"/>
    </row>
    <row r="370" spans="1:16" ht="11.25" customHeight="1" x14ac:dyDescent="0.3">
      <c r="A370" s="52">
        <v>11</v>
      </c>
      <c r="B370" s="53" t="s">
        <v>337</v>
      </c>
      <c r="C370" s="13">
        <v>156.69999999999999</v>
      </c>
      <c r="D370" s="13">
        <v>78</v>
      </c>
      <c r="E370" s="13">
        <v>78</v>
      </c>
      <c r="F370" s="19">
        <f t="shared" si="99"/>
        <v>0.4977664326738992</v>
      </c>
      <c r="G370" s="13">
        <v>23</v>
      </c>
      <c r="H370" s="17">
        <f t="shared" si="107"/>
        <v>0.29487179487179488</v>
      </c>
      <c r="I370" s="18">
        <v>10</v>
      </c>
      <c r="J370" s="13">
        <v>6</v>
      </c>
      <c r="K370" s="17">
        <f t="shared" ref="K370" si="110">J370/G370</f>
        <v>0.2608695652173913</v>
      </c>
      <c r="L370" s="13">
        <f t="shared" si="104"/>
        <v>23</v>
      </c>
      <c r="M370" s="16">
        <v>0.3</v>
      </c>
      <c r="N370" s="13">
        <v>22</v>
      </c>
      <c r="O370" s="17">
        <v>0.2975206611570248</v>
      </c>
      <c r="P370" s="18">
        <v>0</v>
      </c>
    </row>
    <row r="371" spans="1:16" ht="11.25" customHeight="1" x14ac:dyDescent="0.3">
      <c r="A371" s="52">
        <v>12</v>
      </c>
      <c r="B371" s="53" t="s">
        <v>338</v>
      </c>
      <c r="C371" s="13">
        <v>17.29</v>
      </c>
      <c r="D371" s="13">
        <v>26</v>
      </c>
      <c r="E371" s="13">
        <v>26</v>
      </c>
      <c r="F371" s="19">
        <f t="shared" si="99"/>
        <v>1.5037593984962407</v>
      </c>
      <c r="G371" s="13">
        <v>7</v>
      </c>
      <c r="H371" s="17">
        <f t="shared" si="107"/>
        <v>0.26923076923076922</v>
      </c>
      <c r="I371" s="18">
        <v>5</v>
      </c>
      <c r="J371" s="13">
        <v>0</v>
      </c>
      <c r="K371" s="17">
        <v>0</v>
      </c>
      <c r="L371" s="13">
        <f t="shared" si="104"/>
        <v>7</v>
      </c>
      <c r="M371" s="16">
        <v>0.3</v>
      </c>
      <c r="N371" s="13">
        <v>7</v>
      </c>
      <c r="O371" s="17">
        <v>0.2975206611570248</v>
      </c>
      <c r="P371" s="18">
        <v>0</v>
      </c>
    </row>
    <row r="372" spans="1:16" ht="39.6" customHeight="1" x14ac:dyDescent="0.3">
      <c r="A372" s="52">
        <v>13</v>
      </c>
      <c r="B372" s="53" t="s">
        <v>18</v>
      </c>
      <c r="C372" s="13"/>
      <c r="D372" s="13"/>
      <c r="E372" s="13"/>
      <c r="F372" s="19"/>
      <c r="G372" s="13"/>
      <c r="H372" s="17"/>
      <c r="I372" s="18"/>
      <c r="J372" s="13"/>
      <c r="K372" s="17"/>
      <c r="L372" s="13"/>
      <c r="M372" s="16"/>
      <c r="N372" s="13"/>
      <c r="O372" s="17"/>
      <c r="P372" s="18"/>
    </row>
    <row r="373" spans="1:16" s="28" customFormat="1" ht="16.149999999999999" customHeight="1" x14ac:dyDescent="0.3">
      <c r="A373" s="79" t="s">
        <v>339</v>
      </c>
      <c r="B373" s="79"/>
      <c r="C373" s="23">
        <f>SUM(C369,C368,C367,C366,C365,C364,C362,C361,C360,C359,C357,C356,C355,C354,C352,C350,C349,C348,C347,C345,C342)</f>
        <v>2577.2100000000005</v>
      </c>
      <c r="D373" s="22">
        <f>SUM(D342:D371)</f>
        <v>1193</v>
      </c>
      <c r="E373" s="22">
        <f>SUM(E342:E371)</f>
        <v>1193</v>
      </c>
      <c r="F373" s="23">
        <f t="shared" si="99"/>
        <v>0.46290368266458681</v>
      </c>
      <c r="G373" s="22">
        <f>SUM(G342:G371)</f>
        <v>301</v>
      </c>
      <c r="H373" s="17">
        <f t="shared" si="107"/>
        <v>0.25230511316010057</v>
      </c>
      <c r="I373" s="22">
        <f>SUM(I342:I371)</f>
        <v>26</v>
      </c>
      <c r="J373" s="22">
        <f>SUM(J342:J372)</f>
        <v>27</v>
      </c>
      <c r="K373" s="24">
        <f t="shared" si="101"/>
        <v>8.9700996677740868E-2</v>
      </c>
      <c r="L373" s="22">
        <f>SUM(L343:L372)</f>
        <v>347</v>
      </c>
      <c r="M373" s="24"/>
      <c r="N373" s="22">
        <f>SUM(N342:N371)</f>
        <v>300</v>
      </c>
      <c r="O373" s="24">
        <f t="shared" ref="O373:O374" si="111">N373/E373</f>
        <v>0.25146689019279128</v>
      </c>
      <c r="P373" s="22">
        <f>SUM(P342:P371)</f>
        <v>0</v>
      </c>
    </row>
    <row r="374" spans="1:16" s="28" customFormat="1" ht="12" customHeight="1" x14ac:dyDescent="0.3">
      <c r="A374" s="79" t="s">
        <v>340</v>
      </c>
      <c r="B374" s="79"/>
      <c r="C374" s="23">
        <f>SUM(C373,C340,C313,C275,C262,C249,C218,C209,C187,C164,C125,C115,C109,C79,C61,C56,C22)</f>
        <v>70870.89</v>
      </c>
      <c r="D374" s="30">
        <f>SUM(D373,D340,D313,D275,D262,D249,D218,D209,D187,D164,D125,D115,D109,D79,D61,D56,D22)</f>
        <v>24019</v>
      </c>
      <c r="E374" s="30">
        <f>SUM(E373,E340,E313,E275,E262,E249,E218,E209,E187,E164,E125,E115,E109,E79,E61,E56,E22)</f>
        <v>24019</v>
      </c>
      <c r="F374" s="23">
        <f t="shared" si="99"/>
        <v>0.33891206953941172</v>
      </c>
      <c r="G374" s="30">
        <f>SUM(G373,G340,G313,G275,G262,G249,G218,G209,G187,G164,G125,G115,G109,G79,G61,G56,G22)</f>
        <v>3623</v>
      </c>
      <c r="H374" s="17">
        <f t="shared" si="107"/>
        <v>0.15083891918897541</v>
      </c>
      <c r="I374" s="30">
        <f>SUM(I373,I340,I313,I275,I262,I249,I218,I209,I187,I164,I125,I115,I109,I79,I61,I56,I22)</f>
        <v>516</v>
      </c>
      <c r="J374" s="30">
        <f>SUM(J373,J340,J313,J275,J262,J249,J218,J209,J187,J164,J125,J115,J109,J79,J61,J56,J22)</f>
        <v>397</v>
      </c>
      <c r="K374" s="24">
        <f t="shared" si="101"/>
        <v>0.1095776980402981</v>
      </c>
      <c r="L374" s="30">
        <f>SUM(L373,L340,L313,L275,L262,L249,L218,L209,L187,L164,L125,L115,L109,L79,L61,L56,L22)</f>
        <v>7109</v>
      </c>
      <c r="M374" s="24"/>
      <c r="N374" s="30">
        <f>SUM(N373,N340,N313,N275,N262,N249,N218,N209,N187,N164,N125,N115,N109,N79,N61,N56,N22)</f>
        <v>3521</v>
      </c>
      <c r="O374" s="24">
        <f t="shared" si="111"/>
        <v>0.14659228111078729</v>
      </c>
      <c r="P374" s="30">
        <f>SUM(P373,P340,P313,P275,P262,P249,P218,P209,P187,P164,P125,P115,P109,P79,P61,P56,P22)</f>
        <v>0</v>
      </c>
    </row>
    <row r="375" spans="1:16" ht="11.45" customHeight="1" x14ac:dyDescent="0.3">
      <c r="K375" s="36"/>
      <c r="L375" s="36"/>
      <c r="M375" s="36"/>
      <c r="N375" s="36"/>
      <c r="O375" s="36"/>
      <c r="P375" s="36"/>
    </row>
    <row r="376" spans="1:16" s="40" customFormat="1" ht="20.25" customHeight="1" x14ac:dyDescent="0.25">
      <c r="A376" s="80" t="s">
        <v>341</v>
      </c>
      <c r="B376" s="80"/>
      <c r="C376" s="80"/>
      <c r="D376" s="80"/>
      <c r="E376" s="80"/>
      <c r="F376" s="80"/>
      <c r="G376" s="80"/>
      <c r="H376" s="80"/>
      <c r="I376" s="46"/>
      <c r="J376" s="46"/>
      <c r="K376" s="47"/>
      <c r="L376" s="47"/>
      <c r="M376" s="47"/>
      <c r="N376" s="47"/>
      <c r="O376" s="47"/>
      <c r="P376" s="47"/>
    </row>
    <row r="377" spans="1:16" s="40" customFormat="1" ht="12" customHeight="1" x14ac:dyDescent="0.25">
      <c r="A377" s="80"/>
      <c r="B377" s="80"/>
      <c r="C377" s="80"/>
      <c r="D377" s="80"/>
      <c r="E377" s="80"/>
      <c r="F377" s="80"/>
      <c r="G377" s="80"/>
      <c r="H377" s="80"/>
      <c r="I377" s="46"/>
      <c r="J377" s="46"/>
      <c r="K377" s="46"/>
      <c r="L377" s="78" t="s">
        <v>342</v>
      </c>
      <c r="M377" s="78"/>
      <c r="N377" s="78"/>
      <c r="O377" s="77">
        <v>45331</v>
      </c>
      <c r="P377" s="78"/>
    </row>
    <row r="407" spans="11:11" x14ac:dyDescent="0.3">
      <c r="K407" s="57">
        <f>SUM([1]ДСО!$C$187,[1]ДСО!$C$186,[1]ДСО!$C$184,[1]ДСО!$C$183,[1]ДСО!$C$181,[1]ДСО!$C$180,[1]ДСО!$C$178,[1]ДСО!$C$177,[1]ДСО!$C$176,[1]ДСО!$C$175,[1]ДСО!$C$172,[1]ДСО!$C$171,[1]ДСО!$C$169,[1]ДСО!$C$167)</f>
        <v>5803.72</v>
      </c>
    </row>
  </sheetData>
  <mergeCells count="128">
    <mergeCell ref="O377:P377"/>
    <mergeCell ref="A363:A367"/>
    <mergeCell ref="A368:A369"/>
    <mergeCell ref="A373:B373"/>
    <mergeCell ref="A374:B374"/>
    <mergeCell ref="A376:H377"/>
    <mergeCell ref="L377:N377"/>
    <mergeCell ref="A341:B341"/>
    <mergeCell ref="A342:A344"/>
    <mergeCell ref="A346:A349"/>
    <mergeCell ref="A351:A352"/>
    <mergeCell ref="A353:A357"/>
    <mergeCell ref="A358:A361"/>
    <mergeCell ref="A318:A319"/>
    <mergeCell ref="A320:A322"/>
    <mergeCell ref="A324:A325"/>
    <mergeCell ref="A327:A330"/>
    <mergeCell ref="A334:A336"/>
    <mergeCell ref="A340:B340"/>
    <mergeCell ref="A288:A294"/>
    <mergeCell ref="A296:A298"/>
    <mergeCell ref="A301:A303"/>
    <mergeCell ref="A313:B313"/>
    <mergeCell ref="A314:B314"/>
    <mergeCell ref="A315:A317"/>
    <mergeCell ref="A264:A268"/>
    <mergeCell ref="A270:A272"/>
    <mergeCell ref="A275:B275"/>
    <mergeCell ref="A276:B276"/>
    <mergeCell ref="A277:A280"/>
    <mergeCell ref="A281:A287"/>
    <mergeCell ref="A239:A240"/>
    <mergeCell ref="A249:B249"/>
    <mergeCell ref="A250:B250"/>
    <mergeCell ref="A252:A253"/>
    <mergeCell ref="A262:B262"/>
    <mergeCell ref="A263:B263"/>
    <mergeCell ref="A219:B219"/>
    <mergeCell ref="A220:A222"/>
    <mergeCell ref="A223:A224"/>
    <mergeCell ref="A227:A231"/>
    <mergeCell ref="A232:A234"/>
    <mergeCell ref="A235:A238"/>
    <mergeCell ref="A195:A201"/>
    <mergeCell ref="A202:A205"/>
    <mergeCell ref="A209:B209"/>
    <mergeCell ref="A210:B210"/>
    <mergeCell ref="A212:A215"/>
    <mergeCell ref="A218:B218"/>
    <mergeCell ref="A172:A176"/>
    <mergeCell ref="A178:A180"/>
    <mergeCell ref="A181:A182"/>
    <mergeCell ref="A187:B187"/>
    <mergeCell ref="A188:B188"/>
    <mergeCell ref="A189:A194"/>
    <mergeCell ref="A153:A155"/>
    <mergeCell ref="A156:A157"/>
    <mergeCell ref="A164:B164"/>
    <mergeCell ref="A165:B165"/>
    <mergeCell ref="A167:A168"/>
    <mergeCell ref="A169:A170"/>
    <mergeCell ref="A133:A134"/>
    <mergeCell ref="A136:A138"/>
    <mergeCell ref="A139:A140"/>
    <mergeCell ref="A144:A146"/>
    <mergeCell ref="A147:A148"/>
    <mergeCell ref="A149:A151"/>
    <mergeCell ref="A121:A123"/>
    <mergeCell ref="A125:B125"/>
    <mergeCell ref="A126:B126"/>
    <mergeCell ref="A127:A128"/>
    <mergeCell ref="A129:A130"/>
    <mergeCell ref="A131:A132"/>
    <mergeCell ref="A109:B109"/>
    <mergeCell ref="A110:B110"/>
    <mergeCell ref="A113:A114"/>
    <mergeCell ref="A115:B115"/>
    <mergeCell ref="A116:B116"/>
    <mergeCell ref="A117:A119"/>
    <mergeCell ref="A80:B80"/>
    <mergeCell ref="A81:A83"/>
    <mergeCell ref="A84:A86"/>
    <mergeCell ref="A87:A89"/>
    <mergeCell ref="A95:A96"/>
    <mergeCell ref="A97:A100"/>
    <mergeCell ref="A62:B62"/>
    <mergeCell ref="A63:A64"/>
    <mergeCell ref="A65:A66"/>
    <mergeCell ref="A67:A69"/>
    <mergeCell ref="A72:A74"/>
    <mergeCell ref="A79:B79"/>
    <mergeCell ref="A37:A42"/>
    <mergeCell ref="A43:A53"/>
    <mergeCell ref="A56:B56"/>
    <mergeCell ref="A57:B57"/>
    <mergeCell ref="A59:A60"/>
    <mergeCell ref="A61:B61"/>
    <mergeCell ref="A13:B13"/>
    <mergeCell ref="A22:B22"/>
    <mergeCell ref="A23:B23"/>
    <mergeCell ref="A24:A27"/>
    <mergeCell ref="A28:A36"/>
    <mergeCell ref="J8:J11"/>
    <mergeCell ref="K8:K11"/>
    <mergeCell ref="L8:L11"/>
    <mergeCell ref="M8:M11"/>
    <mergeCell ref="A1:P1"/>
    <mergeCell ref="A2:P2"/>
    <mergeCell ref="A3:P3"/>
    <mergeCell ref="A4:P4"/>
    <mergeCell ref="A6:A11"/>
    <mergeCell ref="B6:B11"/>
    <mergeCell ref="C6:C11"/>
    <mergeCell ref="F6:F11"/>
    <mergeCell ref="G6:K6"/>
    <mergeCell ref="D6:D11"/>
    <mergeCell ref="E6:E11"/>
    <mergeCell ref="L6:P6"/>
    <mergeCell ref="G7:I7"/>
    <mergeCell ref="J7:K7"/>
    <mergeCell ref="L7:M7"/>
    <mergeCell ref="N7:P7"/>
    <mergeCell ref="G8:G11"/>
    <mergeCell ref="H8:H11"/>
    <mergeCell ref="I8:I11"/>
    <mergeCell ref="P8:P11"/>
    <mergeCell ref="N8:N11"/>
    <mergeCell ref="O8:O1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3" manualBreakCount="3">
    <brk id="42" max="15" man="1"/>
    <brk id="262" max="15" man="1"/>
    <brk id="31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view="pageBreakPreview" zoomScale="130" zoomScaleNormal="150" zoomScaleSheetLayoutView="130" workbookViewId="0">
      <pane xSplit="6" ySplit="8" topLeftCell="G113" activePane="bottomRight" state="frozen"/>
      <selection pane="topRight" activeCell="G1" sqref="G1"/>
      <selection pane="bottomLeft" activeCell="A9" sqref="A9"/>
      <selection pane="bottomRight" activeCell="F123" sqref="F123"/>
    </sheetView>
  </sheetViews>
  <sheetFormatPr defaultRowHeight="18.75" x14ac:dyDescent="0.3"/>
  <cols>
    <col min="1" max="1" width="4.5703125" style="34" customWidth="1"/>
    <col min="2" max="2" width="35.140625" style="35" customWidth="1"/>
    <col min="3" max="3" width="10" style="35" customWidth="1"/>
    <col min="4" max="4" width="9" style="35" customWidth="1"/>
    <col min="5" max="5" width="13" style="35" customWidth="1"/>
    <col min="6" max="6" width="18.28515625" style="35" customWidth="1"/>
    <col min="7" max="7" width="6.28515625" style="35" customWidth="1"/>
    <col min="8" max="8" width="6" style="35" customWidth="1"/>
    <col min="9" max="9" width="8.140625" style="35" customWidth="1"/>
    <col min="10" max="10" width="6.5703125" style="35" customWidth="1"/>
    <col min="11" max="11" width="8.7109375" style="35" customWidth="1"/>
    <col min="12" max="12" width="9.5703125" style="35" customWidth="1"/>
    <col min="13" max="14" width="6.28515625" style="35" customWidth="1"/>
    <col min="15" max="15" width="6.42578125" style="35" customWidth="1"/>
    <col min="16" max="16" width="8.28515625" style="35" customWidth="1"/>
    <col min="17" max="17" width="9.140625" style="2"/>
    <col min="18" max="18" width="27.42578125" style="2" customWidth="1"/>
    <col min="19" max="16384" width="9.140625" style="2"/>
  </cols>
  <sheetData>
    <row r="1" spans="1:22" x14ac:dyDescent="0.3">
      <c r="A1" s="58" t="s">
        <v>390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"/>
      <c r="R1" s="1"/>
      <c r="S1" s="1"/>
      <c r="T1" s="1"/>
      <c r="U1" s="1"/>
      <c r="V1" s="1"/>
    </row>
    <row r="2" spans="1:22" x14ac:dyDescent="0.3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  <c r="S2" s="1"/>
      <c r="T2" s="1"/>
      <c r="U2" s="1"/>
      <c r="V2" s="1"/>
    </row>
    <row r="3" spans="1:22" x14ac:dyDescent="0.3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  <c r="V3" s="1"/>
    </row>
    <row r="4" spans="1:22" x14ac:dyDescent="0.3">
      <c r="A4" s="59" t="s">
        <v>359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"/>
      <c r="R4" s="1"/>
      <c r="S4" s="1"/>
      <c r="T4" s="1"/>
      <c r="U4" s="1"/>
      <c r="V4" s="1"/>
    </row>
    <row r="5" spans="1:22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"/>
      <c r="R5" s="1"/>
      <c r="S5" s="1"/>
      <c r="T5" s="1"/>
      <c r="U5" s="1"/>
      <c r="V5" s="1"/>
    </row>
    <row r="6" spans="1:22" ht="18.75" customHeight="1" x14ac:dyDescent="0.3">
      <c r="A6" s="60" t="s">
        <v>3</v>
      </c>
      <c r="B6" s="61" t="s">
        <v>4</v>
      </c>
      <c r="C6" s="62" t="s">
        <v>382</v>
      </c>
      <c r="D6" s="65" t="s">
        <v>379</v>
      </c>
      <c r="E6" s="61" t="s">
        <v>380</v>
      </c>
      <c r="F6" s="61" t="s">
        <v>383</v>
      </c>
      <c r="G6" s="61" t="s">
        <v>5</v>
      </c>
      <c r="H6" s="61"/>
      <c r="I6" s="61"/>
      <c r="J6" s="61"/>
      <c r="K6" s="61"/>
      <c r="L6" s="61" t="s">
        <v>384</v>
      </c>
      <c r="M6" s="61"/>
      <c r="N6" s="61"/>
      <c r="O6" s="61"/>
      <c r="P6" s="61"/>
      <c r="Q6" s="6"/>
      <c r="R6" s="6"/>
      <c r="S6" s="6"/>
      <c r="T6" s="6"/>
      <c r="U6" s="6"/>
      <c r="V6" s="6"/>
    </row>
    <row r="7" spans="1:22" ht="67.5" customHeight="1" x14ac:dyDescent="0.3">
      <c r="A7" s="60"/>
      <c r="B7" s="61"/>
      <c r="C7" s="63"/>
      <c r="D7" s="66"/>
      <c r="E7" s="61"/>
      <c r="F7" s="61"/>
      <c r="G7" s="61" t="s">
        <v>385</v>
      </c>
      <c r="H7" s="61"/>
      <c r="I7" s="61"/>
      <c r="J7" s="61" t="s">
        <v>386</v>
      </c>
      <c r="K7" s="61"/>
      <c r="L7" s="61" t="s">
        <v>387</v>
      </c>
      <c r="M7" s="61"/>
      <c r="N7" s="61" t="s">
        <v>388</v>
      </c>
      <c r="O7" s="61"/>
      <c r="P7" s="61"/>
      <c r="Q7" s="6"/>
      <c r="R7" s="6"/>
      <c r="S7" s="6"/>
      <c r="T7" s="6"/>
      <c r="U7" s="6"/>
      <c r="V7" s="6"/>
    </row>
    <row r="8" spans="1:22" ht="18" customHeight="1" x14ac:dyDescent="0.3">
      <c r="A8" s="60"/>
      <c r="B8" s="61"/>
      <c r="C8" s="63"/>
      <c r="D8" s="66"/>
      <c r="E8" s="61"/>
      <c r="F8" s="61"/>
      <c r="G8" s="61" t="s">
        <v>6</v>
      </c>
      <c r="H8" s="61" t="s">
        <v>7</v>
      </c>
      <c r="I8" s="61" t="s">
        <v>389</v>
      </c>
      <c r="J8" s="61" t="s">
        <v>6</v>
      </c>
      <c r="K8" s="61" t="s">
        <v>8</v>
      </c>
      <c r="L8" s="61" t="s">
        <v>6</v>
      </c>
      <c r="M8" s="61" t="s">
        <v>7</v>
      </c>
      <c r="N8" s="61" t="s">
        <v>6</v>
      </c>
      <c r="O8" s="61" t="s">
        <v>7</v>
      </c>
      <c r="P8" s="61" t="s">
        <v>389</v>
      </c>
      <c r="Q8" s="6"/>
      <c r="R8" s="6"/>
      <c r="S8" s="6"/>
      <c r="T8" s="6"/>
      <c r="U8" s="6"/>
      <c r="V8" s="6"/>
    </row>
    <row r="9" spans="1:22" ht="18" customHeight="1" x14ac:dyDescent="0.3">
      <c r="A9" s="60"/>
      <c r="B9" s="61"/>
      <c r="C9" s="63"/>
      <c r="D9" s="66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"/>
      <c r="R9" s="6"/>
      <c r="S9" s="6"/>
      <c r="T9" s="6"/>
      <c r="U9" s="6"/>
      <c r="V9" s="6"/>
    </row>
    <row r="10" spans="1:22" ht="18" customHeight="1" x14ac:dyDescent="0.3">
      <c r="A10" s="60"/>
      <c r="B10" s="61"/>
      <c r="C10" s="63"/>
      <c r="D10" s="66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"/>
      <c r="R10" s="6"/>
      <c r="S10" s="6"/>
      <c r="T10" s="6"/>
      <c r="U10" s="6"/>
      <c r="V10" s="6"/>
    </row>
    <row r="11" spans="1:22" ht="77.25" customHeight="1" x14ac:dyDescent="0.3">
      <c r="A11" s="60"/>
      <c r="B11" s="61"/>
      <c r="C11" s="64"/>
      <c r="D11" s="67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"/>
      <c r="R11" s="6"/>
      <c r="S11" s="6"/>
      <c r="T11" s="6"/>
      <c r="U11" s="6"/>
      <c r="V11" s="6"/>
    </row>
    <row r="12" spans="1:22" x14ac:dyDescent="0.3">
      <c r="A12" s="45">
        <v>1</v>
      </c>
      <c r="B12" s="44">
        <v>2</v>
      </c>
      <c r="C12" s="44">
        <v>3</v>
      </c>
      <c r="D12" s="44">
        <v>4</v>
      </c>
      <c r="E12" s="44">
        <v>5</v>
      </c>
      <c r="F12" s="44">
        <v>6</v>
      </c>
      <c r="G12" s="44">
        <v>7</v>
      </c>
      <c r="H12" s="44">
        <v>8</v>
      </c>
      <c r="I12" s="44">
        <v>9</v>
      </c>
      <c r="J12" s="44">
        <v>15</v>
      </c>
      <c r="K12" s="44">
        <v>21</v>
      </c>
      <c r="L12" s="44">
        <v>22</v>
      </c>
      <c r="M12" s="44">
        <v>23</v>
      </c>
      <c r="N12" s="44">
        <v>24</v>
      </c>
      <c r="O12" s="44">
        <v>25</v>
      </c>
      <c r="P12" s="44">
        <v>26</v>
      </c>
      <c r="Q12" s="6"/>
      <c r="R12" s="6"/>
      <c r="S12" s="6"/>
      <c r="T12" s="6"/>
      <c r="U12" s="6"/>
      <c r="V12" s="6"/>
    </row>
    <row r="13" spans="1:22" ht="17.25" customHeight="1" x14ac:dyDescent="0.3">
      <c r="A13" s="72" t="s">
        <v>53</v>
      </c>
      <c r="B13" s="72"/>
      <c r="C13" s="13"/>
      <c r="D13" s="14"/>
      <c r="E13" s="13"/>
      <c r="F13" s="19"/>
      <c r="G13" s="13"/>
      <c r="H13" s="17"/>
      <c r="I13" s="13"/>
      <c r="J13" s="13"/>
      <c r="K13" s="17"/>
      <c r="L13" s="13"/>
      <c r="M13" s="16"/>
      <c r="N13" s="13"/>
      <c r="O13" s="17"/>
      <c r="P13" s="13"/>
    </row>
    <row r="14" spans="1:22" s="21" customFormat="1" ht="9.9499999999999993" customHeight="1" x14ac:dyDescent="0.3">
      <c r="A14" s="44">
        <v>1</v>
      </c>
      <c r="B14" s="43" t="s">
        <v>54</v>
      </c>
      <c r="C14" s="13">
        <v>60.92</v>
      </c>
      <c r="D14" s="14">
        <v>2</v>
      </c>
      <c r="E14" s="13">
        <v>2</v>
      </c>
      <c r="F14" s="19">
        <f t="shared" ref="F14:F77" si="0">E14/C14</f>
        <v>3.2829940906106365E-2</v>
      </c>
      <c r="G14" s="13">
        <v>0</v>
      </c>
      <c r="H14" s="17">
        <v>0</v>
      </c>
      <c r="I14" s="13">
        <v>0</v>
      </c>
      <c r="J14" s="13">
        <v>0</v>
      </c>
      <c r="K14" s="17">
        <v>0</v>
      </c>
      <c r="L14" s="13">
        <f>ROUNDDOWN(E14*M14,0)</f>
        <v>0</v>
      </c>
      <c r="M14" s="16">
        <v>0.1</v>
      </c>
      <c r="N14" s="13">
        <v>0</v>
      </c>
      <c r="O14" s="17">
        <f t="shared" ref="O14:O68" si="1">N14/E14</f>
        <v>0</v>
      </c>
      <c r="P14" s="13">
        <v>0</v>
      </c>
    </row>
    <row r="15" spans="1:22" ht="9.9499999999999993" customHeight="1" x14ac:dyDescent="0.3">
      <c r="A15" s="62">
        <v>2</v>
      </c>
      <c r="B15" s="43" t="s">
        <v>55</v>
      </c>
      <c r="C15" s="13"/>
      <c r="D15" s="14"/>
      <c r="E15" s="13"/>
      <c r="F15" s="19"/>
      <c r="G15" s="13"/>
      <c r="H15" s="17"/>
      <c r="I15" s="13"/>
      <c r="J15" s="13"/>
      <c r="K15" s="17"/>
      <c r="L15" s="13"/>
      <c r="M15" s="16"/>
      <c r="N15" s="13"/>
      <c r="O15" s="17"/>
      <c r="P15" s="13"/>
    </row>
    <row r="16" spans="1:22" s="21" customFormat="1" ht="9.9499999999999993" customHeight="1" x14ac:dyDescent="0.3">
      <c r="A16" s="64"/>
      <c r="B16" s="43" t="s">
        <v>56</v>
      </c>
      <c r="C16" s="13">
        <v>119.39</v>
      </c>
      <c r="D16" s="13">
        <v>80</v>
      </c>
      <c r="E16" s="13">
        <v>80</v>
      </c>
      <c r="F16" s="19">
        <f t="shared" si="0"/>
        <v>0.67007287042465868</v>
      </c>
      <c r="G16" s="13">
        <v>4</v>
      </c>
      <c r="H16" s="17">
        <v>0.06</v>
      </c>
      <c r="I16" s="13">
        <v>0</v>
      </c>
      <c r="J16" s="13">
        <v>1</v>
      </c>
      <c r="K16" s="17">
        <f t="shared" ref="K16:K74" si="2">J16/G16</f>
        <v>0.25</v>
      </c>
      <c r="L16" s="13">
        <f t="shared" ref="L16:L79" si="3">ROUNDDOWN(E16*M16,0)</f>
        <v>8</v>
      </c>
      <c r="M16" s="16">
        <v>0.1</v>
      </c>
      <c r="N16" s="13">
        <v>4</v>
      </c>
      <c r="O16" s="17">
        <f t="shared" si="1"/>
        <v>0.05</v>
      </c>
      <c r="P16" s="13">
        <v>0</v>
      </c>
    </row>
    <row r="17" spans="1:16" s="55" customFormat="1" ht="9.9499999999999993" customHeight="1" x14ac:dyDescent="0.3">
      <c r="A17" s="73" t="s">
        <v>57</v>
      </c>
      <c r="B17" s="73"/>
      <c r="C17" s="22">
        <f>SUM(C14:C16)</f>
        <v>180.31</v>
      </c>
      <c r="D17" s="22">
        <f>SUM(D14:D16)</f>
        <v>82</v>
      </c>
      <c r="E17" s="22">
        <f>SUM(E14:E16)</f>
        <v>82</v>
      </c>
      <c r="F17" s="23">
        <f t="shared" si="0"/>
        <v>0.45477233653152904</v>
      </c>
      <c r="G17" s="22">
        <f>SUM(G14:G16)</f>
        <v>4</v>
      </c>
      <c r="H17" s="24">
        <v>5.7692307692307696E-2</v>
      </c>
      <c r="I17" s="22">
        <f>SUM(I14:I16)</f>
        <v>0</v>
      </c>
      <c r="J17" s="22">
        <f>SUM(J14:J16)</f>
        <v>1</v>
      </c>
      <c r="K17" s="24">
        <f t="shared" si="2"/>
        <v>0.25</v>
      </c>
      <c r="L17" s="13">
        <f>SUM(L14:L16)</f>
        <v>8</v>
      </c>
      <c r="M17" s="16"/>
      <c r="N17" s="22">
        <f>SUM(N14:N16)</f>
        <v>4</v>
      </c>
      <c r="O17" s="24">
        <f t="shared" si="1"/>
        <v>4.878048780487805E-2</v>
      </c>
      <c r="P17" s="22">
        <f>SUM(P14:P16)</f>
        <v>0</v>
      </c>
    </row>
    <row r="18" spans="1:16" ht="9.9499999999999993" customHeight="1" x14ac:dyDescent="0.3">
      <c r="A18" s="75" t="s">
        <v>104</v>
      </c>
      <c r="B18" s="76"/>
      <c r="C18" s="13"/>
      <c r="D18" s="13"/>
      <c r="E18" s="13"/>
      <c r="F18" s="19"/>
      <c r="G18" s="13"/>
      <c r="H18" s="17"/>
      <c r="I18" s="13"/>
      <c r="J18" s="13"/>
      <c r="K18" s="17"/>
      <c r="L18" s="13"/>
      <c r="M18" s="16"/>
      <c r="N18" s="13"/>
      <c r="O18" s="17"/>
      <c r="P18" s="13"/>
    </row>
    <row r="19" spans="1:16" s="21" customFormat="1" ht="9.9499999999999993" customHeight="1" x14ac:dyDescent="0.3">
      <c r="A19" s="44">
        <v>1</v>
      </c>
      <c r="B19" s="43" t="s">
        <v>105</v>
      </c>
      <c r="C19" s="13">
        <v>28.95</v>
      </c>
      <c r="D19" s="13">
        <v>12</v>
      </c>
      <c r="E19" s="13">
        <v>12</v>
      </c>
      <c r="F19" s="19">
        <f t="shared" si="0"/>
        <v>0.41450777202072542</v>
      </c>
      <c r="G19" s="13">
        <v>1</v>
      </c>
      <c r="H19" s="17">
        <v>8.3333333333333329E-2</v>
      </c>
      <c r="I19" s="13">
        <v>0</v>
      </c>
      <c r="J19" s="13">
        <v>0</v>
      </c>
      <c r="K19" s="17">
        <f t="shared" si="2"/>
        <v>0</v>
      </c>
      <c r="L19" s="13">
        <f t="shared" si="3"/>
        <v>1</v>
      </c>
      <c r="M19" s="16">
        <v>0.1</v>
      </c>
      <c r="N19" s="13">
        <v>1</v>
      </c>
      <c r="O19" s="17">
        <f t="shared" si="1"/>
        <v>8.3333333333333329E-2</v>
      </c>
      <c r="P19" s="13">
        <v>0</v>
      </c>
    </row>
    <row r="20" spans="1:16" s="21" customFormat="1" ht="9.9499999999999993" customHeight="1" x14ac:dyDescent="0.3">
      <c r="A20" s="44">
        <v>2</v>
      </c>
      <c r="B20" s="43" t="s">
        <v>106</v>
      </c>
      <c r="C20" s="13">
        <v>25.16</v>
      </c>
      <c r="D20" s="13">
        <v>13</v>
      </c>
      <c r="E20" s="13">
        <v>13</v>
      </c>
      <c r="F20" s="19">
        <f t="shared" si="0"/>
        <v>0.51669316375198726</v>
      </c>
      <c r="G20" s="13">
        <v>1</v>
      </c>
      <c r="H20" s="17">
        <v>6.25E-2</v>
      </c>
      <c r="I20" s="13">
        <v>0</v>
      </c>
      <c r="J20" s="13">
        <v>1</v>
      </c>
      <c r="K20" s="17">
        <f t="shared" si="2"/>
        <v>1</v>
      </c>
      <c r="L20" s="13">
        <f t="shared" si="3"/>
        <v>1</v>
      </c>
      <c r="M20" s="16">
        <v>0.1</v>
      </c>
      <c r="N20" s="13">
        <v>1</v>
      </c>
      <c r="O20" s="17">
        <f t="shared" si="1"/>
        <v>7.6923076923076927E-2</v>
      </c>
      <c r="P20" s="13">
        <v>0</v>
      </c>
    </row>
    <row r="21" spans="1:16" ht="9.9499999999999993" customHeight="1" x14ac:dyDescent="0.3">
      <c r="A21" s="62">
        <v>3</v>
      </c>
      <c r="B21" s="43" t="s">
        <v>107</v>
      </c>
      <c r="C21" s="13"/>
      <c r="D21" s="13"/>
      <c r="E21" s="13"/>
      <c r="F21" s="19"/>
      <c r="G21" s="13"/>
      <c r="H21" s="17"/>
      <c r="I21" s="13"/>
      <c r="J21" s="13"/>
      <c r="K21" s="17"/>
      <c r="L21" s="13"/>
      <c r="M21" s="16"/>
      <c r="N21" s="13"/>
      <c r="O21" s="17"/>
      <c r="P21" s="13"/>
    </row>
    <row r="22" spans="1:16" s="21" customFormat="1" ht="9.9499999999999993" customHeight="1" x14ac:dyDescent="0.3">
      <c r="A22" s="64"/>
      <c r="B22" s="43" t="s">
        <v>108</v>
      </c>
      <c r="C22" s="13">
        <v>353.71</v>
      </c>
      <c r="D22" s="13">
        <v>120</v>
      </c>
      <c r="E22" s="13">
        <v>120</v>
      </c>
      <c r="F22" s="19">
        <f t="shared" si="0"/>
        <v>0.33926097650617737</v>
      </c>
      <c r="G22" s="13">
        <v>6</v>
      </c>
      <c r="H22" s="17">
        <v>7.4999999999999997E-2</v>
      </c>
      <c r="I22" s="13">
        <v>0</v>
      </c>
      <c r="J22" s="13">
        <v>4</v>
      </c>
      <c r="K22" s="17">
        <f t="shared" si="2"/>
        <v>0.66666666666666663</v>
      </c>
      <c r="L22" s="13">
        <f t="shared" si="3"/>
        <v>12</v>
      </c>
      <c r="M22" s="16">
        <v>0.1</v>
      </c>
      <c r="N22" s="13">
        <v>6</v>
      </c>
      <c r="O22" s="17">
        <f t="shared" si="1"/>
        <v>0.05</v>
      </c>
      <c r="P22" s="13">
        <v>0</v>
      </c>
    </row>
    <row r="23" spans="1:16" s="28" customFormat="1" ht="9.9499999999999993" customHeight="1" x14ac:dyDescent="0.3">
      <c r="A23" s="70" t="s">
        <v>109</v>
      </c>
      <c r="B23" s="74"/>
      <c r="C23" s="22">
        <f>SUM(C19:C22)</f>
        <v>407.82</v>
      </c>
      <c r="D23" s="31">
        <f>SUM(D19:D22)</f>
        <v>145</v>
      </c>
      <c r="E23" s="31">
        <f>SUM(E19:E22)</f>
        <v>145</v>
      </c>
      <c r="F23" s="23">
        <f t="shared" si="0"/>
        <v>0.3555490167230641</v>
      </c>
      <c r="G23" s="31">
        <f>SUM(G19:G22)</f>
        <v>8</v>
      </c>
      <c r="H23" s="24">
        <v>7.4324324324324328E-2</v>
      </c>
      <c r="I23" s="31">
        <f>SUM(I19:I22)</f>
        <v>0</v>
      </c>
      <c r="J23" s="31">
        <f>SUM(J19:J22)</f>
        <v>5</v>
      </c>
      <c r="K23" s="24">
        <f t="shared" si="2"/>
        <v>0.625</v>
      </c>
      <c r="L23" s="13">
        <f>SUM(L19:L22)</f>
        <v>14</v>
      </c>
      <c r="M23" s="24"/>
      <c r="N23" s="31">
        <f>SUM(N19:N22)</f>
        <v>8</v>
      </c>
      <c r="O23" s="24">
        <f t="shared" si="1"/>
        <v>5.5172413793103448E-2</v>
      </c>
      <c r="P23" s="22">
        <v>0</v>
      </c>
    </row>
    <row r="24" spans="1:16" ht="9.9499999999999993" customHeight="1" x14ac:dyDescent="0.3">
      <c r="A24" s="75" t="s">
        <v>110</v>
      </c>
      <c r="B24" s="76"/>
      <c r="C24" s="13"/>
      <c r="D24" s="13"/>
      <c r="E24" s="13"/>
      <c r="F24" s="19"/>
      <c r="G24" s="13"/>
      <c r="H24" s="17"/>
      <c r="I24" s="13"/>
      <c r="J24" s="13"/>
      <c r="K24" s="17"/>
      <c r="L24" s="13"/>
      <c r="M24" s="16"/>
      <c r="N24" s="13"/>
      <c r="O24" s="17"/>
      <c r="P24" s="13"/>
    </row>
    <row r="25" spans="1:16" ht="9.75" customHeight="1" x14ac:dyDescent="0.3">
      <c r="A25" s="62">
        <v>1</v>
      </c>
      <c r="B25" s="43" t="s">
        <v>111</v>
      </c>
      <c r="C25" s="13"/>
      <c r="D25" s="13"/>
      <c r="E25" s="13"/>
      <c r="F25" s="19"/>
      <c r="G25" s="13"/>
      <c r="H25" s="17"/>
      <c r="I25" s="13"/>
      <c r="J25" s="13"/>
      <c r="K25" s="17"/>
      <c r="L25" s="13"/>
      <c r="M25" s="16"/>
      <c r="N25" s="13"/>
      <c r="O25" s="17"/>
      <c r="P25" s="13"/>
    </row>
    <row r="26" spans="1:16" s="21" customFormat="1" ht="9.9499999999999993" customHeight="1" x14ac:dyDescent="0.3">
      <c r="A26" s="63"/>
      <c r="B26" s="43" t="s">
        <v>112</v>
      </c>
      <c r="C26" s="13">
        <v>2015.36</v>
      </c>
      <c r="D26" s="13">
        <v>200</v>
      </c>
      <c r="E26" s="13">
        <v>200</v>
      </c>
      <c r="F26" s="19">
        <f t="shared" si="0"/>
        <v>9.9237853286757702E-2</v>
      </c>
      <c r="G26" s="13">
        <v>2</v>
      </c>
      <c r="H26" s="17">
        <v>0.01</v>
      </c>
      <c r="I26" s="13">
        <v>0</v>
      </c>
      <c r="J26" s="13">
        <v>0</v>
      </c>
      <c r="K26" s="17">
        <f t="shared" si="2"/>
        <v>0</v>
      </c>
      <c r="L26" s="13">
        <f t="shared" si="3"/>
        <v>20</v>
      </c>
      <c r="M26" s="16">
        <v>0.1</v>
      </c>
      <c r="N26" s="13">
        <v>2</v>
      </c>
      <c r="O26" s="17">
        <f t="shared" si="1"/>
        <v>0.01</v>
      </c>
      <c r="P26" s="13">
        <v>0</v>
      </c>
    </row>
    <row r="27" spans="1:16" s="21" customFormat="1" ht="9.9499999999999993" customHeight="1" x14ac:dyDescent="0.3">
      <c r="A27" s="64"/>
      <c r="B27" s="43" t="s">
        <v>113</v>
      </c>
      <c r="C27" s="13">
        <v>74.36</v>
      </c>
      <c r="D27" s="13">
        <v>0</v>
      </c>
      <c r="E27" s="13">
        <v>0</v>
      </c>
      <c r="F27" s="19">
        <f t="shared" si="0"/>
        <v>0</v>
      </c>
      <c r="G27" s="13">
        <v>0</v>
      </c>
      <c r="H27" s="17">
        <v>0</v>
      </c>
      <c r="I27" s="13">
        <v>0</v>
      </c>
      <c r="J27" s="13">
        <v>0</v>
      </c>
      <c r="K27" s="17">
        <v>0</v>
      </c>
      <c r="L27" s="13">
        <f t="shared" si="3"/>
        <v>0</v>
      </c>
      <c r="M27" s="16">
        <v>0</v>
      </c>
      <c r="N27" s="13">
        <v>0</v>
      </c>
      <c r="O27" s="17">
        <v>0</v>
      </c>
      <c r="P27" s="13">
        <v>0</v>
      </c>
    </row>
    <row r="28" spans="1:16" s="21" customFormat="1" ht="9.9499999999999993" customHeight="1" x14ac:dyDescent="0.3">
      <c r="A28" s="44">
        <v>2</v>
      </c>
      <c r="B28" s="43" t="s">
        <v>114</v>
      </c>
      <c r="C28" s="13">
        <v>20.85</v>
      </c>
      <c r="D28" s="13">
        <v>0</v>
      </c>
      <c r="E28" s="13">
        <v>0</v>
      </c>
      <c r="F28" s="19">
        <f>E28/C28</f>
        <v>0</v>
      </c>
      <c r="G28" s="13">
        <v>0</v>
      </c>
      <c r="H28" s="17">
        <v>0</v>
      </c>
      <c r="I28" s="13">
        <v>0</v>
      </c>
      <c r="J28" s="13">
        <v>0</v>
      </c>
      <c r="K28" s="17">
        <v>0</v>
      </c>
      <c r="L28" s="13">
        <f t="shared" si="3"/>
        <v>0</v>
      </c>
      <c r="M28" s="16">
        <v>0</v>
      </c>
      <c r="N28" s="13">
        <v>0</v>
      </c>
      <c r="O28" s="17">
        <v>0</v>
      </c>
      <c r="P28" s="13">
        <v>0</v>
      </c>
    </row>
    <row r="29" spans="1:16" s="21" customFormat="1" ht="9.9499999999999993" customHeight="1" x14ac:dyDescent="0.3">
      <c r="A29" s="62">
        <v>3</v>
      </c>
      <c r="B29" s="43" t="s">
        <v>115</v>
      </c>
      <c r="C29" s="13"/>
      <c r="D29" s="13"/>
      <c r="E29" s="13"/>
      <c r="F29" s="19"/>
      <c r="G29" s="13"/>
      <c r="H29" s="17"/>
      <c r="I29" s="13"/>
      <c r="J29" s="13"/>
      <c r="K29" s="17"/>
      <c r="L29" s="13">
        <f t="shared" si="3"/>
        <v>0</v>
      </c>
      <c r="M29" s="16"/>
      <c r="N29" s="13"/>
      <c r="O29" s="17"/>
      <c r="P29" s="13"/>
    </row>
    <row r="30" spans="1:16" s="21" customFormat="1" ht="9.9499999999999993" customHeight="1" x14ac:dyDescent="0.3">
      <c r="A30" s="63"/>
      <c r="B30" s="43" t="s">
        <v>116</v>
      </c>
      <c r="C30" s="13">
        <v>175.25</v>
      </c>
      <c r="D30" s="13">
        <v>0</v>
      </c>
      <c r="E30" s="13">
        <v>0</v>
      </c>
      <c r="F30" s="19">
        <f t="shared" si="0"/>
        <v>0</v>
      </c>
      <c r="G30" s="13">
        <v>0</v>
      </c>
      <c r="H30" s="17">
        <v>0</v>
      </c>
      <c r="I30" s="13">
        <v>0</v>
      </c>
      <c r="J30" s="13">
        <v>0</v>
      </c>
      <c r="K30" s="17">
        <v>0</v>
      </c>
      <c r="L30" s="13">
        <f t="shared" si="3"/>
        <v>0</v>
      </c>
      <c r="M30" s="16">
        <v>0</v>
      </c>
      <c r="N30" s="13">
        <v>0</v>
      </c>
      <c r="O30" s="17">
        <v>0</v>
      </c>
      <c r="P30" s="13">
        <v>0</v>
      </c>
    </row>
    <row r="31" spans="1:16" s="21" customFormat="1" ht="12" customHeight="1" x14ac:dyDescent="0.3">
      <c r="A31" s="64"/>
      <c r="B31" s="43" t="s">
        <v>117</v>
      </c>
      <c r="C31" s="13">
        <v>121.07</v>
      </c>
      <c r="D31" s="13">
        <v>0</v>
      </c>
      <c r="E31" s="13">
        <v>0</v>
      </c>
      <c r="F31" s="19">
        <f t="shared" si="0"/>
        <v>0</v>
      </c>
      <c r="G31" s="13">
        <v>0</v>
      </c>
      <c r="H31" s="17">
        <v>0</v>
      </c>
      <c r="I31" s="13">
        <v>0</v>
      </c>
      <c r="J31" s="13">
        <v>0</v>
      </c>
      <c r="K31" s="17">
        <v>0</v>
      </c>
      <c r="L31" s="13">
        <f t="shared" si="3"/>
        <v>0</v>
      </c>
      <c r="M31" s="16">
        <v>0</v>
      </c>
      <c r="N31" s="13">
        <v>0</v>
      </c>
      <c r="O31" s="17">
        <v>0</v>
      </c>
      <c r="P31" s="13">
        <v>0</v>
      </c>
    </row>
    <row r="32" spans="1:16" s="28" customFormat="1" ht="9.9499999999999993" customHeight="1" x14ac:dyDescent="0.3">
      <c r="A32" s="73" t="s">
        <v>118</v>
      </c>
      <c r="B32" s="73"/>
      <c r="C32" s="22">
        <f>SUM(C31,C30,C28,C27,C26)</f>
        <v>2406.89</v>
      </c>
      <c r="D32" s="30">
        <f>SUM(D26:D31)</f>
        <v>200</v>
      </c>
      <c r="E32" s="30">
        <f>SUM(E26:E31)</f>
        <v>200</v>
      </c>
      <c r="F32" s="23">
        <f t="shared" si="0"/>
        <v>8.3094782063160344E-2</v>
      </c>
      <c r="G32" s="30">
        <f>SUM(G26:G31)</f>
        <v>2</v>
      </c>
      <c r="H32" s="24">
        <v>0.01</v>
      </c>
      <c r="I32" s="30">
        <f>SUM(I26:I31)</f>
        <v>0</v>
      </c>
      <c r="J32" s="30">
        <f>SUM(J26:J31)</f>
        <v>0</v>
      </c>
      <c r="K32" s="24">
        <f t="shared" si="2"/>
        <v>0</v>
      </c>
      <c r="L32" s="13">
        <f>SUM(L26:L31)</f>
        <v>20</v>
      </c>
      <c r="M32" s="24"/>
      <c r="N32" s="30">
        <f>SUM(N26:N31)</f>
        <v>2</v>
      </c>
      <c r="O32" s="24">
        <f t="shared" si="1"/>
        <v>0.01</v>
      </c>
      <c r="P32" s="30">
        <f>SUM(P26:P31)</f>
        <v>0</v>
      </c>
    </row>
    <row r="33" spans="1:16" ht="9.9499999999999993" customHeight="1" x14ac:dyDescent="0.3">
      <c r="A33" s="72" t="s">
        <v>119</v>
      </c>
      <c r="B33" s="72"/>
      <c r="C33" s="13"/>
      <c r="D33" s="13"/>
      <c r="E33" s="13"/>
      <c r="F33" s="19"/>
      <c r="G33" s="13"/>
      <c r="H33" s="17"/>
      <c r="I33" s="13"/>
      <c r="J33" s="13"/>
      <c r="K33" s="17"/>
      <c r="L33" s="13"/>
      <c r="M33" s="16"/>
      <c r="N33" s="13"/>
      <c r="O33" s="17"/>
      <c r="P33" s="13"/>
    </row>
    <row r="34" spans="1:16" ht="9.9499999999999993" customHeight="1" x14ac:dyDescent="0.3">
      <c r="A34" s="62">
        <v>1</v>
      </c>
      <c r="B34" s="43" t="s">
        <v>120</v>
      </c>
      <c r="C34" s="13"/>
      <c r="D34" s="13"/>
      <c r="E34" s="13"/>
      <c r="F34" s="19"/>
      <c r="G34" s="13"/>
      <c r="H34" s="17"/>
      <c r="I34" s="13"/>
      <c r="J34" s="13"/>
      <c r="K34" s="17"/>
      <c r="L34" s="13"/>
      <c r="M34" s="16"/>
      <c r="N34" s="13"/>
      <c r="O34" s="17"/>
      <c r="P34" s="13"/>
    </row>
    <row r="35" spans="1:16" s="21" customFormat="1" ht="9.9499999999999993" customHeight="1" x14ac:dyDescent="0.3">
      <c r="A35" s="64"/>
      <c r="B35" s="43" t="s">
        <v>121</v>
      </c>
      <c r="C35" s="13">
        <v>22.32</v>
      </c>
      <c r="D35" s="13">
        <v>13</v>
      </c>
      <c r="E35" s="13">
        <v>13</v>
      </c>
      <c r="F35" s="19">
        <f t="shared" si="0"/>
        <v>0.58243727598566308</v>
      </c>
      <c r="G35" s="13">
        <v>1</v>
      </c>
      <c r="H35" s="17">
        <v>0.1</v>
      </c>
      <c r="I35" s="13">
        <v>0</v>
      </c>
      <c r="J35" s="13">
        <v>0</v>
      </c>
      <c r="K35" s="17">
        <f t="shared" si="2"/>
        <v>0</v>
      </c>
      <c r="L35" s="13">
        <f t="shared" si="3"/>
        <v>1</v>
      </c>
      <c r="M35" s="16">
        <v>0.1</v>
      </c>
      <c r="N35" s="13">
        <v>1</v>
      </c>
      <c r="O35" s="17">
        <f t="shared" si="1"/>
        <v>7.6923076923076927E-2</v>
      </c>
      <c r="P35" s="13">
        <v>0</v>
      </c>
    </row>
    <row r="36" spans="1:16" ht="9.9499999999999993" customHeight="1" x14ac:dyDescent="0.3">
      <c r="A36" s="62">
        <v>2</v>
      </c>
      <c r="B36" s="43" t="s">
        <v>122</v>
      </c>
      <c r="C36" s="13"/>
      <c r="D36" s="13"/>
      <c r="E36" s="13"/>
      <c r="F36" s="19"/>
      <c r="G36" s="13"/>
      <c r="H36" s="17"/>
      <c r="I36" s="13"/>
      <c r="J36" s="13"/>
      <c r="K36" s="17"/>
      <c r="L36" s="13"/>
      <c r="M36" s="16"/>
      <c r="N36" s="13"/>
      <c r="O36" s="17"/>
      <c r="P36" s="13"/>
    </row>
    <row r="37" spans="1:16" s="21" customFormat="1" ht="9.9499999999999993" customHeight="1" x14ac:dyDescent="0.3">
      <c r="A37" s="64"/>
      <c r="B37" s="43" t="s">
        <v>123</v>
      </c>
      <c r="C37" s="13">
        <v>145.66999999999999</v>
      </c>
      <c r="D37" s="13">
        <v>40</v>
      </c>
      <c r="E37" s="13">
        <v>40</v>
      </c>
      <c r="F37" s="19">
        <f t="shared" si="0"/>
        <v>0.27459325873549806</v>
      </c>
      <c r="G37" s="13">
        <v>4</v>
      </c>
      <c r="H37" s="17">
        <v>0.1</v>
      </c>
      <c r="I37" s="13">
        <v>0</v>
      </c>
      <c r="J37" s="13">
        <v>0</v>
      </c>
      <c r="K37" s="17">
        <f t="shared" si="2"/>
        <v>0</v>
      </c>
      <c r="L37" s="13">
        <f t="shared" si="3"/>
        <v>4</v>
      </c>
      <c r="M37" s="16">
        <v>0.1</v>
      </c>
      <c r="N37" s="13">
        <v>4</v>
      </c>
      <c r="O37" s="17">
        <f t="shared" si="1"/>
        <v>0.1</v>
      </c>
      <c r="P37" s="13">
        <v>0</v>
      </c>
    </row>
    <row r="38" spans="1:16" ht="9.9499999999999993" customHeight="1" x14ac:dyDescent="0.3">
      <c r="A38" s="62">
        <v>3</v>
      </c>
      <c r="B38" s="43" t="s">
        <v>124</v>
      </c>
      <c r="C38" s="13"/>
      <c r="D38" s="13"/>
      <c r="E38" s="13"/>
      <c r="F38" s="19"/>
      <c r="G38" s="13"/>
      <c r="H38" s="17"/>
      <c r="I38" s="13"/>
      <c r="J38" s="13"/>
      <c r="K38" s="17"/>
      <c r="L38" s="13"/>
      <c r="M38" s="16"/>
      <c r="N38" s="13"/>
      <c r="O38" s="17"/>
      <c r="P38" s="13"/>
    </row>
    <row r="39" spans="1:16" s="21" customFormat="1" ht="9.9499999999999993" customHeight="1" x14ac:dyDescent="0.3">
      <c r="A39" s="64"/>
      <c r="B39" s="43" t="s">
        <v>125</v>
      </c>
      <c r="C39" s="13">
        <v>200.1</v>
      </c>
      <c r="D39" s="13">
        <v>58</v>
      </c>
      <c r="E39" s="13">
        <v>58</v>
      </c>
      <c r="F39" s="19">
        <f t="shared" si="0"/>
        <v>0.28985507246376813</v>
      </c>
      <c r="G39" s="13">
        <v>5</v>
      </c>
      <c r="H39" s="17">
        <v>0.1</v>
      </c>
      <c r="I39" s="13">
        <v>0</v>
      </c>
      <c r="J39" s="13">
        <v>0</v>
      </c>
      <c r="K39" s="17">
        <f t="shared" si="2"/>
        <v>0</v>
      </c>
      <c r="L39" s="13">
        <f t="shared" si="3"/>
        <v>5</v>
      </c>
      <c r="M39" s="16">
        <v>0.1</v>
      </c>
      <c r="N39" s="13">
        <v>5</v>
      </c>
      <c r="O39" s="17">
        <f t="shared" si="1"/>
        <v>8.6206896551724144E-2</v>
      </c>
      <c r="P39" s="13">
        <v>0</v>
      </c>
    </row>
    <row r="40" spans="1:16" ht="9.9499999999999993" customHeight="1" x14ac:dyDescent="0.3">
      <c r="A40" s="62">
        <v>4</v>
      </c>
      <c r="B40" s="43" t="s">
        <v>126</v>
      </c>
      <c r="C40" s="13"/>
      <c r="D40" s="13"/>
      <c r="E40" s="13"/>
      <c r="F40" s="19"/>
      <c r="G40" s="13"/>
      <c r="H40" s="17"/>
      <c r="I40" s="13"/>
      <c r="J40" s="13"/>
      <c r="K40" s="17"/>
      <c r="L40" s="13"/>
      <c r="M40" s="16"/>
      <c r="N40" s="13"/>
      <c r="O40" s="17"/>
      <c r="P40" s="13"/>
    </row>
    <row r="41" spans="1:16" s="21" customFormat="1" ht="9.9499999999999993" customHeight="1" x14ac:dyDescent="0.3">
      <c r="A41" s="64"/>
      <c r="B41" s="43" t="s">
        <v>127</v>
      </c>
      <c r="C41" s="13">
        <v>64.16</v>
      </c>
      <c r="D41" s="13">
        <v>40</v>
      </c>
      <c r="E41" s="13">
        <v>40</v>
      </c>
      <c r="F41" s="19">
        <f t="shared" si="0"/>
        <v>0.62344139650872821</v>
      </c>
      <c r="G41" s="13">
        <v>2</v>
      </c>
      <c r="H41" s="17">
        <v>0.1</v>
      </c>
      <c r="I41" s="13">
        <v>0</v>
      </c>
      <c r="J41" s="13">
        <v>0</v>
      </c>
      <c r="K41" s="17">
        <f t="shared" si="2"/>
        <v>0</v>
      </c>
      <c r="L41" s="13">
        <f t="shared" si="3"/>
        <v>4</v>
      </c>
      <c r="M41" s="16">
        <v>0.1</v>
      </c>
      <c r="N41" s="13">
        <v>2</v>
      </c>
      <c r="O41" s="17">
        <f t="shared" si="1"/>
        <v>0.05</v>
      </c>
      <c r="P41" s="13">
        <v>0</v>
      </c>
    </row>
    <row r="42" spans="1:16" s="21" customFormat="1" ht="9.9499999999999993" customHeight="1" x14ac:dyDescent="0.3">
      <c r="A42" s="44">
        <v>5</v>
      </c>
      <c r="B42" s="43" t="s">
        <v>128</v>
      </c>
      <c r="C42" s="13">
        <v>367.53</v>
      </c>
      <c r="D42" s="13">
        <v>25</v>
      </c>
      <c r="E42" s="13">
        <v>25</v>
      </c>
      <c r="F42" s="19">
        <f t="shared" si="0"/>
        <v>6.8021658095937756E-2</v>
      </c>
      <c r="G42" s="13">
        <v>1</v>
      </c>
      <c r="H42" s="17">
        <v>4.5454545454545456E-2</v>
      </c>
      <c r="I42" s="13">
        <v>0</v>
      </c>
      <c r="J42" s="13">
        <v>0</v>
      </c>
      <c r="K42" s="17">
        <f t="shared" si="2"/>
        <v>0</v>
      </c>
      <c r="L42" s="13">
        <f t="shared" si="3"/>
        <v>2</v>
      </c>
      <c r="M42" s="16">
        <v>0.1</v>
      </c>
      <c r="N42" s="13">
        <v>1</v>
      </c>
      <c r="O42" s="17">
        <f t="shared" si="1"/>
        <v>0.04</v>
      </c>
      <c r="P42" s="13">
        <v>0</v>
      </c>
    </row>
    <row r="43" spans="1:16" ht="9.9499999999999993" customHeight="1" x14ac:dyDescent="0.3">
      <c r="A43" s="62">
        <v>6</v>
      </c>
      <c r="B43" s="43" t="s">
        <v>129</v>
      </c>
      <c r="C43" s="13"/>
      <c r="D43" s="13"/>
      <c r="E43" s="13"/>
      <c r="F43" s="19"/>
      <c r="G43" s="13"/>
      <c r="H43" s="17"/>
      <c r="I43" s="13"/>
      <c r="J43" s="13"/>
      <c r="K43" s="17"/>
      <c r="L43" s="13"/>
      <c r="M43" s="16"/>
      <c r="N43" s="13"/>
      <c r="O43" s="17"/>
      <c r="P43" s="13"/>
    </row>
    <row r="44" spans="1:16" s="21" customFormat="1" ht="9.9499999999999993" customHeight="1" x14ac:dyDescent="0.3">
      <c r="A44" s="63"/>
      <c r="B44" s="43" t="s">
        <v>116</v>
      </c>
      <c r="C44" s="13">
        <v>376.48</v>
      </c>
      <c r="D44" s="13">
        <v>135</v>
      </c>
      <c r="E44" s="13">
        <v>135</v>
      </c>
      <c r="F44" s="19">
        <f t="shared" si="0"/>
        <v>0.35858478538036548</v>
      </c>
      <c r="G44" s="13">
        <v>10</v>
      </c>
      <c r="H44" s="17">
        <v>7.8947368421052627E-2</v>
      </c>
      <c r="I44" s="13">
        <v>0</v>
      </c>
      <c r="J44" s="13">
        <v>0</v>
      </c>
      <c r="K44" s="17">
        <f t="shared" si="2"/>
        <v>0</v>
      </c>
      <c r="L44" s="13">
        <f t="shared" si="3"/>
        <v>13</v>
      </c>
      <c r="M44" s="16">
        <v>0.1</v>
      </c>
      <c r="N44" s="13">
        <v>10</v>
      </c>
      <c r="O44" s="17">
        <f t="shared" si="1"/>
        <v>7.407407407407407E-2</v>
      </c>
      <c r="P44" s="13">
        <v>0</v>
      </c>
    </row>
    <row r="45" spans="1:16" s="21" customFormat="1" ht="9.9499999999999993" customHeight="1" x14ac:dyDescent="0.3">
      <c r="A45" s="64"/>
      <c r="B45" s="43" t="s">
        <v>117</v>
      </c>
      <c r="C45" s="13">
        <v>23.6</v>
      </c>
      <c r="D45" s="13">
        <v>15</v>
      </c>
      <c r="E45" s="13">
        <v>15</v>
      </c>
      <c r="F45" s="19">
        <f t="shared" si="0"/>
        <v>0.63559322033898302</v>
      </c>
      <c r="G45" s="13">
        <v>1</v>
      </c>
      <c r="H45" s="17">
        <v>0.1</v>
      </c>
      <c r="I45" s="13">
        <v>0</v>
      </c>
      <c r="J45" s="13">
        <v>0</v>
      </c>
      <c r="K45" s="17">
        <v>0</v>
      </c>
      <c r="L45" s="13">
        <f t="shared" si="3"/>
        <v>1</v>
      </c>
      <c r="M45" s="16">
        <v>0.1</v>
      </c>
      <c r="N45" s="13">
        <v>1</v>
      </c>
      <c r="O45" s="17">
        <f t="shared" si="1"/>
        <v>6.6666666666666666E-2</v>
      </c>
      <c r="P45" s="13">
        <v>0</v>
      </c>
    </row>
    <row r="46" spans="1:16" ht="9.9499999999999993" customHeight="1" x14ac:dyDescent="0.3">
      <c r="A46" s="62">
        <v>7</v>
      </c>
      <c r="B46" s="43" t="s">
        <v>130</v>
      </c>
      <c r="C46" s="13"/>
      <c r="D46" s="13"/>
      <c r="E46" s="13"/>
      <c r="F46" s="19"/>
      <c r="G46" s="13"/>
      <c r="H46" s="17"/>
      <c r="I46" s="13"/>
      <c r="J46" s="13"/>
      <c r="K46" s="17"/>
      <c r="L46" s="13"/>
      <c r="M46" s="16"/>
      <c r="N46" s="13"/>
      <c r="O46" s="17"/>
      <c r="P46" s="13"/>
    </row>
    <row r="47" spans="1:16" s="21" customFormat="1" ht="9.9499999999999993" customHeight="1" x14ac:dyDescent="0.3">
      <c r="A47" s="64"/>
      <c r="B47" s="43" t="s">
        <v>56</v>
      </c>
      <c r="C47" s="13">
        <v>141.91</v>
      </c>
      <c r="D47" s="13">
        <v>82</v>
      </c>
      <c r="E47" s="13">
        <v>82</v>
      </c>
      <c r="F47" s="19">
        <f t="shared" si="0"/>
        <v>0.57783101966034811</v>
      </c>
      <c r="G47" s="13">
        <v>8</v>
      </c>
      <c r="H47" s="17">
        <v>9.5238095238095233E-2</v>
      </c>
      <c r="I47" s="13">
        <v>0</v>
      </c>
      <c r="J47" s="13">
        <v>7</v>
      </c>
      <c r="K47" s="17">
        <f t="shared" si="2"/>
        <v>0.875</v>
      </c>
      <c r="L47" s="13">
        <f t="shared" si="3"/>
        <v>8</v>
      </c>
      <c r="M47" s="16">
        <v>0.1</v>
      </c>
      <c r="N47" s="13">
        <v>8</v>
      </c>
      <c r="O47" s="17">
        <f t="shared" si="1"/>
        <v>9.7560975609756101E-2</v>
      </c>
      <c r="P47" s="13">
        <v>0</v>
      </c>
    </row>
    <row r="48" spans="1:16" s="21" customFormat="1" ht="9.9499999999999993" customHeight="1" x14ac:dyDescent="0.3">
      <c r="A48" s="44">
        <v>8</v>
      </c>
      <c r="B48" s="43" t="s">
        <v>131</v>
      </c>
      <c r="C48" s="13">
        <v>16.45</v>
      </c>
      <c r="D48" s="13">
        <v>17</v>
      </c>
      <c r="E48" s="13">
        <v>17</v>
      </c>
      <c r="F48" s="19">
        <f t="shared" si="0"/>
        <v>1.0334346504559271</v>
      </c>
      <c r="G48" s="13">
        <v>1</v>
      </c>
      <c r="H48" s="17">
        <v>0.1</v>
      </c>
      <c r="I48" s="13">
        <v>0</v>
      </c>
      <c r="J48" s="13">
        <v>0</v>
      </c>
      <c r="K48" s="17">
        <f t="shared" si="2"/>
        <v>0</v>
      </c>
      <c r="L48" s="13">
        <f t="shared" si="3"/>
        <v>1</v>
      </c>
      <c r="M48" s="16">
        <v>0.1</v>
      </c>
      <c r="N48" s="13">
        <v>1</v>
      </c>
      <c r="O48" s="17">
        <f t="shared" si="1"/>
        <v>5.8823529411764705E-2</v>
      </c>
      <c r="P48" s="13">
        <v>0</v>
      </c>
    </row>
    <row r="49" spans="1:16" s="21" customFormat="1" ht="9.9499999999999993" customHeight="1" x14ac:dyDescent="0.3">
      <c r="A49" s="44">
        <v>9</v>
      </c>
      <c r="B49" s="43" t="s">
        <v>132</v>
      </c>
      <c r="C49" s="13">
        <v>19.21</v>
      </c>
      <c r="D49" s="13">
        <v>22</v>
      </c>
      <c r="E49" s="13">
        <v>22</v>
      </c>
      <c r="F49" s="19">
        <f t="shared" si="0"/>
        <v>1.1452368558042685</v>
      </c>
      <c r="G49" s="13">
        <v>0</v>
      </c>
      <c r="H49" s="17">
        <v>0</v>
      </c>
      <c r="I49" s="13">
        <v>0</v>
      </c>
      <c r="J49" s="13">
        <v>0</v>
      </c>
      <c r="K49" s="17">
        <v>0</v>
      </c>
      <c r="L49" s="13">
        <f t="shared" si="3"/>
        <v>2</v>
      </c>
      <c r="M49" s="16">
        <v>0.1</v>
      </c>
      <c r="N49" s="13">
        <v>0</v>
      </c>
      <c r="O49" s="17">
        <f t="shared" si="1"/>
        <v>0</v>
      </c>
      <c r="P49" s="13">
        <v>0</v>
      </c>
    </row>
    <row r="50" spans="1:16" s="21" customFormat="1" ht="9.9499999999999993" customHeight="1" x14ac:dyDescent="0.3">
      <c r="A50" s="44">
        <v>10</v>
      </c>
      <c r="B50" s="43" t="s">
        <v>133</v>
      </c>
      <c r="C50" s="13">
        <v>66.27</v>
      </c>
      <c r="D50" s="13">
        <v>29</v>
      </c>
      <c r="E50" s="13">
        <v>29</v>
      </c>
      <c r="F50" s="19">
        <f t="shared" si="0"/>
        <v>0.43760374226648563</v>
      </c>
      <c r="G50" s="13">
        <v>2</v>
      </c>
      <c r="H50" s="17">
        <v>3.3333333333333333E-2</v>
      </c>
      <c r="I50" s="13">
        <v>0</v>
      </c>
      <c r="J50" s="13">
        <v>1</v>
      </c>
      <c r="K50" s="17">
        <f t="shared" si="2"/>
        <v>0.5</v>
      </c>
      <c r="L50" s="13">
        <f t="shared" si="3"/>
        <v>2</v>
      </c>
      <c r="M50" s="16">
        <v>0.1</v>
      </c>
      <c r="N50" s="13">
        <v>2</v>
      </c>
      <c r="O50" s="17">
        <f t="shared" si="1"/>
        <v>6.8965517241379309E-2</v>
      </c>
      <c r="P50" s="13">
        <v>0</v>
      </c>
    </row>
    <row r="51" spans="1:16" ht="9.9499999999999993" customHeight="1" x14ac:dyDescent="0.3">
      <c r="A51" s="62">
        <v>11</v>
      </c>
      <c r="B51" s="43" t="s">
        <v>134</v>
      </c>
      <c r="C51" s="13"/>
      <c r="D51" s="13"/>
      <c r="E51" s="13"/>
      <c r="F51" s="19"/>
      <c r="G51" s="13"/>
      <c r="H51" s="17"/>
      <c r="I51" s="13"/>
      <c r="J51" s="13"/>
      <c r="K51" s="17"/>
      <c r="L51" s="13"/>
      <c r="M51" s="16"/>
      <c r="N51" s="13"/>
      <c r="O51" s="17"/>
      <c r="P51" s="13"/>
    </row>
    <row r="52" spans="1:16" s="21" customFormat="1" ht="9.9499999999999993" customHeight="1" x14ac:dyDescent="0.3">
      <c r="A52" s="63"/>
      <c r="B52" s="43" t="s">
        <v>135</v>
      </c>
      <c r="C52" s="13">
        <v>193.94</v>
      </c>
      <c r="D52" s="13">
        <v>80</v>
      </c>
      <c r="E52" s="13">
        <v>80</v>
      </c>
      <c r="F52" s="19">
        <f t="shared" si="0"/>
        <v>0.41249871094152829</v>
      </c>
      <c r="G52" s="13">
        <v>5</v>
      </c>
      <c r="H52" s="17">
        <v>6.25E-2</v>
      </c>
      <c r="I52" s="13">
        <v>0</v>
      </c>
      <c r="J52" s="13">
        <v>0</v>
      </c>
      <c r="K52" s="17">
        <f t="shared" si="2"/>
        <v>0</v>
      </c>
      <c r="L52" s="13">
        <f t="shared" si="3"/>
        <v>8</v>
      </c>
      <c r="M52" s="16">
        <v>0.1</v>
      </c>
      <c r="N52" s="13">
        <v>5</v>
      </c>
      <c r="O52" s="17">
        <f t="shared" si="1"/>
        <v>6.25E-2</v>
      </c>
      <c r="P52" s="13">
        <v>0</v>
      </c>
    </row>
    <row r="53" spans="1:16" s="21" customFormat="1" ht="9.9499999999999993" customHeight="1" x14ac:dyDescent="0.3">
      <c r="A53" s="64"/>
      <c r="B53" s="43" t="s">
        <v>136</v>
      </c>
      <c r="C53" s="13">
        <v>283.94</v>
      </c>
      <c r="D53" s="13">
        <v>125</v>
      </c>
      <c r="E53" s="13">
        <v>125</v>
      </c>
      <c r="F53" s="19">
        <f t="shared" si="0"/>
        <v>0.44023385222230049</v>
      </c>
      <c r="G53" s="13">
        <v>12</v>
      </c>
      <c r="H53" s="17">
        <v>8.7999999999999995E-2</v>
      </c>
      <c r="I53" s="13">
        <v>0</v>
      </c>
      <c r="J53" s="13">
        <v>3</v>
      </c>
      <c r="K53" s="17">
        <f t="shared" si="2"/>
        <v>0.25</v>
      </c>
      <c r="L53" s="13">
        <f t="shared" si="3"/>
        <v>12</v>
      </c>
      <c r="M53" s="16">
        <v>0.1</v>
      </c>
      <c r="N53" s="13">
        <v>12</v>
      </c>
      <c r="O53" s="17">
        <f t="shared" si="1"/>
        <v>9.6000000000000002E-2</v>
      </c>
      <c r="P53" s="13">
        <v>0</v>
      </c>
    </row>
    <row r="54" spans="1:16" ht="9.9499999999999993" customHeight="1" x14ac:dyDescent="0.3">
      <c r="A54" s="62">
        <v>12</v>
      </c>
      <c r="B54" s="43" t="s">
        <v>137</v>
      </c>
      <c r="C54" s="13"/>
      <c r="D54" s="13"/>
      <c r="E54" s="13"/>
      <c r="F54" s="19"/>
      <c r="G54" s="13"/>
      <c r="H54" s="17"/>
      <c r="I54" s="13"/>
      <c r="J54" s="13"/>
      <c r="K54" s="17"/>
      <c r="L54" s="13"/>
      <c r="M54" s="16"/>
      <c r="N54" s="13"/>
      <c r="O54" s="17"/>
      <c r="P54" s="13"/>
    </row>
    <row r="55" spans="1:16" s="21" customFormat="1" ht="9.9499999999999993" customHeight="1" x14ac:dyDescent="0.3">
      <c r="A55" s="64"/>
      <c r="B55" s="43" t="s">
        <v>56</v>
      </c>
      <c r="C55" s="13">
        <v>63.69</v>
      </c>
      <c r="D55" s="13">
        <v>20</v>
      </c>
      <c r="E55" s="13">
        <v>20</v>
      </c>
      <c r="F55" s="19">
        <f t="shared" si="0"/>
        <v>0.31402103940964043</v>
      </c>
      <c r="G55" s="13">
        <v>1</v>
      </c>
      <c r="H55" s="17">
        <v>0.1</v>
      </c>
      <c r="I55" s="13">
        <v>0</v>
      </c>
      <c r="J55" s="13">
        <v>0</v>
      </c>
      <c r="K55" s="17">
        <f t="shared" si="2"/>
        <v>0</v>
      </c>
      <c r="L55" s="13">
        <f t="shared" si="3"/>
        <v>2</v>
      </c>
      <c r="M55" s="16">
        <v>0.1</v>
      </c>
      <c r="N55" s="13">
        <v>1</v>
      </c>
      <c r="O55" s="17">
        <f t="shared" si="1"/>
        <v>0.05</v>
      </c>
      <c r="P55" s="13">
        <v>0</v>
      </c>
    </row>
    <row r="56" spans="1:16" ht="9.9499999999999993" customHeight="1" x14ac:dyDescent="0.3">
      <c r="A56" s="62">
        <v>13</v>
      </c>
      <c r="B56" s="43" t="s">
        <v>138</v>
      </c>
      <c r="C56" s="13"/>
      <c r="D56" s="13"/>
      <c r="E56" s="13"/>
      <c r="F56" s="19"/>
      <c r="G56" s="13"/>
      <c r="H56" s="17"/>
      <c r="I56" s="13"/>
      <c r="J56" s="13"/>
      <c r="K56" s="17"/>
      <c r="L56" s="13"/>
      <c r="M56" s="16"/>
      <c r="N56" s="13"/>
      <c r="O56" s="17"/>
      <c r="P56" s="13"/>
    </row>
    <row r="57" spans="1:16" s="21" customFormat="1" ht="9.9499999999999993" customHeight="1" x14ac:dyDescent="0.3">
      <c r="A57" s="63"/>
      <c r="B57" s="43" t="s">
        <v>139</v>
      </c>
      <c r="C57" s="19">
        <v>194</v>
      </c>
      <c r="D57" s="13">
        <v>107</v>
      </c>
      <c r="E57" s="13">
        <v>107</v>
      </c>
      <c r="F57" s="19">
        <f t="shared" si="0"/>
        <v>0.55154639175257736</v>
      </c>
      <c r="G57" s="13">
        <v>8</v>
      </c>
      <c r="H57" s="17">
        <v>0.1</v>
      </c>
      <c r="I57" s="13">
        <v>0</v>
      </c>
      <c r="J57" s="13">
        <v>0</v>
      </c>
      <c r="K57" s="17">
        <f t="shared" si="2"/>
        <v>0</v>
      </c>
      <c r="L57" s="13">
        <f t="shared" si="3"/>
        <v>10</v>
      </c>
      <c r="M57" s="16">
        <v>0.1</v>
      </c>
      <c r="N57" s="13">
        <v>8</v>
      </c>
      <c r="O57" s="17">
        <f t="shared" si="1"/>
        <v>7.476635514018691E-2</v>
      </c>
      <c r="P57" s="13">
        <v>0</v>
      </c>
    </row>
    <row r="58" spans="1:16" s="21" customFormat="1" ht="9.9499999999999993" customHeight="1" x14ac:dyDescent="0.3">
      <c r="A58" s="64"/>
      <c r="B58" s="43" t="s">
        <v>140</v>
      </c>
      <c r="C58" s="13">
        <v>143.76</v>
      </c>
      <c r="D58" s="13">
        <v>29</v>
      </c>
      <c r="E58" s="13">
        <v>29</v>
      </c>
      <c r="F58" s="19">
        <f t="shared" si="0"/>
        <v>0.20172509738452979</v>
      </c>
      <c r="G58" s="13">
        <v>2</v>
      </c>
      <c r="H58" s="17">
        <v>0.1</v>
      </c>
      <c r="I58" s="13">
        <v>0</v>
      </c>
      <c r="J58" s="13">
        <v>0</v>
      </c>
      <c r="K58" s="17">
        <f t="shared" si="2"/>
        <v>0</v>
      </c>
      <c r="L58" s="13">
        <f t="shared" si="3"/>
        <v>2</v>
      </c>
      <c r="M58" s="16">
        <v>0.1</v>
      </c>
      <c r="N58" s="13">
        <v>2</v>
      </c>
      <c r="O58" s="17">
        <f t="shared" si="1"/>
        <v>6.8965517241379309E-2</v>
      </c>
      <c r="P58" s="13">
        <v>0</v>
      </c>
    </row>
    <row r="59" spans="1:16" s="21" customFormat="1" ht="9.9499999999999993" customHeight="1" x14ac:dyDescent="0.3">
      <c r="A59" s="44">
        <v>14</v>
      </c>
      <c r="B59" s="43" t="s">
        <v>360</v>
      </c>
      <c r="C59" s="13">
        <v>46.9</v>
      </c>
      <c r="D59" s="13">
        <v>50</v>
      </c>
      <c r="E59" s="13">
        <v>50</v>
      </c>
      <c r="F59" s="19">
        <f t="shared" si="0"/>
        <v>1.0660980810234542</v>
      </c>
      <c r="G59" s="13">
        <v>0</v>
      </c>
      <c r="H59" s="17">
        <v>0</v>
      </c>
      <c r="I59" s="13">
        <v>0</v>
      </c>
      <c r="J59" s="13">
        <v>0</v>
      </c>
      <c r="K59" s="17">
        <v>0</v>
      </c>
      <c r="L59" s="13">
        <f t="shared" si="3"/>
        <v>5</v>
      </c>
      <c r="M59" s="16">
        <v>0.1</v>
      </c>
      <c r="N59" s="13">
        <v>0</v>
      </c>
      <c r="O59" s="17">
        <f t="shared" si="1"/>
        <v>0</v>
      </c>
      <c r="P59" s="13">
        <v>0</v>
      </c>
    </row>
    <row r="60" spans="1:16" ht="9.9499999999999993" customHeight="1" x14ac:dyDescent="0.3">
      <c r="A60" s="62">
        <v>15</v>
      </c>
      <c r="B60" s="43" t="s">
        <v>142</v>
      </c>
      <c r="C60" s="13"/>
      <c r="D60" s="13"/>
      <c r="E60" s="13"/>
      <c r="F60" s="19"/>
      <c r="G60" s="13"/>
      <c r="H60" s="17"/>
      <c r="I60" s="13"/>
      <c r="J60" s="13"/>
      <c r="K60" s="17"/>
      <c r="L60" s="13"/>
      <c r="M60" s="16"/>
      <c r="N60" s="13"/>
      <c r="O60" s="17"/>
      <c r="P60" s="13"/>
    </row>
    <row r="61" spans="1:16" s="21" customFormat="1" ht="9.9499999999999993" customHeight="1" x14ac:dyDescent="0.3">
      <c r="A61" s="63"/>
      <c r="B61" s="43" t="s">
        <v>143</v>
      </c>
      <c r="C61" s="13">
        <v>63.25</v>
      </c>
      <c r="D61" s="13">
        <v>56</v>
      </c>
      <c r="E61" s="13">
        <v>56</v>
      </c>
      <c r="F61" s="19">
        <f t="shared" si="0"/>
        <v>0.88537549407114624</v>
      </c>
      <c r="G61" s="13">
        <v>5</v>
      </c>
      <c r="H61" s="17">
        <v>0.1</v>
      </c>
      <c r="I61" s="13">
        <v>0</v>
      </c>
      <c r="J61" s="13">
        <v>1</v>
      </c>
      <c r="K61" s="17">
        <f t="shared" si="2"/>
        <v>0.2</v>
      </c>
      <c r="L61" s="13">
        <f t="shared" si="3"/>
        <v>5</v>
      </c>
      <c r="M61" s="16">
        <v>0.1</v>
      </c>
      <c r="N61" s="13">
        <v>5</v>
      </c>
      <c r="O61" s="17">
        <f t="shared" si="1"/>
        <v>8.9285714285714288E-2</v>
      </c>
      <c r="P61" s="13">
        <v>0</v>
      </c>
    </row>
    <row r="62" spans="1:16" s="21" customFormat="1" ht="9.9499999999999993" customHeight="1" x14ac:dyDescent="0.3">
      <c r="A62" s="64"/>
      <c r="B62" s="43" t="s">
        <v>144</v>
      </c>
      <c r="C62" s="13">
        <v>178.68</v>
      </c>
      <c r="D62" s="13">
        <v>76</v>
      </c>
      <c r="E62" s="13">
        <v>76</v>
      </c>
      <c r="F62" s="19">
        <f t="shared" si="0"/>
        <v>0.42534139243340047</v>
      </c>
      <c r="G62" s="13">
        <v>3</v>
      </c>
      <c r="H62" s="17">
        <v>0.1</v>
      </c>
      <c r="I62" s="13">
        <v>0</v>
      </c>
      <c r="J62" s="13">
        <v>0</v>
      </c>
      <c r="K62" s="17">
        <f t="shared" si="2"/>
        <v>0</v>
      </c>
      <c r="L62" s="13">
        <f t="shared" si="3"/>
        <v>7</v>
      </c>
      <c r="M62" s="16">
        <v>0.1</v>
      </c>
      <c r="N62" s="13">
        <v>3</v>
      </c>
      <c r="O62" s="17">
        <f t="shared" si="1"/>
        <v>3.9473684210526314E-2</v>
      </c>
      <c r="P62" s="13">
        <v>0</v>
      </c>
    </row>
    <row r="63" spans="1:16" ht="9.9499999999999993" customHeight="1" x14ac:dyDescent="0.3">
      <c r="A63" s="62">
        <v>16</v>
      </c>
      <c r="B63" s="43" t="s">
        <v>145</v>
      </c>
      <c r="C63" s="13"/>
      <c r="D63" s="13"/>
      <c r="E63" s="13"/>
      <c r="F63" s="19"/>
      <c r="G63" s="13"/>
      <c r="H63" s="17"/>
      <c r="I63" s="13"/>
      <c r="J63" s="13"/>
      <c r="K63" s="17"/>
      <c r="L63" s="13"/>
      <c r="M63" s="16"/>
      <c r="N63" s="13"/>
      <c r="O63" s="17"/>
      <c r="P63" s="13"/>
    </row>
    <row r="64" spans="1:16" s="21" customFormat="1" ht="9.9499999999999993" customHeight="1" x14ac:dyDescent="0.3">
      <c r="A64" s="64"/>
      <c r="B64" s="43" t="s">
        <v>146</v>
      </c>
      <c r="C64" s="13">
        <v>59.66</v>
      </c>
      <c r="D64" s="13">
        <v>33</v>
      </c>
      <c r="E64" s="13">
        <v>33</v>
      </c>
      <c r="F64" s="19">
        <f t="shared" si="0"/>
        <v>0.55313442842775729</v>
      </c>
      <c r="G64" s="13">
        <v>3</v>
      </c>
      <c r="H64" s="17">
        <v>9.6774193548387094E-2</v>
      </c>
      <c r="I64" s="13">
        <v>0</v>
      </c>
      <c r="J64" s="13">
        <v>0</v>
      </c>
      <c r="K64" s="17">
        <v>0</v>
      </c>
      <c r="L64" s="13">
        <f t="shared" si="3"/>
        <v>3</v>
      </c>
      <c r="M64" s="16">
        <v>0.1</v>
      </c>
      <c r="N64" s="13">
        <v>3</v>
      </c>
      <c r="O64" s="17">
        <f t="shared" si="1"/>
        <v>9.0909090909090912E-2</v>
      </c>
      <c r="P64" s="13">
        <v>0</v>
      </c>
    </row>
    <row r="65" spans="1:16" s="21" customFormat="1" ht="9.9499999999999993" customHeight="1" x14ac:dyDescent="0.3">
      <c r="A65" s="62">
        <v>17</v>
      </c>
      <c r="B65" s="43" t="s">
        <v>13</v>
      </c>
      <c r="C65" s="13"/>
      <c r="D65" s="13"/>
      <c r="E65" s="13"/>
      <c r="F65" s="19"/>
      <c r="G65" s="13"/>
      <c r="H65" s="17"/>
      <c r="I65" s="13"/>
      <c r="J65" s="13"/>
      <c r="K65" s="17"/>
      <c r="L65" s="13"/>
      <c r="M65" s="16"/>
      <c r="N65" s="13"/>
      <c r="O65" s="17"/>
      <c r="P65" s="13"/>
    </row>
    <row r="66" spans="1:16" s="21" customFormat="1" ht="9.9499999999999993" customHeight="1" x14ac:dyDescent="0.3">
      <c r="A66" s="63"/>
      <c r="B66" s="43" t="s">
        <v>361</v>
      </c>
      <c r="C66" s="13">
        <v>14.08</v>
      </c>
      <c r="D66" s="13">
        <v>17</v>
      </c>
      <c r="E66" s="13">
        <v>17</v>
      </c>
      <c r="F66" s="19">
        <f t="shared" si="0"/>
        <v>1.2073863636363635</v>
      </c>
      <c r="G66" s="13">
        <v>1</v>
      </c>
      <c r="H66" s="17">
        <v>0.1</v>
      </c>
      <c r="I66" s="13">
        <v>0</v>
      </c>
      <c r="J66" s="13">
        <v>0</v>
      </c>
      <c r="K66" s="17">
        <v>0</v>
      </c>
      <c r="L66" s="13">
        <f t="shared" si="3"/>
        <v>1</v>
      </c>
      <c r="M66" s="16">
        <v>0.1</v>
      </c>
      <c r="N66" s="13">
        <v>1</v>
      </c>
      <c r="O66" s="17">
        <f t="shared" si="1"/>
        <v>5.8823529411764705E-2</v>
      </c>
      <c r="P66" s="13">
        <v>0</v>
      </c>
    </row>
    <row r="67" spans="1:16" s="21" customFormat="1" ht="9.9499999999999993" customHeight="1" x14ac:dyDescent="0.3">
      <c r="A67" s="63"/>
      <c r="B67" s="43" t="s">
        <v>362</v>
      </c>
      <c r="C67" s="13">
        <v>68.180000000000007</v>
      </c>
      <c r="D67" s="13">
        <v>71</v>
      </c>
      <c r="E67" s="13">
        <v>71</v>
      </c>
      <c r="F67" s="19">
        <f t="shared" si="0"/>
        <v>1.0413611029627456</v>
      </c>
      <c r="G67" s="13">
        <v>5</v>
      </c>
      <c r="H67" s="17">
        <v>0.1</v>
      </c>
      <c r="I67" s="13">
        <v>0</v>
      </c>
      <c r="J67" s="13">
        <v>1</v>
      </c>
      <c r="K67" s="17">
        <v>0</v>
      </c>
      <c r="L67" s="13">
        <f t="shared" si="3"/>
        <v>7</v>
      </c>
      <c r="M67" s="16">
        <v>0.1</v>
      </c>
      <c r="N67" s="13">
        <v>4</v>
      </c>
      <c r="O67" s="17">
        <f t="shared" si="1"/>
        <v>5.6338028169014086E-2</v>
      </c>
      <c r="P67" s="13">
        <v>0</v>
      </c>
    </row>
    <row r="68" spans="1:16" s="21" customFormat="1" ht="9.9499999999999993" customHeight="1" x14ac:dyDescent="0.3">
      <c r="A68" s="64"/>
      <c r="B68" s="43" t="s">
        <v>136</v>
      </c>
      <c r="C68" s="13">
        <v>32.47</v>
      </c>
      <c r="D68" s="13">
        <v>31</v>
      </c>
      <c r="E68" s="13">
        <v>31</v>
      </c>
      <c r="F68" s="19">
        <f t="shared" si="0"/>
        <v>0.95472744071450577</v>
      </c>
      <c r="G68" s="13">
        <v>3</v>
      </c>
      <c r="H68" s="17">
        <v>0.1</v>
      </c>
      <c r="I68" s="13">
        <v>0</v>
      </c>
      <c r="J68" s="13">
        <v>0</v>
      </c>
      <c r="K68" s="17">
        <v>0</v>
      </c>
      <c r="L68" s="13">
        <f t="shared" si="3"/>
        <v>3</v>
      </c>
      <c r="M68" s="16">
        <v>0.1</v>
      </c>
      <c r="N68" s="13">
        <v>2</v>
      </c>
      <c r="O68" s="17">
        <f t="shared" si="1"/>
        <v>6.4516129032258063E-2</v>
      </c>
      <c r="P68" s="13">
        <v>0</v>
      </c>
    </row>
    <row r="69" spans="1:16" s="21" customFormat="1" ht="10.9" customHeight="1" x14ac:dyDescent="0.3">
      <c r="A69" s="44">
        <v>18</v>
      </c>
      <c r="B69" s="43" t="s">
        <v>150</v>
      </c>
      <c r="C69" s="13">
        <v>111.66</v>
      </c>
      <c r="D69" s="13">
        <v>70</v>
      </c>
      <c r="E69" s="13">
        <v>70</v>
      </c>
      <c r="F69" s="19">
        <f t="shared" si="0"/>
        <v>0.6269030986924593</v>
      </c>
      <c r="G69" s="13">
        <v>7</v>
      </c>
      <c r="H69" s="17">
        <v>0.1</v>
      </c>
      <c r="I69" s="13">
        <v>0</v>
      </c>
      <c r="J69" s="13">
        <v>0</v>
      </c>
      <c r="K69" s="17">
        <f t="shared" si="2"/>
        <v>0</v>
      </c>
      <c r="L69" s="13">
        <f t="shared" si="3"/>
        <v>7</v>
      </c>
      <c r="M69" s="16">
        <v>0.1</v>
      </c>
      <c r="N69" s="13">
        <v>5</v>
      </c>
      <c r="O69" s="17">
        <f t="shared" ref="O69:O128" si="4">N69/E69</f>
        <v>7.1428571428571425E-2</v>
      </c>
      <c r="P69" s="13">
        <v>0</v>
      </c>
    </row>
    <row r="70" spans="1:16" s="28" customFormat="1" ht="17.100000000000001" customHeight="1" x14ac:dyDescent="0.3">
      <c r="A70" s="73" t="s">
        <v>152</v>
      </c>
      <c r="B70" s="73"/>
      <c r="C70" s="23">
        <f>SUM(C69,C68,C67,C66,C64,C62,C61,C59,C58,C57,C55,C53,C52,C50,C49,C48,C47,C45,C44,C43,C42,C41,C39,C37,C35)</f>
        <v>2897.91</v>
      </c>
      <c r="D70" s="22">
        <f>SUM(D35:D69)</f>
        <v>1241</v>
      </c>
      <c r="E70" s="22">
        <f>SUM(E35:E69)</f>
        <v>1241</v>
      </c>
      <c r="F70" s="23">
        <f t="shared" si="0"/>
        <v>0.42823966237736855</v>
      </c>
      <c r="G70" s="22">
        <f>SUM(G35:G69)</f>
        <v>90</v>
      </c>
      <c r="H70" s="24">
        <v>8.184764991896272E-2</v>
      </c>
      <c r="I70" s="22">
        <f>SUM(I35:I69)</f>
        <v>0</v>
      </c>
      <c r="J70" s="22">
        <f>SUM(J35:J69)</f>
        <v>13</v>
      </c>
      <c r="K70" s="24">
        <f t="shared" si="2"/>
        <v>0.14444444444444443</v>
      </c>
      <c r="L70" s="13">
        <f>SUM(L35:L69)</f>
        <v>115</v>
      </c>
      <c r="M70" s="24"/>
      <c r="N70" s="22">
        <f>SUM(N35:N69)</f>
        <v>86</v>
      </c>
      <c r="O70" s="24">
        <f t="shared" si="4"/>
        <v>6.9298952457695406E-2</v>
      </c>
      <c r="P70" s="22">
        <f>SUM(P35:P69)</f>
        <v>0</v>
      </c>
    </row>
    <row r="71" spans="1:16" ht="9.9499999999999993" customHeight="1" x14ac:dyDescent="0.3">
      <c r="A71" s="72" t="s">
        <v>153</v>
      </c>
      <c r="B71" s="72"/>
      <c r="C71" s="13"/>
      <c r="D71" s="13"/>
      <c r="E71" s="13"/>
      <c r="F71" s="19"/>
      <c r="G71" s="13"/>
      <c r="H71" s="17"/>
      <c r="I71" s="13"/>
      <c r="J71" s="13"/>
      <c r="K71" s="17"/>
      <c r="L71" s="13"/>
      <c r="M71" s="16"/>
      <c r="N71" s="13"/>
      <c r="O71" s="17"/>
      <c r="P71" s="13"/>
    </row>
    <row r="72" spans="1:16" s="21" customFormat="1" ht="9.9499999999999993" customHeight="1" x14ac:dyDescent="0.3">
      <c r="A72" s="44">
        <v>1</v>
      </c>
      <c r="B72" s="43" t="s">
        <v>154</v>
      </c>
      <c r="C72" s="13">
        <v>78.510000000000005</v>
      </c>
      <c r="D72" s="13">
        <v>0</v>
      </c>
      <c r="E72" s="13">
        <v>0</v>
      </c>
      <c r="F72" s="19">
        <f t="shared" si="0"/>
        <v>0</v>
      </c>
      <c r="G72" s="13">
        <v>0</v>
      </c>
      <c r="H72" s="17">
        <v>0</v>
      </c>
      <c r="I72" s="13">
        <v>0</v>
      </c>
      <c r="J72" s="13">
        <v>0</v>
      </c>
      <c r="K72" s="17">
        <v>0</v>
      </c>
      <c r="L72" s="13">
        <f t="shared" si="3"/>
        <v>0</v>
      </c>
      <c r="M72" s="16">
        <v>0</v>
      </c>
      <c r="N72" s="13">
        <v>0</v>
      </c>
      <c r="O72" s="17">
        <v>0</v>
      </c>
      <c r="P72" s="13">
        <v>0</v>
      </c>
    </row>
    <row r="73" spans="1:16" ht="9.9499999999999993" customHeight="1" x14ac:dyDescent="0.3">
      <c r="A73" s="62">
        <v>2</v>
      </c>
      <c r="B73" s="43" t="s">
        <v>155</v>
      </c>
      <c r="C73" s="13"/>
      <c r="D73" s="13"/>
      <c r="E73" s="13"/>
      <c r="F73" s="19"/>
      <c r="G73" s="13"/>
      <c r="H73" s="17"/>
      <c r="I73" s="13"/>
      <c r="J73" s="13"/>
      <c r="K73" s="17"/>
      <c r="L73" s="13"/>
      <c r="M73" s="16"/>
      <c r="N73" s="13"/>
      <c r="O73" s="17"/>
      <c r="P73" s="13"/>
    </row>
    <row r="74" spans="1:16" s="21" customFormat="1" ht="9.9499999999999993" customHeight="1" x14ac:dyDescent="0.3">
      <c r="A74" s="64"/>
      <c r="B74" s="43" t="s">
        <v>156</v>
      </c>
      <c r="C74" s="13">
        <v>121.45</v>
      </c>
      <c r="D74" s="13">
        <v>37</v>
      </c>
      <c r="E74" s="13">
        <v>37</v>
      </c>
      <c r="F74" s="19">
        <f t="shared" si="0"/>
        <v>0.30465212021407984</v>
      </c>
      <c r="G74" s="13">
        <v>3</v>
      </c>
      <c r="H74" s="17">
        <v>9.6774193548387094E-2</v>
      </c>
      <c r="I74" s="13">
        <v>0</v>
      </c>
      <c r="J74" s="13">
        <v>0</v>
      </c>
      <c r="K74" s="17">
        <f t="shared" si="2"/>
        <v>0</v>
      </c>
      <c r="L74" s="13">
        <f t="shared" si="3"/>
        <v>3</v>
      </c>
      <c r="M74" s="16">
        <v>0.1</v>
      </c>
      <c r="N74" s="13">
        <v>3</v>
      </c>
      <c r="O74" s="17">
        <f t="shared" si="4"/>
        <v>8.1081081081081086E-2</v>
      </c>
      <c r="P74" s="13">
        <v>0</v>
      </c>
    </row>
    <row r="75" spans="1:16" ht="9.9499999999999993" customHeight="1" x14ac:dyDescent="0.3">
      <c r="A75" s="62">
        <v>3</v>
      </c>
      <c r="B75" s="43" t="s">
        <v>157</v>
      </c>
      <c r="C75" s="13"/>
      <c r="D75" s="13"/>
      <c r="E75" s="13"/>
      <c r="F75" s="19"/>
      <c r="G75" s="13"/>
      <c r="H75" s="17"/>
      <c r="I75" s="13"/>
      <c r="J75" s="13"/>
      <c r="K75" s="17"/>
      <c r="L75" s="13"/>
      <c r="M75" s="16"/>
      <c r="N75" s="13"/>
      <c r="O75" s="17"/>
      <c r="P75" s="13"/>
    </row>
    <row r="76" spans="1:16" s="21" customFormat="1" ht="9.9499999999999993" customHeight="1" x14ac:dyDescent="0.3">
      <c r="A76" s="64"/>
      <c r="B76" s="43" t="s">
        <v>158</v>
      </c>
      <c r="C76" s="13">
        <v>27.63</v>
      </c>
      <c r="D76" s="13">
        <v>7</v>
      </c>
      <c r="E76" s="13">
        <v>7</v>
      </c>
      <c r="F76" s="19">
        <f t="shared" si="0"/>
        <v>0.25334781035106768</v>
      </c>
      <c r="G76" s="13">
        <v>0</v>
      </c>
      <c r="H76" s="17">
        <v>0</v>
      </c>
      <c r="I76" s="13">
        <v>0</v>
      </c>
      <c r="J76" s="13">
        <v>0</v>
      </c>
      <c r="K76" s="17">
        <v>0</v>
      </c>
      <c r="L76" s="13">
        <f t="shared" si="3"/>
        <v>0</v>
      </c>
      <c r="M76" s="16">
        <v>0</v>
      </c>
      <c r="N76" s="13">
        <v>0</v>
      </c>
      <c r="O76" s="17">
        <f t="shared" si="4"/>
        <v>0</v>
      </c>
      <c r="P76" s="13">
        <v>0</v>
      </c>
    </row>
    <row r="77" spans="1:16" s="21" customFormat="1" ht="9.9499999999999993" customHeight="1" x14ac:dyDescent="0.3">
      <c r="A77" s="44">
        <v>4</v>
      </c>
      <c r="B77" s="43" t="s">
        <v>159</v>
      </c>
      <c r="C77" s="13">
        <v>9.34</v>
      </c>
      <c r="D77" s="13">
        <v>0</v>
      </c>
      <c r="E77" s="13">
        <v>0</v>
      </c>
      <c r="F77" s="19">
        <f t="shared" si="0"/>
        <v>0</v>
      </c>
      <c r="G77" s="13">
        <v>0</v>
      </c>
      <c r="H77" s="17">
        <v>0</v>
      </c>
      <c r="I77" s="13">
        <v>0</v>
      </c>
      <c r="J77" s="13">
        <v>0</v>
      </c>
      <c r="K77" s="17">
        <v>0</v>
      </c>
      <c r="L77" s="13">
        <f t="shared" si="3"/>
        <v>0</v>
      </c>
      <c r="M77" s="16">
        <v>0.1</v>
      </c>
      <c r="N77" s="13">
        <v>0</v>
      </c>
      <c r="O77" s="17">
        <v>0</v>
      </c>
      <c r="P77" s="13">
        <v>0</v>
      </c>
    </row>
    <row r="78" spans="1:16" ht="9.9499999999999993" customHeight="1" x14ac:dyDescent="0.3">
      <c r="A78" s="62">
        <v>5</v>
      </c>
      <c r="B78" s="43" t="s">
        <v>160</v>
      </c>
      <c r="C78" s="13"/>
      <c r="D78" s="13"/>
      <c r="E78" s="13"/>
      <c r="F78" s="19"/>
      <c r="G78" s="13"/>
      <c r="H78" s="17"/>
      <c r="I78" s="13"/>
      <c r="J78" s="13"/>
      <c r="K78" s="17"/>
      <c r="L78" s="13"/>
      <c r="M78" s="16"/>
      <c r="N78" s="13"/>
      <c r="O78" s="17"/>
      <c r="P78" s="13"/>
    </row>
    <row r="79" spans="1:16" s="21" customFormat="1" ht="9.9499999999999993" customHeight="1" x14ac:dyDescent="0.3">
      <c r="A79" s="63"/>
      <c r="B79" s="43" t="s">
        <v>112</v>
      </c>
      <c r="C79" s="13">
        <v>1235.28</v>
      </c>
      <c r="D79" s="13">
        <v>730</v>
      </c>
      <c r="E79" s="13">
        <v>730</v>
      </c>
      <c r="F79" s="19">
        <f t="shared" ref="F79:F127" si="5">E79/C79</f>
        <v>0.5909591347710641</v>
      </c>
      <c r="G79" s="13">
        <v>73</v>
      </c>
      <c r="H79" s="17">
        <v>9.9518459069020862E-2</v>
      </c>
      <c r="I79" s="13">
        <v>47</v>
      </c>
      <c r="J79" s="13">
        <v>4</v>
      </c>
      <c r="K79" s="17">
        <f t="shared" ref="K79:K128" si="6">J79/G79</f>
        <v>5.4794520547945202E-2</v>
      </c>
      <c r="L79" s="13">
        <f t="shared" si="3"/>
        <v>73</v>
      </c>
      <c r="M79" s="16">
        <v>0.1</v>
      </c>
      <c r="N79" s="13">
        <v>73</v>
      </c>
      <c r="O79" s="17">
        <f t="shared" si="4"/>
        <v>0.1</v>
      </c>
      <c r="P79" s="13">
        <v>0</v>
      </c>
    </row>
    <row r="80" spans="1:16" s="21" customFormat="1" ht="9.9499999999999993" customHeight="1" x14ac:dyDescent="0.3">
      <c r="A80" s="63"/>
      <c r="B80" s="43" t="s">
        <v>113</v>
      </c>
      <c r="C80" s="13">
        <v>46.48</v>
      </c>
      <c r="D80" s="13">
        <v>0</v>
      </c>
      <c r="E80" s="13">
        <v>0</v>
      </c>
      <c r="F80" s="19">
        <f t="shared" si="5"/>
        <v>0</v>
      </c>
      <c r="G80" s="13">
        <v>0</v>
      </c>
      <c r="H80" s="17">
        <v>0</v>
      </c>
      <c r="I80" s="13">
        <v>0</v>
      </c>
      <c r="J80" s="13">
        <v>0</v>
      </c>
      <c r="K80" s="17">
        <v>0</v>
      </c>
      <c r="L80" s="13">
        <f t="shared" ref="L80:L125" si="7">ROUNDDOWN(E80*M80,0)</f>
        <v>0</v>
      </c>
      <c r="M80" s="16">
        <v>0.1</v>
      </c>
      <c r="N80" s="13">
        <v>0</v>
      </c>
      <c r="O80" s="17">
        <v>0</v>
      </c>
      <c r="P80" s="13">
        <v>0</v>
      </c>
    </row>
    <row r="81" spans="1:16" s="21" customFormat="1" ht="9.9499999999999993" customHeight="1" x14ac:dyDescent="0.3">
      <c r="A81" s="63"/>
      <c r="B81" s="43" t="s">
        <v>161</v>
      </c>
      <c r="C81" s="13">
        <v>135.83000000000001</v>
      </c>
      <c r="D81" s="13">
        <v>0</v>
      </c>
      <c r="E81" s="13">
        <v>0</v>
      </c>
      <c r="F81" s="19">
        <f t="shared" si="5"/>
        <v>0</v>
      </c>
      <c r="G81" s="13">
        <v>0</v>
      </c>
      <c r="H81" s="17">
        <v>0</v>
      </c>
      <c r="I81" s="13">
        <v>0</v>
      </c>
      <c r="J81" s="13">
        <v>0</v>
      </c>
      <c r="K81" s="17">
        <v>0</v>
      </c>
      <c r="L81" s="13">
        <f t="shared" si="7"/>
        <v>0</v>
      </c>
      <c r="M81" s="16">
        <v>0.1</v>
      </c>
      <c r="N81" s="13">
        <v>0</v>
      </c>
      <c r="O81" s="17">
        <v>0</v>
      </c>
      <c r="P81" s="13">
        <v>0</v>
      </c>
    </row>
    <row r="82" spans="1:16" s="21" customFormat="1" ht="9.9499999999999993" customHeight="1" x14ac:dyDescent="0.3">
      <c r="A82" s="64"/>
      <c r="B82" s="43" t="s">
        <v>162</v>
      </c>
      <c r="C82" s="13">
        <v>39.729999999999997</v>
      </c>
      <c r="D82" s="13">
        <v>0</v>
      </c>
      <c r="E82" s="13">
        <v>0</v>
      </c>
      <c r="F82" s="19">
        <f t="shared" si="5"/>
        <v>0</v>
      </c>
      <c r="G82" s="13">
        <v>0</v>
      </c>
      <c r="H82" s="17">
        <v>0</v>
      </c>
      <c r="I82" s="13">
        <v>0</v>
      </c>
      <c r="J82" s="13">
        <v>0</v>
      </c>
      <c r="K82" s="17">
        <v>0</v>
      </c>
      <c r="L82" s="13">
        <f t="shared" si="7"/>
        <v>0</v>
      </c>
      <c r="M82" s="16">
        <v>0.1</v>
      </c>
      <c r="N82" s="13">
        <v>0</v>
      </c>
      <c r="O82" s="17">
        <v>0</v>
      </c>
      <c r="P82" s="13">
        <v>0</v>
      </c>
    </row>
    <row r="83" spans="1:16" s="21" customFormat="1" ht="9.9499999999999993" customHeight="1" x14ac:dyDescent="0.3">
      <c r="A83" s="44">
        <v>6</v>
      </c>
      <c r="B83" s="43" t="s">
        <v>163</v>
      </c>
      <c r="C83" s="13">
        <v>229.9</v>
      </c>
      <c r="D83" s="13">
        <v>193</v>
      </c>
      <c r="E83" s="13">
        <v>193</v>
      </c>
      <c r="F83" s="19">
        <f t="shared" si="5"/>
        <v>0.83949543279686822</v>
      </c>
      <c r="G83" s="13">
        <v>19</v>
      </c>
      <c r="H83" s="17">
        <v>9.950248756218906E-2</v>
      </c>
      <c r="I83" s="13">
        <v>2</v>
      </c>
      <c r="J83" s="13">
        <v>6</v>
      </c>
      <c r="K83" s="17">
        <f t="shared" si="6"/>
        <v>0.31578947368421051</v>
      </c>
      <c r="L83" s="13">
        <f t="shared" si="7"/>
        <v>19</v>
      </c>
      <c r="M83" s="16">
        <v>0.1</v>
      </c>
      <c r="N83" s="13">
        <v>19</v>
      </c>
      <c r="O83" s="17">
        <f t="shared" si="4"/>
        <v>9.8445595854922283E-2</v>
      </c>
      <c r="P83" s="13">
        <v>0</v>
      </c>
    </row>
    <row r="84" spans="1:16" ht="9.9499999999999993" customHeight="1" x14ac:dyDescent="0.3">
      <c r="A84" s="62">
        <v>7</v>
      </c>
      <c r="B84" s="43" t="s">
        <v>164</v>
      </c>
      <c r="C84" s="13"/>
      <c r="D84" s="13"/>
      <c r="E84" s="13"/>
      <c r="F84" s="19"/>
      <c r="G84" s="13"/>
      <c r="H84" s="17"/>
      <c r="I84" s="13"/>
      <c r="J84" s="13"/>
      <c r="K84" s="17"/>
      <c r="L84" s="13"/>
      <c r="M84" s="16"/>
      <c r="N84" s="13"/>
      <c r="O84" s="17"/>
      <c r="P84" s="13"/>
    </row>
    <row r="85" spans="1:16" s="21" customFormat="1" ht="9.9499999999999993" customHeight="1" x14ac:dyDescent="0.3">
      <c r="A85" s="63"/>
      <c r="B85" s="43" t="s">
        <v>165</v>
      </c>
      <c r="C85" s="13">
        <v>72.7</v>
      </c>
      <c r="D85" s="13">
        <v>42</v>
      </c>
      <c r="E85" s="13">
        <v>42</v>
      </c>
      <c r="F85" s="19">
        <f t="shared" si="5"/>
        <v>0.57771664374140297</v>
      </c>
      <c r="G85" s="13">
        <v>4</v>
      </c>
      <c r="H85" s="17">
        <v>8.3333333333333329E-2</v>
      </c>
      <c r="I85" s="13">
        <v>0</v>
      </c>
      <c r="J85" s="13">
        <v>1</v>
      </c>
      <c r="K85" s="17">
        <f t="shared" si="6"/>
        <v>0.25</v>
      </c>
      <c r="L85" s="13">
        <f t="shared" si="7"/>
        <v>4</v>
      </c>
      <c r="M85" s="16">
        <v>0.1</v>
      </c>
      <c r="N85" s="13">
        <v>4</v>
      </c>
      <c r="O85" s="17">
        <f t="shared" si="4"/>
        <v>9.5238095238095233E-2</v>
      </c>
      <c r="P85" s="13">
        <v>0</v>
      </c>
    </row>
    <row r="86" spans="1:16" s="21" customFormat="1" ht="9.9499999999999993" customHeight="1" x14ac:dyDescent="0.3">
      <c r="A86" s="64"/>
      <c r="B86" s="43" t="s">
        <v>166</v>
      </c>
      <c r="C86" s="13">
        <v>36.79</v>
      </c>
      <c r="D86" s="13">
        <v>7</v>
      </c>
      <c r="E86" s="13">
        <v>7</v>
      </c>
      <c r="F86" s="19">
        <f t="shared" si="5"/>
        <v>0.19026909486273444</v>
      </c>
      <c r="G86" s="13">
        <v>0</v>
      </c>
      <c r="H86" s="17">
        <v>0</v>
      </c>
      <c r="I86" s="13">
        <v>0</v>
      </c>
      <c r="J86" s="13">
        <v>0</v>
      </c>
      <c r="K86" s="17">
        <v>0</v>
      </c>
      <c r="L86" s="13">
        <f t="shared" si="7"/>
        <v>0</v>
      </c>
      <c r="M86" s="16">
        <v>0.1</v>
      </c>
      <c r="N86" s="13">
        <v>0</v>
      </c>
      <c r="O86" s="17">
        <f t="shared" si="4"/>
        <v>0</v>
      </c>
      <c r="P86" s="13">
        <v>0</v>
      </c>
    </row>
    <row r="87" spans="1:16" ht="9.9499999999999993" customHeight="1" x14ac:dyDescent="0.3">
      <c r="A87" s="62">
        <v>8</v>
      </c>
      <c r="B87" s="43" t="s">
        <v>167</v>
      </c>
      <c r="C87" s="13"/>
      <c r="D87" s="13"/>
      <c r="E87" s="13"/>
      <c r="F87" s="19"/>
      <c r="G87" s="13"/>
      <c r="H87" s="17"/>
      <c r="I87" s="13"/>
      <c r="J87" s="13"/>
      <c r="K87" s="17"/>
      <c r="L87" s="13">
        <f t="shared" si="7"/>
        <v>0</v>
      </c>
      <c r="M87" s="16"/>
      <c r="N87" s="13"/>
      <c r="O87" s="17"/>
      <c r="P87" s="13"/>
    </row>
    <row r="88" spans="1:16" s="21" customFormat="1" ht="9.9499999999999993" customHeight="1" x14ac:dyDescent="0.3">
      <c r="A88" s="64"/>
      <c r="B88" s="43" t="s">
        <v>168</v>
      </c>
      <c r="C88" s="13">
        <v>12.66</v>
      </c>
      <c r="D88" s="13">
        <v>18</v>
      </c>
      <c r="E88" s="13">
        <v>18</v>
      </c>
      <c r="F88" s="19">
        <f t="shared" si="5"/>
        <v>1.4218009478672986</v>
      </c>
      <c r="G88" s="13">
        <v>1</v>
      </c>
      <c r="H88" s="17">
        <v>6.6666666666666666E-2</v>
      </c>
      <c r="I88" s="13">
        <v>0</v>
      </c>
      <c r="J88" s="13">
        <v>0</v>
      </c>
      <c r="K88" s="17">
        <f t="shared" si="6"/>
        <v>0</v>
      </c>
      <c r="L88" s="13">
        <f t="shared" si="7"/>
        <v>1</v>
      </c>
      <c r="M88" s="16">
        <v>0.1</v>
      </c>
      <c r="N88" s="13">
        <v>1</v>
      </c>
      <c r="O88" s="17">
        <f t="shared" si="4"/>
        <v>5.5555555555555552E-2</v>
      </c>
      <c r="P88" s="13">
        <v>0</v>
      </c>
    </row>
    <row r="89" spans="1:16" s="21" customFormat="1" ht="9.9499999999999993" customHeight="1" x14ac:dyDescent="0.3">
      <c r="A89" s="62">
        <v>9</v>
      </c>
      <c r="B89" s="43" t="s">
        <v>169</v>
      </c>
      <c r="C89" s="13">
        <v>37.19</v>
      </c>
      <c r="D89" s="13">
        <v>4</v>
      </c>
      <c r="E89" s="13">
        <v>4</v>
      </c>
      <c r="F89" s="19">
        <f t="shared" si="5"/>
        <v>0.10755579456843238</v>
      </c>
      <c r="G89" s="13">
        <v>0</v>
      </c>
      <c r="H89" s="17">
        <v>0</v>
      </c>
      <c r="I89" s="13">
        <v>0</v>
      </c>
      <c r="J89" s="13">
        <v>0</v>
      </c>
      <c r="K89" s="17">
        <v>0</v>
      </c>
      <c r="L89" s="13">
        <f t="shared" si="7"/>
        <v>0</v>
      </c>
      <c r="M89" s="16">
        <v>0.1</v>
      </c>
      <c r="N89" s="13">
        <v>0</v>
      </c>
      <c r="O89" s="17">
        <f t="shared" si="4"/>
        <v>0</v>
      </c>
      <c r="P89" s="13">
        <v>0</v>
      </c>
    </row>
    <row r="90" spans="1:16" ht="9.9499999999999993" customHeight="1" x14ac:dyDescent="0.3">
      <c r="A90" s="64"/>
      <c r="B90" s="43" t="s">
        <v>51</v>
      </c>
      <c r="C90" s="13"/>
      <c r="D90" s="13"/>
      <c r="E90" s="13"/>
      <c r="F90" s="19"/>
      <c r="G90" s="13"/>
      <c r="H90" s="17"/>
      <c r="I90" s="13"/>
      <c r="J90" s="13"/>
      <c r="K90" s="17"/>
      <c r="L90" s="13"/>
      <c r="M90" s="16"/>
      <c r="N90" s="13"/>
      <c r="O90" s="17"/>
      <c r="P90" s="13"/>
    </row>
    <row r="91" spans="1:16" ht="9.9499999999999993" customHeight="1" x14ac:dyDescent="0.3">
      <c r="A91" s="44">
        <v>10</v>
      </c>
      <c r="B91" s="43" t="s">
        <v>363</v>
      </c>
      <c r="C91" s="13">
        <v>72.05</v>
      </c>
      <c r="D91" s="13">
        <v>31</v>
      </c>
      <c r="E91" s="13">
        <v>31</v>
      </c>
      <c r="F91" s="19">
        <f t="shared" si="5"/>
        <v>0.43025676613462877</v>
      </c>
      <c r="G91" s="13">
        <v>3</v>
      </c>
      <c r="H91" s="17">
        <v>9.0909090909090912E-2</v>
      </c>
      <c r="I91" s="13">
        <v>1</v>
      </c>
      <c r="J91" s="13">
        <v>0</v>
      </c>
      <c r="K91" s="17">
        <v>0</v>
      </c>
      <c r="L91" s="13">
        <f t="shared" si="7"/>
        <v>3</v>
      </c>
      <c r="M91" s="16">
        <v>0.1</v>
      </c>
      <c r="N91" s="13">
        <v>2</v>
      </c>
      <c r="O91" s="17">
        <f t="shared" si="4"/>
        <v>6.4516129032258063E-2</v>
      </c>
      <c r="P91" s="13">
        <v>0</v>
      </c>
    </row>
    <row r="92" spans="1:16" ht="9.9499999999999993" customHeight="1" x14ac:dyDescent="0.3">
      <c r="A92" s="44">
        <v>11</v>
      </c>
      <c r="B92" s="43" t="s">
        <v>364</v>
      </c>
      <c r="C92" s="13">
        <v>111.64</v>
      </c>
      <c r="D92" s="13">
        <v>54</v>
      </c>
      <c r="E92" s="13">
        <v>54</v>
      </c>
      <c r="F92" s="19">
        <f t="shared" si="5"/>
        <v>0.48369759942672874</v>
      </c>
      <c r="G92" s="13">
        <v>5</v>
      </c>
      <c r="H92" s="17">
        <v>7.1428571428571425E-2</v>
      </c>
      <c r="I92" s="13">
        <v>0</v>
      </c>
      <c r="J92" s="13">
        <v>1</v>
      </c>
      <c r="K92" s="17">
        <f t="shared" si="6"/>
        <v>0.2</v>
      </c>
      <c r="L92" s="13">
        <f t="shared" si="7"/>
        <v>5</v>
      </c>
      <c r="M92" s="16">
        <v>0.1</v>
      </c>
      <c r="N92" s="13">
        <v>4</v>
      </c>
      <c r="O92" s="17">
        <f t="shared" si="4"/>
        <v>7.407407407407407E-2</v>
      </c>
      <c r="P92" s="13">
        <v>0</v>
      </c>
    </row>
    <row r="93" spans="1:16" ht="44.45" customHeight="1" x14ac:dyDescent="0.3">
      <c r="A93" s="44">
        <v>12</v>
      </c>
      <c r="B93" s="43" t="s">
        <v>18</v>
      </c>
      <c r="C93" s="13"/>
      <c r="D93" s="13"/>
      <c r="E93" s="13"/>
      <c r="F93" s="19"/>
      <c r="G93" s="13"/>
      <c r="H93" s="17"/>
      <c r="I93" s="13"/>
      <c r="J93" s="13"/>
      <c r="K93" s="17"/>
      <c r="L93" s="13"/>
      <c r="M93" s="16"/>
      <c r="N93" s="13"/>
      <c r="O93" s="17"/>
      <c r="P93" s="13"/>
    </row>
    <row r="94" spans="1:16" s="28" customFormat="1" ht="9.9499999999999993" customHeight="1" x14ac:dyDescent="0.3">
      <c r="A94" s="73" t="s">
        <v>172</v>
      </c>
      <c r="B94" s="73"/>
      <c r="C94" s="22">
        <f>SUM(C92,C91,C89,C88,C86,C85,C83,C82,C81,C80,C79,C77,C76,C74,C72)</f>
        <v>2267.1799999999998</v>
      </c>
      <c r="D94" s="30">
        <f>SUM(D72:D93)</f>
        <v>1123</v>
      </c>
      <c r="E94" s="30">
        <f>SUM(E72:E93)</f>
        <v>1123</v>
      </c>
      <c r="F94" s="23">
        <f t="shared" si="5"/>
        <v>0.49532899902081001</v>
      </c>
      <c r="G94" s="30">
        <f>SUM(G72:G93)</f>
        <v>108</v>
      </c>
      <c r="H94" s="24">
        <v>8.6419753086419748E-2</v>
      </c>
      <c r="I94" s="30">
        <f>SUM(I72:I93)</f>
        <v>50</v>
      </c>
      <c r="J94" s="30">
        <f>SUM(J72:J93)</f>
        <v>12</v>
      </c>
      <c r="K94" s="24">
        <f t="shared" si="6"/>
        <v>0.1111111111111111</v>
      </c>
      <c r="L94" s="13">
        <f>SUM(L72:L93)</f>
        <v>108</v>
      </c>
      <c r="M94" s="24"/>
      <c r="N94" s="30">
        <f>SUM(N72:N93)</f>
        <v>106</v>
      </c>
      <c r="O94" s="24">
        <f t="shared" si="4"/>
        <v>9.4390026714158498E-2</v>
      </c>
      <c r="P94" s="30">
        <f>SUM(P72:P93)</f>
        <v>0</v>
      </c>
    </row>
    <row r="95" spans="1:16" ht="9.9499999999999993" customHeight="1" x14ac:dyDescent="0.3">
      <c r="A95" s="72" t="s">
        <v>312</v>
      </c>
      <c r="B95" s="72"/>
      <c r="C95" s="13"/>
      <c r="D95" s="13"/>
      <c r="E95" s="13"/>
      <c r="F95" s="19"/>
      <c r="G95" s="13"/>
      <c r="H95" s="17"/>
      <c r="I95" s="13"/>
      <c r="J95" s="13"/>
      <c r="K95" s="17"/>
      <c r="L95" s="13"/>
      <c r="M95" s="16"/>
      <c r="N95" s="13"/>
      <c r="O95" s="17"/>
      <c r="P95" s="13"/>
    </row>
    <row r="96" spans="1:16" ht="9.9499999999999993" customHeight="1" x14ac:dyDescent="0.3">
      <c r="A96" s="62">
        <v>1</v>
      </c>
      <c r="B96" s="43" t="s">
        <v>313</v>
      </c>
      <c r="C96" s="13"/>
      <c r="D96" s="13"/>
      <c r="E96" s="13"/>
      <c r="F96" s="19"/>
      <c r="G96" s="13"/>
      <c r="H96" s="17"/>
      <c r="I96" s="13"/>
      <c r="J96" s="13"/>
      <c r="K96" s="17"/>
      <c r="L96" s="13"/>
      <c r="M96" s="16"/>
      <c r="N96" s="13"/>
      <c r="O96" s="17"/>
      <c r="P96" s="13"/>
    </row>
    <row r="97" spans="1:18" s="21" customFormat="1" ht="9.9499999999999993" customHeight="1" x14ac:dyDescent="0.3">
      <c r="A97" s="63"/>
      <c r="B97" s="43" t="s">
        <v>314</v>
      </c>
      <c r="C97" s="13">
        <v>15.37</v>
      </c>
      <c r="D97" s="13">
        <v>0</v>
      </c>
      <c r="E97" s="13">
        <v>0</v>
      </c>
      <c r="F97" s="19">
        <f t="shared" si="5"/>
        <v>0</v>
      </c>
      <c r="G97" s="13">
        <v>0</v>
      </c>
      <c r="H97" s="17">
        <v>0</v>
      </c>
      <c r="I97" s="13">
        <v>0</v>
      </c>
      <c r="J97" s="13">
        <v>0</v>
      </c>
      <c r="K97" s="17">
        <v>0</v>
      </c>
      <c r="L97" s="13">
        <f t="shared" si="7"/>
        <v>0</v>
      </c>
      <c r="M97" s="16">
        <v>0</v>
      </c>
      <c r="N97" s="13">
        <v>0</v>
      </c>
      <c r="O97" s="17">
        <v>0</v>
      </c>
      <c r="P97" s="13">
        <v>0</v>
      </c>
    </row>
    <row r="98" spans="1:18" s="21" customFormat="1" ht="9.9499999999999993" customHeight="1" x14ac:dyDescent="0.3">
      <c r="A98" s="64"/>
      <c r="B98" s="43" t="s">
        <v>315</v>
      </c>
      <c r="C98" s="13">
        <v>44.88</v>
      </c>
      <c r="D98" s="13">
        <v>0</v>
      </c>
      <c r="E98" s="13">
        <v>0</v>
      </c>
      <c r="F98" s="19">
        <f t="shared" si="5"/>
        <v>0</v>
      </c>
      <c r="G98" s="13">
        <v>0</v>
      </c>
      <c r="H98" s="17">
        <v>0</v>
      </c>
      <c r="I98" s="13">
        <v>0</v>
      </c>
      <c r="J98" s="13">
        <v>0</v>
      </c>
      <c r="K98" s="17">
        <v>0</v>
      </c>
      <c r="L98" s="13">
        <f t="shared" si="7"/>
        <v>0</v>
      </c>
      <c r="M98" s="16">
        <v>0</v>
      </c>
      <c r="N98" s="13">
        <v>0</v>
      </c>
      <c r="O98" s="17">
        <v>0</v>
      </c>
      <c r="P98" s="13">
        <v>0</v>
      </c>
    </row>
    <row r="99" spans="1:18" s="21" customFormat="1" ht="9.9499999999999993" customHeight="1" x14ac:dyDescent="0.3">
      <c r="A99" s="44">
        <v>2</v>
      </c>
      <c r="B99" s="43" t="s">
        <v>316</v>
      </c>
      <c r="C99" s="13">
        <v>26.11</v>
      </c>
      <c r="D99" s="13">
        <v>0</v>
      </c>
      <c r="E99" s="13">
        <v>0</v>
      </c>
      <c r="F99" s="19">
        <f t="shared" si="5"/>
        <v>0</v>
      </c>
      <c r="G99" s="13">
        <v>0</v>
      </c>
      <c r="H99" s="17">
        <v>0</v>
      </c>
      <c r="I99" s="13">
        <v>0</v>
      </c>
      <c r="J99" s="13">
        <v>0</v>
      </c>
      <c r="K99" s="17">
        <v>0</v>
      </c>
      <c r="L99" s="13">
        <f t="shared" si="7"/>
        <v>0</v>
      </c>
      <c r="M99" s="16">
        <v>0</v>
      </c>
      <c r="N99" s="13">
        <v>0</v>
      </c>
      <c r="O99" s="17">
        <v>0</v>
      </c>
      <c r="P99" s="13">
        <v>0</v>
      </c>
      <c r="R99" s="32"/>
    </row>
    <row r="100" spans="1:18" ht="9.9499999999999993" customHeight="1" x14ac:dyDescent="0.3">
      <c r="A100" s="62">
        <v>3</v>
      </c>
      <c r="B100" s="43" t="s">
        <v>317</v>
      </c>
      <c r="C100" s="13"/>
      <c r="D100" s="13"/>
      <c r="E100" s="13"/>
      <c r="F100" s="19"/>
      <c r="G100" s="13"/>
      <c r="H100" s="17"/>
      <c r="I100" s="13"/>
      <c r="J100" s="13"/>
      <c r="K100" s="17"/>
      <c r="L100" s="13"/>
      <c r="M100" s="16"/>
      <c r="N100" s="13"/>
      <c r="O100" s="17"/>
      <c r="P100" s="13"/>
    </row>
    <row r="101" spans="1:18" s="21" customFormat="1" ht="9.9499999999999993" customHeight="1" x14ac:dyDescent="0.3">
      <c r="A101" s="63"/>
      <c r="B101" s="43" t="s">
        <v>318</v>
      </c>
      <c r="C101" s="13">
        <v>37.22</v>
      </c>
      <c r="D101" s="13">
        <v>24</v>
      </c>
      <c r="E101" s="13">
        <v>24</v>
      </c>
      <c r="F101" s="19">
        <f t="shared" si="5"/>
        <v>0.64481461579795807</v>
      </c>
      <c r="G101" s="13">
        <v>2</v>
      </c>
      <c r="H101" s="17">
        <v>9.0909090909090912E-2</v>
      </c>
      <c r="I101" s="13">
        <v>0</v>
      </c>
      <c r="J101" s="13">
        <v>0</v>
      </c>
      <c r="K101" s="17">
        <v>0</v>
      </c>
      <c r="L101" s="13">
        <f t="shared" si="7"/>
        <v>2</v>
      </c>
      <c r="M101" s="16">
        <v>0.1</v>
      </c>
      <c r="N101" s="13">
        <v>2</v>
      </c>
      <c r="O101" s="17">
        <f t="shared" si="4"/>
        <v>8.3333333333333329E-2</v>
      </c>
      <c r="P101" s="13">
        <v>0</v>
      </c>
    </row>
    <row r="102" spans="1:18" s="21" customFormat="1" ht="9.9499999999999993" customHeight="1" x14ac:dyDescent="0.3">
      <c r="A102" s="63"/>
      <c r="B102" s="43" t="s">
        <v>117</v>
      </c>
      <c r="C102" s="13">
        <v>31.33</v>
      </c>
      <c r="D102" s="13">
        <v>12</v>
      </c>
      <c r="E102" s="13">
        <v>12</v>
      </c>
      <c r="F102" s="19">
        <f t="shared" si="5"/>
        <v>0.38301947015639964</v>
      </c>
      <c r="G102" s="13">
        <v>1</v>
      </c>
      <c r="H102" s="17">
        <v>9.0909090909090912E-2</v>
      </c>
      <c r="I102" s="13">
        <v>0</v>
      </c>
      <c r="J102" s="13">
        <v>0</v>
      </c>
      <c r="K102" s="17">
        <v>0</v>
      </c>
      <c r="L102" s="13">
        <f t="shared" si="7"/>
        <v>1</v>
      </c>
      <c r="M102" s="16">
        <v>0.1</v>
      </c>
      <c r="N102" s="13">
        <v>1</v>
      </c>
      <c r="O102" s="17">
        <f t="shared" si="4"/>
        <v>8.3333333333333329E-2</v>
      </c>
      <c r="P102" s="13">
        <v>0</v>
      </c>
    </row>
    <row r="103" spans="1:18" s="21" customFormat="1" ht="9.9499999999999993" customHeight="1" x14ac:dyDescent="0.3">
      <c r="A103" s="64"/>
      <c r="B103" s="43" t="s">
        <v>319</v>
      </c>
      <c r="C103" s="13">
        <v>42.38</v>
      </c>
      <c r="D103" s="13">
        <v>4</v>
      </c>
      <c r="E103" s="13">
        <v>4</v>
      </c>
      <c r="F103" s="19">
        <f t="shared" si="5"/>
        <v>9.4384143463898063E-2</v>
      </c>
      <c r="G103" s="13">
        <v>0</v>
      </c>
      <c r="H103" s="17">
        <v>0</v>
      </c>
      <c r="I103" s="13">
        <v>0</v>
      </c>
      <c r="J103" s="13">
        <v>0</v>
      </c>
      <c r="K103" s="17">
        <v>0</v>
      </c>
      <c r="L103" s="13">
        <f t="shared" si="7"/>
        <v>0</v>
      </c>
      <c r="M103" s="16">
        <v>0</v>
      </c>
      <c r="N103" s="13">
        <v>0</v>
      </c>
      <c r="O103" s="17">
        <f t="shared" si="4"/>
        <v>0</v>
      </c>
      <c r="P103" s="13">
        <v>0</v>
      </c>
    </row>
    <row r="104" spans="1:18" s="21" customFormat="1" ht="9.9499999999999993" customHeight="1" x14ac:dyDescent="0.3">
      <c r="A104" s="44">
        <v>4</v>
      </c>
      <c r="B104" s="43" t="s">
        <v>320</v>
      </c>
      <c r="C104" s="13">
        <v>12.3</v>
      </c>
      <c r="D104" s="13">
        <v>0</v>
      </c>
      <c r="E104" s="13">
        <v>0</v>
      </c>
      <c r="F104" s="19">
        <f t="shared" si="5"/>
        <v>0</v>
      </c>
      <c r="G104" s="13">
        <v>0</v>
      </c>
      <c r="H104" s="17">
        <v>0</v>
      </c>
      <c r="I104" s="13">
        <v>0</v>
      </c>
      <c r="J104" s="13">
        <v>0</v>
      </c>
      <c r="K104" s="17">
        <v>0</v>
      </c>
      <c r="L104" s="13">
        <f t="shared" si="7"/>
        <v>0</v>
      </c>
      <c r="M104" s="16">
        <v>0</v>
      </c>
      <c r="N104" s="13">
        <v>0</v>
      </c>
      <c r="O104" s="17">
        <v>0</v>
      </c>
      <c r="P104" s="13">
        <v>0</v>
      </c>
    </row>
    <row r="105" spans="1:18" ht="9.9499999999999993" customHeight="1" x14ac:dyDescent="0.3">
      <c r="A105" s="62">
        <v>5</v>
      </c>
      <c r="B105" s="43" t="s">
        <v>321</v>
      </c>
      <c r="C105" s="13"/>
      <c r="D105" s="13"/>
      <c r="E105" s="13"/>
      <c r="F105" s="19"/>
      <c r="G105" s="13"/>
      <c r="H105" s="17"/>
      <c r="I105" s="13"/>
      <c r="J105" s="13"/>
      <c r="K105" s="17"/>
      <c r="L105" s="13">
        <f t="shared" si="7"/>
        <v>0</v>
      </c>
      <c r="M105" s="16"/>
      <c r="N105" s="13"/>
      <c r="O105" s="17"/>
      <c r="P105" s="13"/>
    </row>
    <row r="106" spans="1:18" s="21" customFormat="1" ht="9.9499999999999993" customHeight="1" x14ac:dyDescent="0.3">
      <c r="A106" s="64"/>
      <c r="B106" s="43" t="s">
        <v>322</v>
      </c>
      <c r="C106" s="13">
        <v>225.75</v>
      </c>
      <c r="D106" s="13">
        <v>0</v>
      </c>
      <c r="E106" s="13">
        <v>0</v>
      </c>
      <c r="F106" s="19">
        <f t="shared" si="5"/>
        <v>0</v>
      </c>
      <c r="G106" s="13">
        <v>0</v>
      </c>
      <c r="H106" s="17">
        <v>0</v>
      </c>
      <c r="I106" s="13">
        <v>0</v>
      </c>
      <c r="J106" s="13">
        <v>0</v>
      </c>
      <c r="K106" s="17">
        <v>0</v>
      </c>
      <c r="L106" s="13">
        <f t="shared" si="7"/>
        <v>0</v>
      </c>
      <c r="M106" s="16">
        <v>0</v>
      </c>
      <c r="N106" s="13">
        <v>0</v>
      </c>
      <c r="O106" s="17">
        <v>0</v>
      </c>
      <c r="P106" s="13">
        <v>0</v>
      </c>
    </row>
    <row r="107" spans="1:18" s="21" customFormat="1" ht="9.9499999999999993" customHeight="1" x14ac:dyDescent="0.3">
      <c r="A107" s="62">
        <v>6</v>
      </c>
      <c r="B107" s="43" t="s">
        <v>323</v>
      </c>
      <c r="C107" s="13"/>
      <c r="D107" s="13"/>
      <c r="E107" s="13"/>
      <c r="F107" s="19"/>
      <c r="G107" s="13"/>
      <c r="H107" s="17"/>
      <c r="I107" s="13"/>
      <c r="J107" s="13"/>
      <c r="K107" s="17"/>
      <c r="L107" s="13"/>
      <c r="M107" s="16"/>
      <c r="N107" s="13"/>
      <c r="O107" s="17"/>
      <c r="P107" s="13"/>
    </row>
    <row r="108" spans="1:18" s="21" customFormat="1" ht="9.9499999999999993" customHeight="1" x14ac:dyDescent="0.3">
      <c r="A108" s="63"/>
      <c r="B108" s="43" t="s">
        <v>324</v>
      </c>
      <c r="C108" s="13">
        <v>25.28</v>
      </c>
      <c r="D108" s="13">
        <v>0</v>
      </c>
      <c r="E108" s="13">
        <v>0</v>
      </c>
      <c r="F108" s="19">
        <f t="shared" si="5"/>
        <v>0</v>
      </c>
      <c r="G108" s="13">
        <v>0</v>
      </c>
      <c r="H108" s="17">
        <v>0</v>
      </c>
      <c r="I108" s="13">
        <v>0</v>
      </c>
      <c r="J108" s="13">
        <v>0</v>
      </c>
      <c r="K108" s="17">
        <v>0</v>
      </c>
      <c r="L108" s="13">
        <f t="shared" si="7"/>
        <v>0</v>
      </c>
      <c r="M108" s="16">
        <v>0</v>
      </c>
      <c r="N108" s="13">
        <v>0</v>
      </c>
      <c r="O108" s="17">
        <v>0</v>
      </c>
      <c r="P108" s="13">
        <v>0</v>
      </c>
    </row>
    <row r="109" spans="1:18" s="21" customFormat="1" ht="9.9499999999999993" customHeight="1" x14ac:dyDescent="0.3">
      <c r="A109" s="63"/>
      <c r="B109" s="43" t="s">
        <v>325</v>
      </c>
      <c r="C109" s="13">
        <v>144.30000000000001</v>
      </c>
      <c r="D109" s="13">
        <v>21</v>
      </c>
      <c r="E109" s="13">
        <v>21</v>
      </c>
      <c r="F109" s="19">
        <f t="shared" si="5"/>
        <v>0.14553014553014551</v>
      </c>
      <c r="G109" s="13">
        <v>0</v>
      </c>
      <c r="H109" s="17">
        <v>0</v>
      </c>
      <c r="I109" s="13">
        <v>0</v>
      </c>
      <c r="J109" s="13">
        <v>0</v>
      </c>
      <c r="K109" s="17">
        <v>0</v>
      </c>
      <c r="L109" s="13">
        <f t="shared" si="7"/>
        <v>2</v>
      </c>
      <c r="M109" s="16">
        <v>0.1</v>
      </c>
      <c r="N109" s="13">
        <v>0</v>
      </c>
      <c r="O109" s="17">
        <f t="shared" si="4"/>
        <v>0</v>
      </c>
      <c r="P109" s="13">
        <v>0</v>
      </c>
    </row>
    <row r="110" spans="1:18" s="21" customFormat="1" ht="9.9499999999999993" customHeight="1" x14ac:dyDescent="0.3">
      <c r="A110" s="63"/>
      <c r="B110" s="43" t="s">
        <v>326</v>
      </c>
      <c r="C110" s="13">
        <v>48.14</v>
      </c>
      <c r="D110" s="13">
        <v>4</v>
      </c>
      <c r="E110" s="13">
        <v>4</v>
      </c>
      <c r="F110" s="19">
        <f t="shared" si="5"/>
        <v>8.3090984628167844E-2</v>
      </c>
      <c r="G110" s="13">
        <v>0</v>
      </c>
      <c r="H110" s="17">
        <v>0</v>
      </c>
      <c r="I110" s="13">
        <v>0</v>
      </c>
      <c r="J110" s="13">
        <v>0</v>
      </c>
      <c r="K110" s="17">
        <v>0</v>
      </c>
      <c r="L110" s="13">
        <f t="shared" si="7"/>
        <v>0</v>
      </c>
      <c r="M110" s="16">
        <v>0</v>
      </c>
      <c r="N110" s="13">
        <v>0</v>
      </c>
      <c r="O110" s="17">
        <f t="shared" si="4"/>
        <v>0</v>
      </c>
      <c r="P110" s="13">
        <v>0</v>
      </c>
    </row>
    <row r="111" spans="1:18" s="21" customFormat="1" ht="9.9499999999999993" customHeight="1" x14ac:dyDescent="0.3">
      <c r="A111" s="64"/>
      <c r="B111" s="43" t="s">
        <v>327</v>
      </c>
      <c r="C111" s="13">
        <v>15.54</v>
      </c>
      <c r="D111" s="13">
        <v>0</v>
      </c>
      <c r="E111" s="13">
        <v>0</v>
      </c>
      <c r="F111" s="19">
        <f t="shared" si="5"/>
        <v>0</v>
      </c>
      <c r="G111" s="13">
        <v>0</v>
      </c>
      <c r="H111" s="17">
        <v>0</v>
      </c>
      <c r="I111" s="13">
        <v>0</v>
      </c>
      <c r="J111" s="13">
        <v>0</v>
      </c>
      <c r="K111" s="17">
        <v>0</v>
      </c>
      <c r="L111" s="13">
        <f t="shared" si="7"/>
        <v>0</v>
      </c>
      <c r="M111" s="16">
        <v>0</v>
      </c>
      <c r="N111" s="13">
        <v>0</v>
      </c>
      <c r="O111" s="17">
        <v>0</v>
      </c>
      <c r="P111" s="13">
        <v>0</v>
      </c>
    </row>
    <row r="112" spans="1:18" s="21" customFormat="1" ht="9.9499999999999993" customHeight="1" x14ac:dyDescent="0.3">
      <c r="A112" s="62">
        <v>7</v>
      </c>
      <c r="B112" s="43" t="s">
        <v>328</v>
      </c>
      <c r="C112" s="13"/>
      <c r="D112" s="13"/>
      <c r="E112" s="13"/>
      <c r="F112" s="19"/>
      <c r="G112" s="13"/>
      <c r="H112" s="17"/>
      <c r="I112" s="13"/>
      <c r="J112" s="13"/>
      <c r="K112" s="17"/>
      <c r="L112" s="13"/>
      <c r="M112" s="16"/>
      <c r="N112" s="13"/>
      <c r="O112" s="17"/>
      <c r="P112" s="13"/>
    </row>
    <row r="113" spans="1:16" s="21" customFormat="1" ht="9.9499999999999993" customHeight="1" x14ac:dyDescent="0.3">
      <c r="A113" s="63"/>
      <c r="B113" s="43" t="s">
        <v>165</v>
      </c>
      <c r="C113" s="13">
        <v>65.569999999999993</v>
      </c>
      <c r="D113" s="13">
        <v>0</v>
      </c>
      <c r="E113" s="13">
        <v>0</v>
      </c>
      <c r="F113" s="19">
        <f t="shared" si="5"/>
        <v>0</v>
      </c>
      <c r="G113" s="13">
        <v>0</v>
      </c>
      <c r="H113" s="17">
        <v>0</v>
      </c>
      <c r="I113" s="13">
        <v>0</v>
      </c>
      <c r="J113" s="13">
        <v>0</v>
      </c>
      <c r="K113" s="17">
        <v>0</v>
      </c>
      <c r="L113" s="13">
        <f t="shared" si="7"/>
        <v>0</v>
      </c>
      <c r="M113" s="16">
        <v>0</v>
      </c>
      <c r="N113" s="13">
        <v>0</v>
      </c>
      <c r="O113" s="17">
        <v>0</v>
      </c>
      <c r="P113" s="13">
        <v>0</v>
      </c>
    </row>
    <row r="114" spans="1:16" s="21" customFormat="1" ht="9.9499999999999993" customHeight="1" x14ac:dyDescent="0.3">
      <c r="A114" s="63"/>
      <c r="B114" s="43" t="s">
        <v>329</v>
      </c>
      <c r="C114" s="13">
        <v>212.69</v>
      </c>
      <c r="D114" s="13">
        <v>0</v>
      </c>
      <c r="E114" s="13">
        <v>0</v>
      </c>
      <c r="F114" s="19">
        <f t="shared" si="5"/>
        <v>0</v>
      </c>
      <c r="G114" s="13">
        <v>0</v>
      </c>
      <c r="H114" s="17">
        <v>0</v>
      </c>
      <c r="I114" s="13">
        <v>0</v>
      </c>
      <c r="J114" s="13">
        <v>0</v>
      </c>
      <c r="K114" s="17">
        <v>0</v>
      </c>
      <c r="L114" s="13">
        <f t="shared" si="7"/>
        <v>0</v>
      </c>
      <c r="M114" s="16">
        <v>0</v>
      </c>
      <c r="N114" s="13">
        <v>0</v>
      </c>
      <c r="O114" s="17">
        <v>0</v>
      </c>
      <c r="P114" s="13">
        <v>0</v>
      </c>
    </row>
    <row r="115" spans="1:16" s="21" customFormat="1" ht="9.9499999999999993" customHeight="1" x14ac:dyDescent="0.3">
      <c r="A115" s="64"/>
      <c r="B115" s="43" t="s">
        <v>330</v>
      </c>
      <c r="C115" s="13">
        <v>1019.38</v>
      </c>
      <c r="D115" s="13">
        <v>400</v>
      </c>
      <c r="E115" s="13">
        <v>400</v>
      </c>
      <c r="F115" s="19">
        <f t="shared" si="5"/>
        <v>0.39239537758245208</v>
      </c>
      <c r="G115" s="13">
        <v>40</v>
      </c>
      <c r="H115" s="17">
        <v>0.1</v>
      </c>
      <c r="I115" s="13">
        <v>20</v>
      </c>
      <c r="J115" s="13">
        <v>0</v>
      </c>
      <c r="K115" s="17">
        <f t="shared" si="6"/>
        <v>0</v>
      </c>
      <c r="L115" s="13">
        <f t="shared" si="7"/>
        <v>40</v>
      </c>
      <c r="M115" s="16">
        <v>0.1</v>
      </c>
      <c r="N115" s="13">
        <v>40</v>
      </c>
      <c r="O115" s="17">
        <f t="shared" si="4"/>
        <v>0.1</v>
      </c>
      <c r="P115" s="13">
        <v>0</v>
      </c>
    </row>
    <row r="116" spans="1:16" s="21" customFormat="1" ht="9.9499999999999993" customHeight="1" x14ac:dyDescent="0.3">
      <c r="A116" s="44">
        <v>8</v>
      </c>
      <c r="B116" s="43" t="s">
        <v>331</v>
      </c>
      <c r="C116" s="13">
        <v>31.65</v>
      </c>
      <c r="D116" s="13">
        <v>8</v>
      </c>
      <c r="E116" s="13">
        <v>8</v>
      </c>
      <c r="F116" s="19">
        <f t="shared" si="5"/>
        <v>0.25276461295418645</v>
      </c>
      <c r="G116" s="13">
        <v>0</v>
      </c>
      <c r="H116" s="17">
        <v>0</v>
      </c>
      <c r="I116" s="13">
        <v>0</v>
      </c>
      <c r="J116" s="13">
        <v>0</v>
      </c>
      <c r="K116" s="17">
        <v>0</v>
      </c>
      <c r="L116" s="13">
        <f t="shared" si="7"/>
        <v>0</v>
      </c>
      <c r="M116" s="16">
        <v>0</v>
      </c>
      <c r="N116" s="13">
        <v>0</v>
      </c>
      <c r="O116" s="17">
        <f t="shared" si="4"/>
        <v>0</v>
      </c>
      <c r="P116" s="13">
        <v>0</v>
      </c>
    </row>
    <row r="117" spans="1:16" s="21" customFormat="1" ht="9.9499999999999993" customHeight="1" x14ac:dyDescent="0.3">
      <c r="A117" s="62">
        <v>9</v>
      </c>
      <c r="B117" s="43" t="s">
        <v>332</v>
      </c>
      <c r="C117" s="13"/>
      <c r="D117" s="13"/>
      <c r="E117" s="13"/>
      <c r="F117" s="19"/>
      <c r="G117" s="13"/>
      <c r="H117" s="17"/>
      <c r="I117" s="13"/>
      <c r="J117" s="13"/>
      <c r="K117" s="17"/>
      <c r="L117" s="13"/>
      <c r="M117" s="16"/>
      <c r="N117" s="13"/>
      <c r="O117" s="17"/>
      <c r="P117" s="13"/>
    </row>
    <row r="118" spans="1:16" s="21" customFormat="1" ht="9.9499999999999993" customHeight="1" x14ac:dyDescent="0.3">
      <c r="A118" s="63"/>
      <c r="B118" s="43" t="s">
        <v>333</v>
      </c>
      <c r="C118" s="13">
        <v>284.08</v>
      </c>
      <c r="D118" s="13">
        <v>52</v>
      </c>
      <c r="E118" s="13">
        <v>52</v>
      </c>
      <c r="F118" s="19">
        <f t="shared" si="5"/>
        <v>0.18304702900591382</v>
      </c>
      <c r="G118" s="13">
        <v>4</v>
      </c>
      <c r="H118" s="17">
        <v>7.6923076923076927E-2</v>
      </c>
      <c r="I118" s="13">
        <v>0</v>
      </c>
      <c r="J118" s="13">
        <v>0</v>
      </c>
      <c r="K118" s="17">
        <v>0</v>
      </c>
      <c r="L118" s="13">
        <f t="shared" si="7"/>
        <v>5</v>
      </c>
      <c r="M118" s="16">
        <v>0.1</v>
      </c>
      <c r="N118" s="13">
        <v>4</v>
      </c>
      <c r="O118" s="17">
        <f t="shared" si="4"/>
        <v>7.6923076923076927E-2</v>
      </c>
      <c r="P118" s="13">
        <v>0</v>
      </c>
    </row>
    <row r="119" spans="1:16" s="21" customFormat="1" ht="9.9499999999999993" customHeight="1" x14ac:dyDescent="0.3">
      <c r="A119" s="63"/>
      <c r="B119" s="43" t="s">
        <v>326</v>
      </c>
      <c r="C119" s="13">
        <v>50.82</v>
      </c>
      <c r="D119" s="13">
        <v>5</v>
      </c>
      <c r="E119" s="13">
        <v>5</v>
      </c>
      <c r="F119" s="19">
        <f t="shared" si="5"/>
        <v>9.8386462022825652E-2</v>
      </c>
      <c r="G119" s="13">
        <v>0</v>
      </c>
      <c r="H119" s="17">
        <v>0</v>
      </c>
      <c r="I119" s="13">
        <v>0</v>
      </c>
      <c r="J119" s="13">
        <v>0</v>
      </c>
      <c r="K119" s="17">
        <v>0</v>
      </c>
      <c r="L119" s="13">
        <f t="shared" si="7"/>
        <v>0</v>
      </c>
      <c r="M119" s="16">
        <v>0</v>
      </c>
      <c r="N119" s="13">
        <v>0</v>
      </c>
      <c r="O119" s="17">
        <f t="shared" si="4"/>
        <v>0</v>
      </c>
      <c r="P119" s="13">
        <v>0</v>
      </c>
    </row>
    <row r="120" spans="1:16" s="21" customFormat="1" ht="9.9499999999999993" customHeight="1" x14ac:dyDescent="0.3">
      <c r="A120" s="63"/>
      <c r="B120" s="43" t="s">
        <v>334</v>
      </c>
      <c r="C120" s="13">
        <v>105.93</v>
      </c>
      <c r="D120" s="13">
        <v>20</v>
      </c>
      <c r="E120" s="13">
        <v>20</v>
      </c>
      <c r="F120" s="19">
        <f t="shared" si="5"/>
        <v>0.18880392712168412</v>
      </c>
      <c r="G120" s="13">
        <v>1</v>
      </c>
      <c r="H120" s="17">
        <v>0.1</v>
      </c>
      <c r="I120" s="13">
        <v>0</v>
      </c>
      <c r="J120" s="13">
        <v>0</v>
      </c>
      <c r="K120" s="17">
        <v>0</v>
      </c>
      <c r="L120" s="13">
        <f t="shared" si="7"/>
        <v>2</v>
      </c>
      <c r="M120" s="16">
        <v>0.1</v>
      </c>
      <c r="N120" s="13">
        <v>1</v>
      </c>
      <c r="O120" s="17">
        <f t="shared" si="4"/>
        <v>0.05</v>
      </c>
      <c r="P120" s="13">
        <v>0</v>
      </c>
    </row>
    <row r="121" spans="1:16" s="21" customFormat="1" ht="9.9499999999999993" customHeight="1" x14ac:dyDescent="0.3">
      <c r="A121" s="64"/>
      <c r="B121" s="43" t="s">
        <v>335</v>
      </c>
      <c r="C121" s="13">
        <v>160.69999999999999</v>
      </c>
      <c r="D121" s="13">
        <v>0</v>
      </c>
      <c r="E121" s="13">
        <v>0</v>
      </c>
      <c r="F121" s="19">
        <f t="shared" si="5"/>
        <v>0</v>
      </c>
      <c r="G121" s="13">
        <v>0</v>
      </c>
      <c r="H121" s="17">
        <v>0</v>
      </c>
      <c r="I121" s="13">
        <v>0</v>
      </c>
      <c r="J121" s="13">
        <v>0</v>
      </c>
      <c r="K121" s="17">
        <v>0</v>
      </c>
      <c r="L121" s="13">
        <f t="shared" si="7"/>
        <v>0</v>
      </c>
      <c r="M121" s="16">
        <v>0</v>
      </c>
      <c r="N121" s="13">
        <v>0</v>
      </c>
      <c r="O121" s="17">
        <v>0</v>
      </c>
      <c r="P121" s="13">
        <v>0</v>
      </c>
    </row>
    <row r="122" spans="1:16" s="21" customFormat="1" ht="27" customHeight="1" x14ac:dyDescent="0.3">
      <c r="A122" s="44">
        <v>10</v>
      </c>
      <c r="B122" s="43" t="s">
        <v>336</v>
      </c>
      <c r="C122" s="13">
        <v>38.04</v>
      </c>
      <c r="D122" s="13">
        <v>12</v>
      </c>
      <c r="E122" s="13">
        <v>12</v>
      </c>
      <c r="F122" s="19">
        <f t="shared" si="5"/>
        <v>0.31545741324921134</v>
      </c>
      <c r="G122" s="13">
        <v>0</v>
      </c>
      <c r="H122" s="17">
        <v>0</v>
      </c>
      <c r="I122" s="13">
        <v>0</v>
      </c>
      <c r="J122" s="13">
        <v>0</v>
      </c>
      <c r="K122" s="17">
        <v>0</v>
      </c>
      <c r="L122" s="13">
        <f t="shared" si="7"/>
        <v>1</v>
      </c>
      <c r="M122" s="16">
        <v>0.1</v>
      </c>
      <c r="N122" s="13">
        <v>0</v>
      </c>
      <c r="O122" s="17">
        <f t="shared" si="4"/>
        <v>0</v>
      </c>
      <c r="P122" s="13">
        <v>0</v>
      </c>
    </row>
    <row r="123" spans="1:16" ht="18" customHeight="1" x14ac:dyDescent="0.3">
      <c r="A123" s="62">
        <v>11</v>
      </c>
      <c r="B123" s="43" t="s">
        <v>13</v>
      </c>
      <c r="C123" s="13"/>
      <c r="D123" s="13"/>
      <c r="E123" s="13"/>
      <c r="F123" s="19"/>
      <c r="G123" s="13"/>
      <c r="H123" s="17"/>
      <c r="I123" s="13"/>
      <c r="J123" s="13"/>
      <c r="K123" s="17"/>
      <c r="L123" s="13"/>
      <c r="M123" s="16"/>
      <c r="N123" s="13"/>
      <c r="O123" s="17"/>
      <c r="P123" s="13"/>
    </row>
    <row r="124" spans="1:16" s="21" customFormat="1" ht="18.600000000000001" customHeight="1" x14ac:dyDescent="0.3">
      <c r="A124" s="63"/>
      <c r="B124" s="43" t="s">
        <v>337</v>
      </c>
      <c r="C124" s="13">
        <v>156.69999999999999</v>
      </c>
      <c r="D124" s="13">
        <v>64</v>
      </c>
      <c r="E124" s="13">
        <v>64</v>
      </c>
      <c r="F124" s="19">
        <f t="shared" si="5"/>
        <v>0.408423739629866</v>
      </c>
      <c r="G124" s="13">
        <v>6</v>
      </c>
      <c r="H124" s="17">
        <v>9.4890510948905105E-2</v>
      </c>
      <c r="I124" s="13">
        <v>3</v>
      </c>
      <c r="J124" s="13">
        <v>0</v>
      </c>
      <c r="K124" s="17">
        <f t="shared" si="6"/>
        <v>0</v>
      </c>
      <c r="L124" s="13">
        <f t="shared" si="7"/>
        <v>6</v>
      </c>
      <c r="M124" s="16">
        <v>0.1</v>
      </c>
      <c r="N124" s="13">
        <v>5</v>
      </c>
      <c r="O124" s="17">
        <f t="shared" si="4"/>
        <v>7.8125E-2</v>
      </c>
      <c r="P124" s="13">
        <v>0</v>
      </c>
    </row>
    <row r="125" spans="1:16" s="21" customFormat="1" ht="13.5" customHeight="1" x14ac:dyDescent="0.3">
      <c r="A125" s="64"/>
      <c r="B125" s="43" t="s">
        <v>338</v>
      </c>
      <c r="C125" s="13">
        <v>17.29</v>
      </c>
      <c r="D125" s="13">
        <v>19</v>
      </c>
      <c r="E125" s="13">
        <v>19</v>
      </c>
      <c r="F125" s="19">
        <f t="shared" si="5"/>
        <v>1.098901098901099</v>
      </c>
      <c r="G125" s="13">
        <v>1</v>
      </c>
      <c r="H125" s="17">
        <v>0</v>
      </c>
      <c r="I125" s="13">
        <v>0</v>
      </c>
      <c r="J125" s="13">
        <v>0</v>
      </c>
      <c r="K125" s="17">
        <v>0</v>
      </c>
      <c r="L125" s="13">
        <f t="shared" si="7"/>
        <v>0</v>
      </c>
      <c r="M125" s="16">
        <v>0</v>
      </c>
      <c r="N125" s="13">
        <v>1</v>
      </c>
      <c r="O125" s="17">
        <f t="shared" si="4"/>
        <v>5.2631578947368418E-2</v>
      </c>
      <c r="P125" s="13">
        <v>0</v>
      </c>
    </row>
    <row r="126" spans="1:16" ht="51" customHeight="1" x14ac:dyDescent="0.3">
      <c r="A126" s="44">
        <v>12</v>
      </c>
      <c r="B126" s="43" t="s">
        <v>18</v>
      </c>
      <c r="C126" s="13"/>
      <c r="D126" s="13"/>
      <c r="E126" s="13"/>
      <c r="F126" s="19"/>
      <c r="G126" s="13"/>
      <c r="H126" s="17"/>
      <c r="I126" s="13"/>
      <c r="J126" s="13"/>
      <c r="K126" s="17"/>
      <c r="L126" s="13"/>
      <c r="M126" s="16"/>
      <c r="N126" s="13"/>
      <c r="O126" s="17"/>
      <c r="P126" s="13"/>
    </row>
    <row r="127" spans="1:16" s="28" customFormat="1" ht="9.9499999999999993" customHeight="1" x14ac:dyDescent="0.3">
      <c r="A127" s="79" t="s">
        <v>339</v>
      </c>
      <c r="B127" s="79"/>
      <c r="C127" s="23">
        <f>SUM(C124,C122,C121,C120,C119,C118,C116,C115,C114,C113,C111,C110,C109,C108,C106,C104,C103,C102,C101,C99,C96)</f>
        <v>2733.9100000000003</v>
      </c>
      <c r="D127" s="30">
        <f>SUM(D96:D126)</f>
        <v>645</v>
      </c>
      <c r="E127" s="30">
        <f>SUM(E96:E126)</f>
        <v>645</v>
      </c>
      <c r="F127" s="23">
        <f t="shared" si="5"/>
        <v>0.23592583515916762</v>
      </c>
      <c r="G127" s="30">
        <f>SUM(G96:G126)</f>
        <v>55</v>
      </c>
      <c r="H127" s="24">
        <v>8.8414634146341459E-2</v>
      </c>
      <c r="I127" s="30">
        <f>SUM(I96:I126)</f>
        <v>23</v>
      </c>
      <c r="J127" s="30">
        <f>SUM(J96:J126)</f>
        <v>0</v>
      </c>
      <c r="K127" s="24">
        <f t="shared" si="6"/>
        <v>0</v>
      </c>
      <c r="L127" s="13">
        <f>SUM(L96:L126)</f>
        <v>59</v>
      </c>
      <c r="M127" s="24"/>
      <c r="N127" s="30">
        <f>SUM(N96:N126)</f>
        <v>54</v>
      </c>
      <c r="O127" s="24">
        <f t="shared" si="4"/>
        <v>8.3720930232558138E-2</v>
      </c>
      <c r="P127" s="30">
        <f>SUM(P96:P126)</f>
        <v>0</v>
      </c>
    </row>
    <row r="128" spans="1:16" s="28" customFormat="1" ht="9.9499999999999993" customHeight="1" x14ac:dyDescent="0.3">
      <c r="A128" s="79" t="s">
        <v>340</v>
      </c>
      <c r="B128" s="79"/>
      <c r="C128" s="23">
        <f>SUM(C127,C94,C70,C32,C23,C17)</f>
        <v>10894.019999999999</v>
      </c>
      <c r="D128" s="30">
        <f>SUM(D127,D94,D70,D32,D23,D17)</f>
        <v>3436</v>
      </c>
      <c r="E128" s="30">
        <f>SUM(E127,E94,E70,E32,E23,E17)</f>
        <v>3436</v>
      </c>
      <c r="F128" s="23"/>
      <c r="G128" s="30">
        <f>SUM(G127,G94,G70,G32,G23,G17)</f>
        <v>267</v>
      </c>
      <c r="H128" s="24">
        <v>7.9569249177385587E-2</v>
      </c>
      <c r="I128" s="30">
        <f>SUM(I127,I94,I70,I32,I23,I17)</f>
        <v>73</v>
      </c>
      <c r="J128" s="30">
        <f>SUM(J127,J94,J70,J32,J23,J17)</f>
        <v>31</v>
      </c>
      <c r="K128" s="24">
        <f t="shared" si="6"/>
        <v>0.11610486891385768</v>
      </c>
      <c r="L128" s="13">
        <f>SUM(L127,L94,L70,L32,L23,L17)</f>
        <v>324</v>
      </c>
      <c r="M128" s="24"/>
      <c r="N128" s="30">
        <f>SUM(N127,N94,N70,N32,N23,N17)</f>
        <v>260</v>
      </c>
      <c r="O128" s="24">
        <f t="shared" si="4"/>
        <v>7.5669383003492435E-2</v>
      </c>
      <c r="P128" s="30">
        <f>SUM(P127,P94,P70,P32,P23,P17)</f>
        <v>0</v>
      </c>
    </row>
    <row r="129" spans="1:16" ht="16.5" customHeight="1" x14ac:dyDescent="0.3">
      <c r="K129" s="36"/>
      <c r="L129" s="36"/>
      <c r="M129" s="36"/>
      <c r="N129" s="36"/>
      <c r="O129" s="36"/>
      <c r="P129" s="36"/>
    </row>
    <row r="130" spans="1:16" s="40" customFormat="1" ht="10.5" customHeight="1" x14ac:dyDescent="0.25">
      <c r="A130" s="80" t="s">
        <v>341</v>
      </c>
      <c r="B130" s="80"/>
      <c r="C130" s="80"/>
      <c r="D130" s="80"/>
      <c r="E130" s="80"/>
      <c r="F130" s="80"/>
      <c r="G130" s="80"/>
      <c r="H130" s="46"/>
      <c r="I130" s="46"/>
      <c r="J130" s="46"/>
      <c r="K130" s="47"/>
      <c r="L130" s="47"/>
      <c r="M130" s="47"/>
      <c r="N130" s="47"/>
      <c r="O130" s="47"/>
      <c r="P130" s="47"/>
    </row>
    <row r="131" spans="1:16" s="40" customFormat="1" ht="18.75" customHeight="1" x14ac:dyDescent="0.25">
      <c r="A131" s="80"/>
      <c r="B131" s="80"/>
      <c r="C131" s="80"/>
      <c r="D131" s="80"/>
      <c r="E131" s="80"/>
      <c r="F131" s="80"/>
      <c r="G131" s="80"/>
      <c r="H131" s="46"/>
      <c r="I131" s="46"/>
      <c r="J131" s="46"/>
      <c r="K131" s="46" t="s">
        <v>342</v>
      </c>
      <c r="L131" s="46"/>
      <c r="M131" s="50"/>
      <c r="N131" s="50"/>
      <c r="O131" s="77">
        <v>45331</v>
      </c>
      <c r="P131" s="78"/>
    </row>
  </sheetData>
  <mergeCells count="70">
    <mergeCell ref="A1:P1"/>
    <mergeCell ref="A2:P2"/>
    <mergeCell ref="A3:P3"/>
    <mergeCell ref="A4:P4"/>
    <mergeCell ref="A6:A11"/>
    <mergeCell ref="B6:B11"/>
    <mergeCell ref="C6:C11"/>
    <mergeCell ref="F6:F11"/>
    <mergeCell ref="G6:K6"/>
    <mergeCell ref="L6:P6"/>
    <mergeCell ref="G7:I7"/>
    <mergeCell ref="J7:K7"/>
    <mergeCell ref="L7:M7"/>
    <mergeCell ref="N7:P7"/>
    <mergeCell ref="E6:E11"/>
    <mergeCell ref="P8:P11"/>
    <mergeCell ref="A13:B13"/>
    <mergeCell ref="A15:A16"/>
    <mergeCell ref="A17:B17"/>
    <mergeCell ref="A18:B18"/>
    <mergeCell ref="J8:J11"/>
    <mergeCell ref="K8:K11"/>
    <mergeCell ref="L8:L11"/>
    <mergeCell ref="M8:M11"/>
    <mergeCell ref="N8:N11"/>
    <mergeCell ref="O8:O11"/>
    <mergeCell ref="H8:H11"/>
    <mergeCell ref="I8:I11"/>
    <mergeCell ref="G8:G11"/>
    <mergeCell ref="A23:B23"/>
    <mergeCell ref="A24:B24"/>
    <mergeCell ref="A25:A27"/>
    <mergeCell ref="A29:A31"/>
    <mergeCell ref="D6:D11"/>
    <mergeCell ref="A21:A22"/>
    <mergeCell ref="A32:B32"/>
    <mergeCell ref="A65:A68"/>
    <mergeCell ref="A34:A35"/>
    <mergeCell ref="A36:A37"/>
    <mergeCell ref="A38:A39"/>
    <mergeCell ref="A40:A41"/>
    <mergeCell ref="A43:A45"/>
    <mergeCell ref="A46:A47"/>
    <mergeCell ref="A51:A53"/>
    <mergeCell ref="A54:A55"/>
    <mergeCell ref="A56:A58"/>
    <mergeCell ref="A60:A62"/>
    <mergeCell ref="A63:A64"/>
    <mergeCell ref="A33:B33"/>
    <mergeCell ref="A100:A103"/>
    <mergeCell ref="A70:B70"/>
    <mergeCell ref="A71:B71"/>
    <mergeCell ref="A73:A74"/>
    <mergeCell ref="A75:A76"/>
    <mergeCell ref="A78:A82"/>
    <mergeCell ref="A84:A86"/>
    <mergeCell ref="A87:A88"/>
    <mergeCell ref="A89:A90"/>
    <mergeCell ref="A94:B94"/>
    <mergeCell ref="A95:B95"/>
    <mergeCell ref="A96:A98"/>
    <mergeCell ref="A128:B128"/>
    <mergeCell ref="A130:G131"/>
    <mergeCell ref="O131:P131"/>
    <mergeCell ref="A105:A106"/>
    <mergeCell ref="A107:A111"/>
    <mergeCell ref="A112:A115"/>
    <mergeCell ref="A117:A121"/>
    <mergeCell ref="A123:A125"/>
    <mergeCell ref="A127:B127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r:id="rId1"/>
  <rowBreaks count="1" manualBreakCount="1"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8"/>
  <sheetViews>
    <sheetView view="pageBreakPreview" zoomScale="130" zoomScaleNormal="150" zoomScaleSheetLayoutView="130" workbookViewId="0">
      <pane xSplit="5" ySplit="9" topLeftCell="F342" activePane="bottomRight" state="frozen"/>
      <selection pane="topRight" activeCell="F1" sqref="F1"/>
      <selection pane="bottomLeft" activeCell="A10" sqref="A10"/>
      <selection pane="bottomRight" activeCell="O159" sqref="O159:O161"/>
    </sheetView>
  </sheetViews>
  <sheetFormatPr defaultRowHeight="18.75" x14ac:dyDescent="0.3"/>
  <cols>
    <col min="1" max="1" width="2.85546875" style="34" customWidth="1"/>
    <col min="2" max="2" width="40.85546875" style="35" customWidth="1"/>
    <col min="3" max="3" width="16.28515625" style="35" customWidth="1"/>
    <col min="4" max="4" width="15" style="35" customWidth="1"/>
    <col min="5" max="5" width="16.140625" style="35" customWidth="1"/>
    <col min="6" max="6" width="25.7109375" style="35" customWidth="1"/>
    <col min="7" max="7" width="9.7109375" style="35" customWidth="1"/>
    <col min="8" max="8" width="10" style="35" customWidth="1"/>
    <col min="9" max="9" width="8.5703125" style="35" customWidth="1"/>
    <col min="10" max="11" width="9.42578125" style="35" customWidth="1"/>
    <col min="12" max="12" width="8.42578125" style="42" customWidth="1"/>
    <col min="13" max="13" width="9" style="35" customWidth="1"/>
    <col min="14" max="14" width="9.7109375" style="35" customWidth="1"/>
    <col min="15" max="15" width="8.42578125" style="35" customWidth="1"/>
    <col min="16" max="16" width="8.85546875" style="35" customWidth="1"/>
    <col min="17" max="17" width="9.140625" style="2"/>
    <col min="18" max="18" width="27.42578125" style="2" customWidth="1"/>
    <col min="19" max="16384" width="9.140625" style="2"/>
  </cols>
  <sheetData>
    <row r="1" spans="1:22" x14ac:dyDescent="0.3">
      <c r="A1" s="58" t="s">
        <v>390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"/>
      <c r="R1" s="1"/>
      <c r="S1" s="1"/>
      <c r="T1" s="1"/>
      <c r="U1" s="1"/>
      <c r="V1" s="1"/>
    </row>
    <row r="2" spans="1:22" x14ac:dyDescent="0.3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  <c r="S2" s="1"/>
      <c r="T2" s="1"/>
      <c r="U2" s="1"/>
      <c r="V2" s="1"/>
    </row>
    <row r="3" spans="1:22" x14ac:dyDescent="0.3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  <c r="V3" s="1"/>
    </row>
    <row r="4" spans="1:22" x14ac:dyDescent="0.3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"/>
      <c r="R4" s="1"/>
      <c r="S4" s="1"/>
      <c r="T4" s="1"/>
      <c r="U4" s="1"/>
      <c r="V4" s="1"/>
    </row>
    <row r="5" spans="1:22" ht="2.25" customHeight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1"/>
      <c r="R5" s="1"/>
      <c r="S5" s="1"/>
      <c r="T5" s="1"/>
      <c r="U5" s="1"/>
      <c r="V5" s="1"/>
    </row>
    <row r="6" spans="1:22" ht="18.75" customHeight="1" x14ac:dyDescent="0.3">
      <c r="A6" s="60" t="s">
        <v>3</v>
      </c>
      <c r="B6" s="61" t="s">
        <v>4</v>
      </c>
      <c r="C6" s="62" t="s">
        <v>382</v>
      </c>
      <c r="D6" s="65" t="s">
        <v>379</v>
      </c>
      <c r="E6" s="61" t="s">
        <v>380</v>
      </c>
      <c r="F6" s="61" t="s">
        <v>383</v>
      </c>
      <c r="G6" s="61" t="s">
        <v>5</v>
      </c>
      <c r="H6" s="61"/>
      <c r="I6" s="61"/>
      <c r="J6" s="61"/>
      <c r="K6" s="61"/>
      <c r="L6" s="61" t="s">
        <v>384</v>
      </c>
      <c r="M6" s="61"/>
      <c r="N6" s="61"/>
      <c r="O6" s="61"/>
      <c r="P6" s="61"/>
      <c r="Q6" s="6"/>
      <c r="R6" s="6"/>
      <c r="S6" s="6"/>
      <c r="T6" s="6"/>
      <c r="U6" s="6"/>
      <c r="V6" s="6"/>
    </row>
    <row r="7" spans="1:22" ht="44.25" customHeight="1" x14ac:dyDescent="0.3">
      <c r="A7" s="60"/>
      <c r="B7" s="61"/>
      <c r="C7" s="63"/>
      <c r="D7" s="66"/>
      <c r="E7" s="61"/>
      <c r="F7" s="61"/>
      <c r="G7" s="61" t="s">
        <v>385</v>
      </c>
      <c r="H7" s="61"/>
      <c r="I7" s="61"/>
      <c r="J7" s="61" t="s">
        <v>386</v>
      </c>
      <c r="K7" s="61"/>
      <c r="L7" s="61" t="s">
        <v>387</v>
      </c>
      <c r="M7" s="61"/>
      <c r="N7" s="61" t="s">
        <v>388</v>
      </c>
      <c r="O7" s="61"/>
      <c r="P7" s="61"/>
      <c r="Q7" s="6"/>
      <c r="R7" s="6"/>
      <c r="S7" s="6"/>
      <c r="T7" s="6"/>
      <c r="U7" s="6"/>
      <c r="V7" s="6"/>
    </row>
    <row r="8" spans="1:22" ht="18" customHeight="1" x14ac:dyDescent="0.3">
      <c r="A8" s="60"/>
      <c r="B8" s="61"/>
      <c r="C8" s="63"/>
      <c r="D8" s="66"/>
      <c r="E8" s="61"/>
      <c r="F8" s="61"/>
      <c r="G8" s="61" t="s">
        <v>6</v>
      </c>
      <c r="H8" s="61" t="s">
        <v>7</v>
      </c>
      <c r="I8" s="61" t="s">
        <v>389</v>
      </c>
      <c r="J8" s="61" t="s">
        <v>6</v>
      </c>
      <c r="K8" s="61" t="s">
        <v>8</v>
      </c>
      <c r="L8" s="84" t="s">
        <v>6</v>
      </c>
      <c r="M8" s="61" t="s">
        <v>7</v>
      </c>
      <c r="N8" s="61" t="s">
        <v>6</v>
      </c>
      <c r="O8" s="61" t="s">
        <v>7</v>
      </c>
      <c r="P8" s="61" t="s">
        <v>389</v>
      </c>
      <c r="Q8" s="6"/>
      <c r="R8" s="6"/>
      <c r="S8" s="6"/>
      <c r="T8" s="6"/>
      <c r="U8" s="6"/>
      <c r="V8" s="6"/>
    </row>
    <row r="9" spans="1:22" ht="18" customHeight="1" x14ac:dyDescent="0.3">
      <c r="A9" s="60"/>
      <c r="B9" s="61"/>
      <c r="C9" s="63"/>
      <c r="D9" s="66"/>
      <c r="E9" s="61"/>
      <c r="F9" s="61"/>
      <c r="G9" s="61"/>
      <c r="H9" s="61"/>
      <c r="I9" s="61"/>
      <c r="J9" s="61"/>
      <c r="K9" s="61"/>
      <c r="L9" s="84"/>
      <c r="M9" s="61"/>
      <c r="N9" s="61"/>
      <c r="O9" s="61"/>
      <c r="P9" s="61"/>
      <c r="Q9" s="6"/>
      <c r="R9" s="6"/>
      <c r="S9" s="6"/>
      <c r="T9" s="6"/>
      <c r="U9" s="6"/>
      <c r="V9" s="6"/>
    </row>
    <row r="10" spans="1:22" ht="87" customHeight="1" x14ac:dyDescent="0.3">
      <c r="A10" s="60"/>
      <c r="B10" s="61"/>
      <c r="C10" s="63"/>
      <c r="D10" s="66"/>
      <c r="E10" s="61"/>
      <c r="F10" s="61"/>
      <c r="G10" s="61"/>
      <c r="H10" s="61"/>
      <c r="I10" s="61"/>
      <c r="J10" s="61"/>
      <c r="K10" s="61"/>
      <c r="L10" s="84"/>
      <c r="M10" s="61"/>
      <c r="N10" s="61"/>
      <c r="O10" s="61"/>
      <c r="P10" s="61"/>
      <c r="Q10" s="6"/>
      <c r="R10" s="6"/>
      <c r="S10" s="6"/>
      <c r="T10" s="6"/>
      <c r="U10" s="6"/>
      <c r="V10" s="6"/>
    </row>
    <row r="11" spans="1:22" ht="6.75" hidden="1" customHeight="1" x14ac:dyDescent="0.3">
      <c r="A11" s="60"/>
      <c r="B11" s="61"/>
      <c r="C11" s="64"/>
      <c r="D11" s="67"/>
      <c r="E11" s="61"/>
      <c r="F11" s="61"/>
      <c r="G11" s="61"/>
      <c r="H11" s="61"/>
      <c r="I11" s="61"/>
      <c r="J11" s="61"/>
      <c r="K11" s="61"/>
      <c r="L11" s="84"/>
      <c r="M11" s="61"/>
      <c r="N11" s="61"/>
      <c r="O11" s="61"/>
      <c r="P11" s="61"/>
      <c r="Q11" s="6"/>
      <c r="R11" s="6"/>
      <c r="S11" s="6"/>
      <c r="T11" s="6"/>
      <c r="U11" s="6"/>
      <c r="V11" s="6"/>
    </row>
    <row r="12" spans="1:22" x14ac:dyDescent="0.3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15</v>
      </c>
      <c r="K12" s="8">
        <v>21</v>
      </c>
      <c r="L12" s="9">
        <v>22</v>
      </c>
      <c r="M12" s="8">
        <v>23</v>
      </c>
      <c r="N12" s="8">
        <v>24</v>
      </c>
      <c r="O12" s="8">
        <v>25</v>
      </c>
      <c r="P12" s="8">
        <v>26</v>
      </c>
      <c r="Q12" s="6"/>
      <c r="R12" s="6"/>
      <c r="S12" s="6"/>
      <c r="T12" s="6"/>
      <c r="U12" s="6"/>
      <c r="V12" s="6"/>
    </row>
    <row r="13" spans="1:22" ht="13.15" customHeight="1" x14ac:dyDescent="0.3">
      <c r="A13" s="68" t="s">
        <v>9</v>
      </c>
      <c r="B13" s="69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0"/>
      <c r="N13" s="10"/>
      <c r="O13" s="10"/>
      <c r="P13" s="10"/>
      <c r="Q13" s="6"/>
      <c r="R13" s="6"/>
      <c r="S13" s="6"/>
      <c r="T13" s="6"/>
      <c r="U13" s="6"/>
      <c r="V13" s="6"/>
    </row>
    <row r="14" spans="1:22" ht="9.9499999999999993" customHeight="1" x14ac:dyDescent="0.3">
      <c r="A14" s="62">
        <v>1</v>
      </c>
      <c r="B14" s="12" t="s">
        <v>10</v>
      </c>
      <c r="C14" s="13"/>
      <c r="D14" s="14"/>
      <c r="E14" s="13"/>
      <c r="F14" s="15"/>
      <c r="G14" s="13"/>
      <c r="H14" s="16"/>
      <c r="I14" s="13"/>
      <c r="J14" s="13"/>
      <c r="K14" s="17"/>
      <c r="L14" s="18"/>
      <c r="M14" s="17"/>
      <c r="N14" s="13"/>
      <c r="O14" s="17"/>
      <c r="P14" s="13"/>
      <c r="Q14" s="1"/>
      <c r="R14" s="1"/>
      <c r="S14" s="1"/>
      <c r="T14" s="1"/>
      <c r="U14" s="1"/>
      <c r="V14" s="1"/>
    </row>
    <row r="15" spans="1:22" s="21" customFormat="1" ht="9.9499999999999993" customHeight="1" x14ac:dyDescent="0.3">
      <c r="A15" s="64"/>
      <c r="B15" s="12" t="s">
        <v>11</v>
      </c>
      <c r="C15" s="13">
        <v>1221.3</v>
      </c>
      <c r="D15" s="13">
        <v>240</v>
      </c>
      <c r="E15" s="13">
        <v>240</v>
      </c>
      <c r="F15" s="19">
        <f>E15/C15</f>
        <v>0.19651191353475805</v>
      </c>
      <c r="G15" s="13">
        <v>0</v>
      </c>
      <c r="H15" s="17">
        <f>G15/D15</f>
        <v>0</v>
      </c>
      <c r="I15" s="13"/>
      <c r="J15" s="13">
        <v>0</v>
      </c>
      <c r="K15" s="17">
        <v>0</v>
      </c>
      <c r="L15" s="18">
        <f>ROUNDDOWN(E15*M15,0)</f>
        <v>12</v>
      </c>
      <c r="M15" s="16">
        <v>0.05</v>
      </c>
      <c r="N15" s="13">
        <v>0</v>
      </c>
      <c r="O15" s="17">
        <f>N15/E15</f>
        <v>0</v>
      </c>
      <c r="P15" s="13">
        <v>0</v>
      </c>
      <c r="Q15" s="20"/>
      <c r="R15" s="20"/>
      <c r="S15" s="20"/>
      <c r="T15" s="20"/>
      <c r="U15" s="20"/>
      <c r="V15" s="20"/>
    </row>
    <row r="16" spans="1:22" s="21" customFormat="1" ht="9.9499999999999993" customHeight="1" x14ac:dyDescent="0.3">
      <c r="A16" s="8">
        <v>2</v>
      </c>
      <c r="B16" s="12" t="s">
        <v>12</v>
      </c>
      <c r="C16" s="13">
        <v>149.35</v>
      </c>
      <c r="D16" s="13">
        <v>67</v>
      </c>
      <c r="E16" s="13">
        <v>67</v>
      </c>
      <c r="F16" s="19">
        <f t="shared" ref="F16:F80" si="0">E16/C16</f>
        <v>0.44861064613324408</v>
      </c>
      <c r="G16" s="13">
        <v>0</v>
      </c>
      <c r="H16" s="17">
        <f>G16/D16</f>
        <v>0</v>
      </c>
      <c r="I16" s="13"/>
      <c r="J16" s="13">
        <v>0</v>
      </c>
      <c r="K16" s="17">
        <v>0</v>
      </c>
      <c r="L16" s="18">
        <f>ROUNDDOWN(E16*M16,0)</f>
        <v>3</v>
      </c>
      <c r="M16" s="16">
        <v>0.05</v>
      </c>
      <c r="N16" s="13">
        <v>0</v>
      </c>
      <c r="O16" s="17">
        <f t="shared" ref="O16:O80" si="1">N16/E16</f>
        <v>0</v>
      </c>
      <c r="P16" s="13">
        <v>0</v>
      </c>
      <c r="Q16" s="20"/>
      <c r="R16" s="20"/>
      <c r="S16" s="20"/>
      <c r="T16" s="20"/>
      <c r="U16" s="20"/>
      <c r="V16" s="20"/>
    </row>
    <row r="17" spans="1:22" s="21" customFormat="1" ht="9.9499999999999993" customHeight="1" x14ac:dyDescent="0.3">
      <c r="A17" s="62">
        <v>3</v>
      </c>
      <c r="B17" s="12" t="s">
        <v>13</v>
      </c>
      <c r="C17" s="13"/>
      <c r="D17" s="13"/>
      <c r="E17" s="13"/>
      <c r="F17" s="19"/>
      <c r="G17" s="13"/>
      <c r="H17" s="17"/>
      <c r="I17" s="13"/>
      <c r="J17" s="13"/>
      <c r="K17" s="17"/>
      <c r="L17" s="18"/>
      <c r="M17" s="16"/>
      <c r="N17" s="13"/>
      <c r="O17" s="17"/>
      <c r="P17" s="13"/>
      <c r="Q17" s="20"/>
      <c r="R17" s="20"/>
      <c r="S17" s="20"/>
      <c r="T17" s="20"/>
      <c r="U17" s="20"/>
      <c r="V17" s="20"/>
    </row>
    <row r="18" spans="1:22" s="21" customFormat="1" ht="9.9499999999999993" customHeight="1" x14ac:dyDescent="0.3">
      <c r="A18" s="63"/>
      <c r="B18" s="12" t="s">
        <v>14</v>
      </c>
      <c r="C18" s="13">
        <v>89.41</v>
      </c>
      <c r="D18" s="13">
        <v>8</v>
      </c>
      <c r="E18" s="13">
        <v>8</v>
      </c>
      <c r="F18" s="19">
        <f t="shared" si="0"/>
        <v>8.9475450173358687E-2</v>
      </c>
      <c r="G18" s="13">
        <v>0</v>
      </c>
      <c r="H18" s="17">
        <f t="shared" ref="H18:H21" si="2">G18/D18</f>
        <v>0</v>
      </c>
      <c r="I18" s="13"/>
      <c r="J18" s="13">
        <v>0</v>
      </c>
      <c r="K18" s="17">
        <v>0</v>
      </c>
      <c r="L18" s="18">
        <f t="shared" ref="L18:L78" si="3">ROUNDDOWN(E18*M18,0)</f>
        <v>0</v>
      </c>
      <c r="M18" s="16">
        <v>0.05</v>
      </c>
      <c r="N18" s="13">
        <v>0</v>
      </c>
      <c r="O18" s="17">
        <f t="shared" si="1"/>
        <v>0</v>
      </c>
      <c r="P18" s="13">
        <v>0</v>
      </c>
      <c r="Q18" s="20"/>
      <c r="R18" s="20"/>
      <c r="S18" s="20"/>
      <c r="T18" s="20"/>
      <c r="U18" s="20"/>
      <c r="V18" s="20"/>
    </row>
    <row r="19" spans="1:22" s="21" customFormat="1" ht="9.9499999999999993" customHeight="1" x14ac:dyDescent="0.3">
      <c r="A19" s="63"/>
      <c r="B19" s="12" t="s">
        <v>15</v>
      </c>
      <c r="C19" s="13">
        <v>54.72</v>
      </c>
      <c r="D19" s="13">
        <v>11</v>
      </c>
      <c r="E19" s="13">
        <v>11</v>
      </c>
      <c r="F19" s="19">
        <f t="shared" si="0"/>
        <v>0.20102339181286549</v>
      </c>
      <c r="G19" s="13">
        <v>0</v>
      </c>
      <c r="H19" s="17">
        <f t="shared" si="2"/>
        <v>0</v>
      </c>
      <c r="I19" s="13"/>
      <c r="J19" s="13">
        <v>0</v>
      </c>
      <c r="K19" s="17">
        <v>0</v>
      </c>
      <c r="L19" s="18">
        <f t="shared" si="3"/>
        <v>0</v>
      </c>
      <c r="M19" s="16">
        <v>0.05</v>
      </c>
      <c r="N19" s="13">
        <v>0</v>
      </c>
      <c r="O19" s="17">
        <f t="shared" si="1"/>
        <v>0</v>
      </c>
      <c r="P19" s="13">
        <v>0</v>
      </c>
      <c r="Q19" s="20"/>
      <c r="R19" s="20"/>
      <c r="S19" s="20"/>
      <c r="T19" s="20"/>
      <c r="U19" s="20"/>
      <c r="V19" s="20"/>
    </row>
    <row r="20" spans="1:22" s="21" customFormat="1" ht="9.9499999999999993" customHeight="1" x14ac:dyDescent="0.3">
      <c r="A20" s="63"/>
      <c r="B20" s="12" t="s">
        <v>16</v>
      </c>
      <c r="C20" s="13">
        <v>11.18</v>
      </c>
      <c r="D20" s="13">
        <v>13</v>
      </c>
      <c r="E20" s="13">
        <v>13</v>
      </c>
      <c r="F20" s="19">
        <f t="shared" si="0"/>
        <v>1.1627906976744187</v>
      </c>
      <c r="G20" s="13">
        <v>0</v>
      </c>
      <c r="H20" s="17">
        <f t="shared" si="2"/>
        <v>0</v>
      </c>
      <c r="I20" s="13"/>
      <c r="J20" s="13">
        <v>0</v>
      </c>
      <c r="K20" s="17">
        <v>0</v>
      </c>
      <c r="L20" s="18">
        <f t="shared" si="3"/>
        <v>0</v>
      </c>
      <c r="M20" s="16">
        <v>0.05</v>
      </c>
      <c r="N20" s="13">
        <v>0</v>
      </c>
      <c r="O20" s="17">
        <f t="shared" si="1"/>
        <v>0</v>
      </c>
      <c r="P20" s="13">
        <v>0</v>
      </c>
      <c r="Q20" s="20"/>
      <c r="R20" s="20"/>
      <c r="S20" s="20"/>
      <c r="T20" s="20"/>
      <c r="U20" s="20"/>
      <c r="V20" s="20"/>
    </row>
    <row r="21" spans="1:22" s="21" customFormat="1" ht="9.9499999999999993" customHeight="1" x14ac:dyDescent="0.3">
      <c r="A21" s="64"/>
      <c r="B21" s="12" t="s">
        <v>17</v>
      </c>
      <c r="C21" s="13">
        <v>58.79</v>
      </c>
      <c r="D21" s="13">
        <v>9</v>
      </c>
      <c r="E21" s="13">
        <v>9</v>
      </c>
      <c r="F21" s="19">
        <f t="shared" si="0"/>
        <v>0.15308725973805068</v>
      </c>
      <c r="G21" s="13">
        <v>0</v>
      </c>
      <c r="H21" s="17">
        <f t="shared" si="2"/>
        <v>0</v>
      </c>
      <c r="I21" s="13"/>
      <c r="J21" s="13">
        <v>0</v>
      </c>
      <c r="K21" s="17">
        <v>0</v>
      </c>
      <c r="L21" s="18">
        <f t="shared" si="3"/>
        <v>0</v>
      </c>
      <c r="M21" s="16">
        <v>0.05</v>
      </c>
      <c r="N21" s="13">
        <v>0</v>
      </c>
      <c r="O21" s="17">
        <f t="shared" si="1"/>
        <v>0</v>
      </c>
      <c r="P21" s="13">
        <v>0</v>
      </c>
      <c r="Q21" s="20"/>
      <c r="R21" s="20"/>
      <c r="S21" s="20"/>
      <c r="T21" s="20"/>
      <c r="U21" s="20"/>
      <c r="V21" s="20"/>
    </row>
    <row r="22" spans="1:22" ht="51.75" customHeight="1" x14ac:dyDescent="0.3">
      <c r="A22" s="8">
        <v>4</v>
      </c>
      <c r="B22" s="12" t="s">
        <v>18</v>
      </c>
      <c r="C22" s="13"/>
      <c r="D22" s="13"/>
      <c r="E22" s="13"/>
      <c r="F22" s="19"/>
      <c r="G22" s="13"/>
      <c r="H22" s="17"/>
      <c r="I22" s="13"/>
      <c r="J22" s="13"/>
      <c r="K22" s="17"/>
      <c r="L22" s="18"/>
      <c r="M22" s="16"/>
      <c r="N22" s="13"/>
      <c r="O22" s="17"/>
      <c r="P22" s="13"/>
      <c r="Q22" s="1"/>
      <c r="R22" s="1"/>
      <c r="S22" s="1"/>
      <c r="T22" s="1"/>
      <c r="U22" s="1"/>
      <c r="V22" s="1"/>
    </row>
    <row r="23" spans="1:22" s="28" customFormat="1" ht="9.9499999999999993" customHeight="1" x14ac:dyDescent="0.3">
      <c r="A23" s="70" t="s">
        <v>19</v>
      </c>
      <c r="B23" s="71"/>
      <c r="C23" s="22">
        <f>SUM(C15:C17)</f>
        <v>1370.6499999999999</v>
      </c>
      <c r="D23" s="22">
        <f>SUM(D15:D22)</f>
        <v>348</v>
      </c>
      <c r="E23" s="22">
        <f>SUM(E15:E22)</f>
        <v>348</v>
      </c>
      <c r="F23" s="23">
        <f t="shared" si="0"/>
        <v>0.25389413781782366</v>
      </c>
      <c r="G23" s="22">
        <f>SUM(G15:G21)</f>
        <v>0</v>
      </c>
      <c r="H23" s="17">
        <f>G23/D23</f>
        <v>0</v>
      </c>
      <c r="I23" s="22">
        <f t="shared" ref="I23:J23" si="4">SUM(I15:I22)</f>
        <v>0</v>
      </c>
      <c r="J23" s="22">
        <f t="shared" si="4"/>
        <v>0</v>
      </c>
      <c r="K23" s="24">
        <v>0</v>
      </c>
      <c r="L23" s="25">
        <f>SUM(L15:L21)</f>
        <v>15</v>
      </c>
      <c r="M23" s="26"/>
      <c r="N23" s="22">
        <f>SUM(N15:N21)</f>
        <v>0</v>
      </c>
      <c r="O23" s="24">
        <f t="shared" si="1"/>
        <v>0</v>
      </c>
      <c r="P23" s="22">
        <f>SUM(P15:P22)</f>
        <v>0</v>
      </c>
      <c r="Q23" s="27"/>
      <c r="R23" s="27"/>
      <c r="S23" s="27"/>
      <c r="T23" s="27"/>
      <c r="U23" s="27"/>
      <c r="V23" s="27"/>
    </row>
    <row r="24" spans="1:22" ht="9.9499999999999993" customHeight="1" x14ac:dyDescent="0.3">
      <c r="A24" s="72" t="s">
        <v>20</v>
      </c>
      <c r="B24" s="72"/>
      <c r="C24" s="13"/>
      <c r="D24" s="13"/>
      <c r="E24" s="13"/>
      <c r="F24" s="19"/>
      <c r="G24" s="13"/>
      <c r="H24" s="17"/>
      <c r="I24" s="13"/>
      <c r="J24" s="13"/>
      <c r="K24" s="17"/>
      <c r="L24" s="18"/>
      <c r="M24" s="16"/>
      <c r="N24" s="13"/>
      <c r="O24" s="17"/>
      <c r="P24" s="13"/>
      <c r="Q24" s="1"/>
      <c r="R24" s="1"/>
      <c r="S24" s="1"/>
      <c r="T24" s="1"/>
      <c r="U24" s="1"/>
      <c r="V24" s="1"/>
    </row>
    <row r="25" spans="1:22" ht="9.9499999999999993" customHeight="1" x14ac:dyDescent="0.3">
      <c r="A25" s="62">
        <v>1</v>
      </c>
      <c r="B25" s="12" t="s">
        <v>21</v>
      </c>
      <c r="C25" s="13"/>
      <c r="D25" s="13"/>
      <c r="E25" s="13"/>
      <c r="F25" s="19"/>
      <c r="G25" s="13"/>
      <c r="H25" s="17"/>
      <c r="I25" s="13"/>
      <c r="J25" s="13"/>
      <c r="K25" s="17"/>
      <c r="L25" s="18"/>
      <c r="M25" s="16"/>
      <c r="N25" s="13"/>
      <c r="O25" s="17"/>
      <c r="P25" s="13"/>
      <c r="Q25" s="1"/>
      <c r="R25" s="1"/>
      <c r="S25" s="1"/>
      <c r="T25" s="1"/>
      <c r="U25" s="1"/>
      <c r="V25" s="1"/>
    </row>
    <row r="26" spans="1:22" s="21" customFormat="1" ht="9.9499999999999993" customHeight="1" x14ac:dyDescent="0.3">
      <c r="A26" s="63"/>
      <c r="B26" s="12" t="s">
        <v>22</v>
      </c>
      <c r="C26" s="13">
        <v>514.21</v>
      </c>
      <c r="D26" s="13">
        <v>32</v>
      </c>
      <c r="E26" s="13">
        <v>32</v>
      </c>
      <c r="F26" s="19">
        <f t="shared" si="0"/>
        <v>6.2231384064876216E-2</v>
      </c>
      <c r="G26" s="13">
        <v>1</v>
      </c>
      <c r="H26" s="17">
        <f>G26/D26</f>
        <v>3.125E-2</v>
      </c>
      <c r="I26" s="13"/>
      <c r="J26" s="13">
        <v>0</v>
      </c>
      <c r="K26" s="17">
        <f t="shared" ref="K26:K28" si="5">J26/G26</f>
        <v>0</v>
      </c>
      <c r="L26" s="18">
        <f t="shared" si="3"/>
        <v>1</v>
      </c>
      <c r="M26" s="16">
        <v>0.05</v>
      </c>
      <c r="N26" s="13">
        <v>1</v>
      </c>
      <c r="O26" s="17">
        <f t="shared" si="1"/>
        <v>3.125E-2</v>
      </c>
      <c r="P26" s="13">
        <v>0</v>
      </c>
      <c r="Q26" s="20"/>
      <c r="R26" s="20"/>
      <c r="S26" s="20"/>
      <c r="T26" s="20"/>
      <c r="U26" s="20"/>
      <c r="V26" s="20"/>
    </row>
    <row r="27" spans="1:22" s="21" customFormat="1" ht="9.9499999999999993" customHeight="1" x14ac:dyDescent="0.3">
      <c r="A27" s="63"/>
      <c r="B27" s="12" t="s">
        <v>23</v>
      </c>
      <c r="C27" s="13">
        <v>34.35</v>
      </c>
      <c r="D27" s="13">
        <v>0</v>
      </c>
      <c r="E27" s="13">
        <v>0</v>
      </c>
      <c r="F27" s="19">
        <f t="shared" si="0"/>
        <v>0</v>
      </c>
      <c r="G27" s="13">
        <v>0</v>
      </c>
      <c r="H27" s="17">
        <v>0</v>
      </c>
      <c r="I27" s="13"/>
      <c r="J27" s="13">
        <v>0</v>
      </c>
      <c r="K27" s="17">
        <v>0</v>
      </c>
      <c r="L27" s="18">
        <f t="shared" si="3"/>
        <v>0</v>
      </c>
      <c r="M27" s="16">
        <v>0.05</v>
      </c>
      <c r="N27" s="13">
        <v>0</v>
      </c>
      <c r="O27" s="17">
        <v>0</v>
      </c>
      <c r="P27" s="13">
        <v>0</v>
      </c>
      <c r="Q27" s="20"/>
      <c r="R27" s="20"/>
      <c r="S27" s="20"/>
      <c r="T27" s="20"/>
      <c r="U27" s="20"/>
      <c r="V27" s="20"/>
    </row>
    <row r="28" spans="1:22" s="21" customFormat="1" ht="9.9499999999999993" customHeight="1" x14ac:dyDescent="0.3">
      <c r="A28" s="64"/>
      <c r="B28" s="12" t="s">
        <v>24</v>
      </c>
      <c r="C28" s="13">
        <v>449.61</v>
      </c>
      <c r="D28" s="13">
        <v>31</v>
      </c>
      <c r="E28" s="13">
        <v>31</v>
      </c>
      <c r="F28" s="19">
        <f t="shared" si="0"/>
        <v>6.8948644380685487E-2</v>
      </c>
      <c r="G28" s="13">
        <v>1</v>
      </c>
      <c r="H28" s="17">
        <f>G28/D28</f>
        <v>3.2258064516129031E-2</v>
      </c>
      <c r="I28" s="13"/>
      <c r="J28" s="13">
        <v>0</v>
      </c>
      <c r="K28" s="17">
        <f t="shared" si="5"/>
        <v>0</v>
      </c>
      <c r="L28" s="18">
        <f t="shared" si="3"/>
        <v>1</v>
      </c>
      <c r="M28" s="16">
        <v>0.05</v>
      </c>
      <c r="N28" s="13">
        <v>1</v>
      </c>
      <c r="O28" s="17">
        <f t="shared" si="1"/>
        <v>3.2258064516129031E-2</v>
      </c>
      <c r="P28" s="13">
        <v>0</v>
      </c>
      <c r="Q28" s="20"/>
      <c r="R28" s="20"/>
      <c r="S28" s="20"/>
      <c r="T28" s="20"/>
      <c r="U28" s="20"/>
      <c r="V28" s="20"/>
    </row>
    <row r="29" spans="1:22" ht="9.9499999999999993" customHeight="1" x14ac:dyDescent="0.3">
      <c r="A29" s="62">
        <v>2</v>
      </c>
      <c r="B29" s="12" t="s">
        <v>25</v>
      </c>
      <c r="C29" s="13"/>
      <c r="D29" s="13"/>
      <c r="E29" s="13"/>
      <c r="F29" s="19"/>
      <c r="G29" s="13"/>
      <c r="H29" s="17"/>
      <c r="I29" s="13"/>
      <c r="J29" s="13"/>
      <c r="K29" s="17"/>
      <c r="L29" s="18"/>
      <c r="M29" s="16"/>
      <c r="N29" s="13"/>
      <c r="O29" s="17"/>
      <c r="P29" s="13"/>
      <c r="Q29" s="1"/>
      <c r="R29" s="1"/>
      <c r="S29" s="1"/>
      <c r="T29" s="1"/>
      <c r="U29" s="1"/>
      <c r="V29" s="1"/>
    </row>
    <row r="30" spans="1:22" s="21" customFormat="1" ht="9.9499999999999993" customHeight="1" x14ac:dyDescent="0.3">
      <c r="A30" s="63"/>
      <c r="B30" s="12" t="s">
        <v>26</v>
      </c>
      <c r="C30" s="13">
        <v>188.87</v>
      </c>
      <c r="D30" s="13">
        <v>12</v>
      </c>
      <c r="E30" s="13">
        <v>12</v>
      </c>
      <c r="F30" s="19">
        <f t="shared" si="0"/>
        <v>6.3535765341240003E-2</v>
      </c>
      <c r="G30" s="13">
        <v>0</v>
      </c>
      <c r="H30" s="17">
        <f t="shared" ref="H30:H37" si="6">G30/D30</f>
        <v>0</v>
      </c>
      <c r="I30" s="13"/>
      <c r="J30" s="13">
        <v>0</v>
      </c>
      <c r="K30" s="17">
        <v>0</v>
      </c>
      <c r="L30" s="18">
        <f t="shared" si="3"/>
        <v>0</v>
      </c>
      <c r="M30" s="16">
        <v>0.05</v>
      </c>
      <c r="N30" s="13">
        <v>0</v>
      </c>
      <c r="O30" s="17">
        <f t="shared" si="1"/>
        <v>0</v>
      </c>
      <c r="P30" s="13">
        <v>0</v>
      </c>
      <c r="Q30" s="20"/>
      <c r="R30" s="20"/>
      <c r="S30" s="20"/>
      <c r="T30" s="20"/>
      <c r="U30" s="20"/>
      <c r="V30" s="20"/>
    </row>
    <row r="31" spans="1:22" s="21" customFormat="1" ht="9.9499999999999993" customHeight="1" x14ac:dyDescent="0.3">
      <c r="A31" s="63"/>
      <c r="B31" s="12" t="s">
        <v>27</v>
      </c>
      <c r="C31" s="13">
        <v>46.44</v>
      </c>
      <c r="D31" s="13">
        <v>3</v>
      </c>
      <c r="E31" s="13">
        <v>3</v>
      </c>
      <c r="F31" s="19">
        <f t="shared" si="0"/>
        <v>6.4599483204134375E-2</v>
      </c>
      <c r="G31" s="13">
        <v>0</v>
      </c>
      <c r="H31" s="17">
        <f t="shared" si="6"/>
        <v>0</v>
      </c>
      <c r="I31" s="13"/>
      <c r="J31" s="13">
        <v>0</v>
      </c>
      <c r="K31" s="17">
        <v>0</v>
      </c>
      <c r="L31" s="18">
        <f t="shared" si="3"/>
        <v>0</v>
      </c>
      <c r="M31" s="16">
        <v>0.05</v>
      </c>
      <c r="N31" s="13">
        <v>0</v>
      </c>
      <c r="O31" s="17">
        <f t="shared" si="1"/>
        <v>0</v>
      </c>
      <c r="P31" s="13">
        <v>0</v>
      </c>
      <c r="Q31" s="20"/>
      <c r="R31" s="20"/>
      <c r="S31" s="20"/>
      <c r="T31" s="20"/>
      <c r="U31" s="20"/>
      <c r="V31" s="20"/>
    </row>
    <row r="32" spans="1:22" s="21" customFormat="1" ht="9.9499999999999993" customHeight="1" x14ac:dyDescent="0.3">
      <c r="A32" s="63"/>
      <c r="B32" s="12" t="s">
        <v>28</v>
      </c>
      <c r="C32" s="13">
        <v>423.88</v>
      </c>
      <c r="D32" s="13">
        <v>35</v>
      </c>
      <c r="E32" s="13">
        <v>35</v>
      </c>
      <c r="F32" s="19">
        <f t="shared" si="0"/>
        <v>8.2570538831744839E-2</v>
      </c>
      <c r="G32" s="13">
        <v>1</v>
      </c>
      <c r="H32" s="17">
        <f t="shared" si="6"/>
        <v>2.8571428571428571E-2</v>
      </c>
      <c r="I32" s="13"/>
      <c r="J32" s="13">
        <v>0</v>
      </c>
      <c r="K32" s="17">
        <f t="shared" ref="K32" si="7">J32/G32</f>
        <v>0</v>
      </c>
      <c r="L32" s="18">
        <f t="shared" si="3"/>
        <v>1</v>
      </c>
      <c r="M32" s="16">
        <v>0.05</v>
      </c>
      <c r="N32" s="13">
        <v>1</v>
      </c>
      <c r="O32" s="17">
        <f t="shared" si="1"/>
        <v>2.8571428571428571E-2</v>
      </c>
      <c r="P32" s="13">
        <v>0</v>
      </c>
      <c r="Q32" s="20"/>
      <c r="R32" s="20"/>
      <c r="S32" s="20"/>
      <c r="T32" s="20"/>
      <c r="U32" s="20"/>
      <c r="V32" s="20"/>
    </row>
    <row r="33" spans="1:22" s="21" customFormat="1" ht="9.9499999999999993" customHeight="1" x14ac:dyDescent="0.3">
      <c r="A33" s="63"/>
      <c r="B33" s="12" t="s">
        <v>29</v>
      </c>
      <c r="C33" s="13">
        <v>96.39</v>
      </c>
      <c r="D33" s="13">
        <v>8</v>
      </c>
      <c r="E33" s="13">
        <v>8</v>
      </c>
      <c r="F33" s="19">
        <f t="shared" si="0"/>
        <v>8.2996161427533979E-2</v>
      </c>
      <c r="G33" s="13">
        <v>0</v>
      </c>
      <c r="H33" s="17">
        <f t="shared" si="6"/>
        <v>0</v>
      </c>
      <c r="I33" s="13"/>
      <c r="J33" s="13">
        <v>0</v>
      </c>
      <c r="K33" s="17">
        <v>0</v>
      </c>
      <c r="L33" s="18">
        <f t="shared" si="3"/>
        <v>0</v>
      </c>
      <c r="M33" s="16">
        <v>0.05</v>
      </c>
      <c r="N33" s="13">
        <v>0</v>
      </c>
      <c r="O33" s="17">
        <f t="shared" si="1"/>
        <v>0</v>
      </c>
      <c r="P33" s="13">
        <v>0</v>
      </c>
      <c r="Q33" s="20"/>
      <c r="R33" s="20"/>
      <c r="S33" s="20"/>
      <c r="T33" s="20"/>
      <c r="U33" s="20"/>
      <c r="V33" s="20"/>
    </row>
    <row r="34" spans="1:22" s="21" customFormat="1" ht="9.9499999999999993" customHeight="1" x14ac:dyDescent="0.3">
      <c r="A34" s="63"/>
      <c r="B34" s="12" t="s">
        <v>30</v>
      </c>
      <c r="C34" s="13">
        <v>204.58</v>
      </c>
      <c r="D34" s="13">
        <v>12</v>
      </c>
      <c r="E34" s="13">
        <v>12</v>
      </c>
      <c r="F34" s="19">
        <f t="shared" si="0"/>
        <v>5.8656760191612083E-2</v>
      </c>
      <c r="G34" s="13">
        <v>0</v>
      </c>
      <c r="H34" s="17">
        <f t="shared" si="6"/>
        <v>0</v>
      </c>
      <c r="I34" s="13"/>
      <c r="J34" s="13">
        <v>0</v>
      </c>
      <c r="K34" s="17">
        <v>0</v>
      </c>
      <c r="L34" s="18">
        <f t="shared" si="3"/>
        <v>0</v>
      </c>
      <c r="M34" s="16">
        <v>0.05</v>
      </c>
      <c r="N34" s="13">
        <v>0</v>
      </c>
      <c r="O34" s="17">
        <f t="shared" si="1"/>
        <v>0</v>
      </c>
      <c r="P34" s="13">
        <v>0</v>
      </c>
      <c r="Q34" s="20"/>
      <c r="R34" s="20"/>
      <c r="S34" s="20"/>
      <c r="T34" s="20"/>
      <c r="U34" s="20"/>
      <c r="V34" s="20"/>
    </row>
    <row r="35" spans="1:22" s="21" customFormat="1" ht="9.9499999999999993" customHeight="1" x14ac:dyDescent="0.3">
      <c r="A35" s="63"/>
      <c r="B35" s="12" t="s">
        <v>31</v>
      </c>
      <c r="C35" s="13">
        <v>38.96</v>
      </c>
      <c r="D35" s="13">
        <v>3</v>
      </c>
      <c r="E35" s="13">
        <v>3</v>
      </c>
      <c r="F35" s="19">
        <f t="shared" si="0"/>
        <v>7.7002053388090352E-2</v>
      </c>
      <c r="G35" s="13">
        <v>0</v>
      </c>
      <c r="H35" s="17">
        <f t="shared" si="6"/>
        <v>0</v>
      </c>
      <c r="I35" s="13"/>
      <c r="J35" s="13">
        <v>0</v>
      </c>
      <c r="K35" s="17">
        <v>0</v>
      </c>
      <c r="L35" s="18">
        <f t="shared" si="3"/>
        <v>0</v>
      </c>
      <c r="M35" s="16">
        <v>0.05</v>
      </c>
      <c r="N35" s="13">
        <v>0</v>
      </c>
      <c r="O35" s="17">
        <f t="shared" si="1"/>
        <v>0</v>
      </c>
      <c r="P35" s="13">
        <v>0</v>
      </c>
      <c r="Q35" s="20"/>
      <c r="R35" s="20"/>
      <c r="S35" s="20"/>
      <c r="T35" s="20"/>
      <c r="U35" s="20"/>
      <c r="V35" s="20"/>
    </row>
    <row r="36" spans="1:22" s="21" customFormat="1" ht="9.9499999999999993" customHeight="1" x14ac:dyDescent="0.3">
      <c r="A36" s="63"/>
      <c r="B36" s="12" t="s">
        <v>32</v>
      </c>
      <c r="C36" s="13">
        <v>97.03</v>
      </c>
      <c r="D36" s="13">
        <v>10</v>
      </c>
      <c r="E36" s="13">
        <v>10</v>
      </c>
      <c r="F36" s="19">
        <f t="shared" si="0"/>
        <v>0.10306090899721736</v>
      </c>
      <c r="G36" s="13">
        <v>0</v>
      </c>
      <c r="H36" s="17">
        <f t="shared" si="6"/>
        <v>0</v>
      </c>
      <c r="I36" s="13"/>
      <c r="J36" s="13">
        <v>0</v>
      </c>
      <c r="K36" s="17">
        <v>0</v>
      </c>
      <c r="L36" s="18">
        <f t="shared" si="3"/>
        <v>0</v>
      </c>
      <c r="M36" s="16">
        <v>0.05</v>
      </c>
      <c r="N36" s="13">
        <v>0</v>
      </c>
      <c r="O36" s="17">
        <f t="shared" si="1"/>
        <v>0</v>
      </c>
      <c r="P36" s="13">
        <v>0</v>
      </c>
      <c r="Q36" s="20"/>
      <c r="R36" s="20"/>
      <c r="S36" s="20"/>
      <c r="T36" s="20"/>
      <c r="U36" s="20"/>
      <c r="V36" s="20"/>
    </row>
    <row r="37" spans="1:22" s="21" customFormat="1" ht="9.9499999999999993" customHeight="1" x14ac:dyDescent="0.3">
      <c r="A37" s="64"/>
      <c r="B37" s="12" t="s">
        <v>33</v>
      </c>
      <c r="C37" s="13">
        <v>40.97</v>
      </c>
      <c r="D37" s="13">
        <v>2</v>
      </c>
      <c r="E37" s="13">
        <v>2</v>
      </c>
      <c r="F37" s="19">
        <f t="shared" si="0"/>
        <v>4.8816206980717598E-2</v>
      </c>
      <c r="G37" s="13">
        <v>0</v>
      </c>
      <c r="H37" s="17">
        <f t="shared" si="6"/>
        <v>0</v>
      </c>
      <c r="I37" s="13"/>
      <c r="J37" s="13">
        <v>0</v>
      </c>
      <c r="K37" s="17">
        <v>0</v>
      </c>
      <c r="L37" s="18">
        <f t="shared" si="3"/>
        <v>0</v>
      </c>
      <c r="M37" s="16">
        <v>0.05</v>
      </c>
      <c r="N37" s="13">
        <v>0</v>
      </c>
      <c r="O37" s="17">
        <f t="shared" si="1"/>
        <v>0</v>
      </c>
      <c r="P37" s="13">
        <v>0</v>
      </c>
      <c r="Q37" s="20"/>
      <c r="R37" s="20"/>
      <c r="S37" s="20"/>
      <c r="T37" s="20"/>
      <c r="U37" s="20"/>
      <c r="V37" s="20"/>
    </row>
    <row r="38" spans="1:22" ht="9.9499999999999993" customHeight="1" x14ac:dyDescent="0.3">
      <c r="A38" s="62">
        <v>3</v>
      </c>
      <c r="B38" s="12" t="s">
        <v>34</v>
      </c>
      <c r="C38" s="13"/>
      <c r="D38" s="13"/>
      <c r="E38" s="13"/>
      <c r="F38" s="19"/>
      <c r="G38" s="13"/>
      <c r="H38" s="17"/>
      <c r="I38" s="13"/>
      <c r="J38" s="13"/>
      <c r="K38" s="17"/>
      <c r="L38" s="18"/>
      <c r="M38" s="16"/>
      <c r="N38" s="13"/>
      <c r="O38" s="17"/>
      <c r="P38" s="13"/>
      <c r="Q38" s="1"/>
      <c r="R38" s="1"/>
      <c r="S38" s="1"/>
      <c r="T38" s="1"/>
      <c r="U38" s="1"/>
      <c r="V38" s="1"/>
    </row>
    <row r="39" spans="1:22" s="21" customFormat="1" ht="9.9499999999999993" customHeight="1" x14ac:dyDescent="0.3">
      <c r="A39" s="63"/>
      <c r="B39" s="12" t="s">
        <v>35</v>
      </c>
      <c r="C39" s="13">
        <v>239.47</v>
      </c>
      <c r="D39" s="13">
        <v>25</v>
      </c>
      <c r="E39" s="13">
        <v>25</v>
      </c>
      <c r="F39" s="19">
        <f t="shared" si="0"/>
        <v>0.10439721050653526</v>
      </c>
      <c r="G39" s="13">
        <v>0</v>
      </c>
      <c r="H39" s="17">
        <f>G39/D39</f>
        <v>0</v>
      </c>
      <c r="I39" s="13"/>
      <c r="J39" s="13">
        <v>0</v>
      </c>
      <c r="K39" s="17">
        <v>0</v>
      </c>
      <c r="L39" s="18">
        <f t="shared" si="3"/>
        <v>1</v>
      </c>
      <c r="M39" s="16">
        <v>0.05</v>
      </c>
      <c r="N39" s="13">
        <v>0</v>
      </c>
      <c r="O39" s="17">
        <v>0</v>
      </c>
      <c r="P39" s="13">
        <v>0</v>
      </c>
    </row>
    <row r="40" spans="1:22" s="21" customFormat="1" ht="9.9499999999999993" customHeight="1" x14ac:dyDescent="0.3">
      <c r="A40" s="63"/>
      <c r="B40" s="12" t="s">
        <v>36</v>
      </c>
      <c r="C40" s="13">
        <v>46.05</v>
      </c>
      <c r="D40" s="13">
        <v>0</v>
      </c>
      <c r="E40" s="13">
        <v>0</v>
      </c>
      <c r="F40" s="19">
        <f t="shared" si="0"/>
        <v>0</v>
      </c>
      <c r="G40" s="13">
        <v>0</v>
      </c>
      <c r="H40" s="17">
        <v>0</v>
      </c>
      <c r="I40" s="13"/>
      <c r="J40" s="13">
        <v>0</v>
      </c>
      <c r="K40" s="17">
        <v>0</v>
      </c>
      <c r="L40" s="18">
        <f t="shared" si="3"/>
        <v>0</v>
      </c>
      <c r="M40" s="16">
        <v>0.05</v>
      </c>
      <c r="N40" s="13">
        <v>0</v>
      </c>
      <c r="O40" s="17">
        <v>0</v>
      </c>
      <c r="P40" s="13">
        <v>0</v>
      </c>
    </row>
    <row r="41" spans="1:22" s="21" customFormat="1" ht="9.9499999999999993" customHeight="1" x14ac:dyDescent="0.3">
      <c r="A41" s="63"/>
      <c r="B41" s="12" t="s">
        <v>37</v>
      </c>
      <c r="C41" s="13">
        <v>69.010000000000005</v>
      </c>
      <c r="D41" s="13">
        <v>0</v>
      </c>
      <c r="E41" s="13">
        <v>0</v>
      </c>
      <c r="F41" s="19">
        <f t="shared" si="0"/>
        <v>0</v>
      </c>
      <c r="G41" s="13">
        <v>0</v>
      </c>
      <c r="H41" s="17">
        <v>0</v>
      </c>
      <c r="I41" s="13"/>
      <c r="J41" s="13">
        <v>0</v>
      </c>
      <c r="K41" s="17">
        <v>0</v>
      </c>
      <c r="L41" s="18">
        <f t="shared" si="3"/>
        <v>0</v>
      </c>
      <c r="M41" s="16">
        <v>0.05</v>
      </c>
      <c r="N41" s="13">
        <v>0</v>
      </c>
      <c r="O41" s="17">
        <v>0</v>
      </c>
      <c r="P41" s="13">
        <v>0</v>
      </c>
    </row>
    <row r="42" spans="1:22" s="21" customFormat="1" ht="9.9499999999999993" customHeight="1" x14ac:dyDescent="0.3">
      <c r="A42" s="63"/>
      <c r="B42" s="12" t="s">
        <v>38</v>
      </c>
      <c r="C42" s="13">
        <v>109.47</v>
      </c>
      <c r="D42" s="13">
        <v>25</v>
      </c>
      <c r="E42" s="13">
        <v>25</v>
      </c>
      <c r="F42" s="19">
        <f t="shared" si="0"/>
        <v>0.2283730702475564</v>
      </c>
      <c r="G42" s="13">
        <v>1</v>
      </c>
      <c r="H42" s="17">
        <f t="shared" ref="H42:H43" si="8">G42/D42</f>
        <v>0.04</v>
      </c>
      <c r="I42" s="13"/>
      <c r="J42" s="13">
        <v>0</v>
      </c>
      <c r="K42" s="17">
        <v>0</v>
      </c>
      <c r="L42" s="18">
        <f t="shared" si="3"/>
        <v>1</v>
      </c>
      <c r="M42" s="16">
        <v>0.05</v>
      </c>
      <c r="N42" s="13">
        <v>1</v>
      </c>
      <c r="O42" s="17">
        <f t="shared" si="1"/>
        <v>0.04</v>
      </c>
      <c r="P42" s="13">
        <v>0</v>
      </c>
    </row>
    <row r="43" spans="1:22" s="21" customFormat="1" ht="9.9499999999999993" customHeight="1" x14ac:dyDescent="0.3">
      <c r="A43" s="64"/>
      <c r="B43" s="12" t="s">
        <v>39</v>
      </c>
      <c r="C43" s="13">
        <v>221.53</v>
      </c>
      <c r="D43" s="13">
        <v>40</v>
      </c>
      <c r="E43" s="13">
        <v>40</v>
      </c>
      <c r="F43" s="19">
        <f t="shared" si="0"/>
        <v>0.18056245203809868</v>
      </c>
      <c r="G43" s="13">
        <v>2</v>
      </c>
      <c r="H43" s="17">
        <f t="shared" si="8"/>
        <v>0.05</v>
      </c>
      <c r="I43" s="13"/>
      <c r="J43" s="13">
        <v>0</v>
      </c>
      <c r="K43" s="17">
        <f t="shared" ref="K43" si="9">J43/G43</f>
        <v>0</v>
      </c>
      <c r="L43" s="18">
        <f t="shared" si="3"/>
        <v>2</v>
      </c>
      <c r="M43" s="16">
        <v>0.05</v>
      </c>
      <c r="N43" s="13">
        <v>2</v>
      </c>
      <c r="O43" s="17">
        <f t="shared" si="1"/>
        <v>0.05</v>
      </c>
      <c r="P43" s="13">
        <v>0</v>
      </c>
    </row>
    <row r="44" spans="1:22" s="21" customFormat="1" ht="9.9499999999999993" customHeight="1" x14ac:dyDescent="0.3">
      <c r="A44" s="62">
        <v>4</v>
      </c>
      <c r="B44" s="12" t="s">
        <v>40</v>
      </c>
      <c r="C44" s="13"/>
      <c r="D44" s="13"/>
      <c r="E44" s="13"/>
      <c r="F44" s="19"/>
      <c r="G44" s="13"/>
      <c r="H44" s="17"/>
      <c r="I44" s="13"/>
      <c r="J44" s="13"/>
      <c r="K44" s="17"/>
      <c r="L44" s="18"/>
      <c r="M44" s="16"/>
      <c r="N44" s="13"/>
      <c r="O44" s="17"/>
      <c r="P44" s="13"/>
    </row>
    <row r="45" spans="1:22" s="21" customFormat="1" ht="9.9499999999999993" customHeight="1" x14ac:dyDescent="0.3">
      <c r="A45" s="63"/>
      <c r="B45" s="12" t="s">
        <v>41</v>
      </c>
      <c r="C45" s="13">
        <v>268.17</v>
      </c>
      <c r="D45" s="13">
        <v>40</v>
      </c>
      <c r="E45" s="13">
        <v>40</v>
      </c>
      <c r="F45" s="19">
        <f t="shared" si="0"/>
        <v>0.14915911548644514</v>
      </c>
      <c r="G45" s="13">
        <v>2</v>
      </c>
      <c r="H45" s="17">
        <f t="shared" ref="H45:H50" si="10">G45/D45</f>
        <v>0.05</v>
      </c>
      <c r="I45" s="13"/>
      <c r="J45" s="13">
        <v>0</v>
      </c>
      <c r="K45" s="17">
        <f t="shared" ref="K45" si="11">J45/G45</f>
        <v>0</v>
      </c>
      <c r="L45" s="18">
        <f t="shared" si="3"/>
        <v>2</v>
      </c>
      <c r="M45" s="16">
        <v>0.05</v>
      </c>
      <c r="N45" s="13">
        <v>2</v>
      </c>
      <c r="O45" s="17">
        <f t="shared" si="1"/>
        <v>0.05</v>
      </c>
      <c r="P45" s="13">
        <v>0</v>
      </c>
    </row>
    <row r="46" spans="1:22" s="21" customFormat="1" ht="9.9499999999999993" customHeight="1" x14ac:dyDescent="0.3">
      <c r="A46" s="63"/>
      <c r="B46" s="12" t="s">
        <v>42</v>
      </c>
      <c r="C46" s="13">
        <v>30.33</v>
      </c>
      <c r="D46" s="13">
        <v>7</v>
      </c>
      <c r="E46" s="13">
        <v>7</v>
      </c>
      <c r="F46" s="19">
        <f t="shared" si="0"/>
        <v>0.23079459281239698</v>
      </c>
      <c r="G46" s="13">
        <v>0</v>
      </c>
      <c r="H46" s="17">
        <f t="shared" si="10"/>
        <v>0</v>
      </c>
      <c r="I46" s="13"/>
      <c r="J46" s="13">
        <v>0</v>
      </c>
      <c r="K46" s="17">
        <v>0</v>
      </c>
      <c r="L46" s="18">
        <f t="shared" si="3"/>
        <v>0</v>
      </c>
      <c r="M46" s="16">
        <v>0.05</v>
      </c>
      <c r="N46" s="13">
        <v>0</v>
      </c>
      <c r="O46" s="17">
        <f t="shared" si="1"/>
        <v>0</v>
      </c>
      <c r="P46" s="13">
        <v>0</v>
      </c>
    </row>
    <row r="47" spans="1:22" s="21" customFormat="1" ht="9.9499999999999993" customHeight="1" x14ac:dyDescent="0.3">
      <c r="A47" s="63"/>
      <c r="B47" s="12" t="s">
        <v>43</v>
      </c>
      <c r="C47" s="13">
        <v>146.69999999999999</v>
      </c>
      <c r="D47" s="13">
        <v>30</v>
      </c>
      <c r="E47" s="13">
        <v>30</v>
      </c>
      <c r="F47" s="19">
        <f t="shared" si="0"/>
        <v>0.20449897750511248</v>
      </c>
      <c r="G47" s="13">
        <v>1</v>
      </c>
      <c r="H47" s="17">
        <f t="shared" si="10"/>
        <v>3.3333333333333333E-2</v>
      </c>
      <c r="I47" s="13"/>
      <c r="J47" s="13">
        <v>0</v>
      </c>
      <c r="K47" s="17">
        <f t="shared" ref="K47" si="12">J47/G47</f>
        <v>0</v>
      </c>
      <c r="L47" s="18">
        <f t="shared" si="3"/>
        <v>1</v>
      </c>
      <c r="M47" s="16">
        <v>0.05</v>
      </c>
      <c r="N47" s="13">
        <v>1</v>
      </c>
      <c r="O47" s="17">
        <f t="shared" si="1"/>
        <v>3.3333333333333333E-2</v>
      </c>
      <c r="P47" s="13">
        <v>0</v>
      </c>
    </row>
    <row r="48" spans="1:22" s="21" customFormat="1" ht="12.75" customHeight="1" x14ac:dyDescent="0.3">
      <c r="A48" s="63"/>
      <c r="B48" s="12" t="s">
        <v>44</v>
      </c>
      <c r="C48" s="13">
        <v>39.99</v>
      </c>
      <c r="D48" s="13">
        <v>10</v>
      </c>
      <c r="E48" s="13">
        <v>10</v>
      </c>
      <c r="F48" s="19">
        <f t="shared" si="0"/>
        <v>0.25006251562890719</v>
      </c>
      <c r="G48" s="13">
        <v>0</v>
      </c>
      <c r="H48" s="17">
        <f t="shared" si="10"/>
        <v>0</v>
      </c>
      <c r="I48" s="13"/>
      <c r="J48" s="13">
        <v>0</v>
      </c>
      <c r="K48" s="17">
        <v>0</v>
      </c>
      <c r="L48" s="18">
        <f t="shared" si="3"/>
        <v>0</v>
      </c>
      <c r="M48" s="16">
        <v>0.05</v>
      </c>
      <c r="N48" s="13">
        <v>0</v>
      </c>
      <c r="O48" s="17">
        <f t="shared" si="1"/>
        <v>0</v>
      </c>
      <c r="P48" s="13">
        <v>0</v>
      </c>
    </row>
    <row r="49" spans="1:16" s="21" customFormat="1" ht="9.9499999999999993" customHeight="1" x14ac:dyDescent="0.3">
      <c r="A49" s="63"/>
      <c r="B49" s="12" t="s">
        <v>45</v>
      </c>
      <c r="C49" s="13">
        <v>371.29</v>
      </c>
      <c r="D49" s="13">
        <v>60</v>
      </c>
      <c r="E49" s="13">
        <v>60</v>
      </c>
      <c r="F49" s="19">
        <f t="shared" si="0"/>
        <v>0.16159875030299764</v>
      </c>
      <c r="G49" s="13">
        <v>3</v>
      </c>
      <c r="H49" s="17">
        <f t="shared" si="10"/>
        <v>0.05</v>
      </c>
      <c r="I49" s="13"/>
      <c r="J49" s="13">
        <v>0</v>
      </c>
      <c r="K49" s="17">
        <f t="shared" ref="K49" si="13">J49/G49</f>
        <v>0</v>
      </c>
      <c r="L49" s="18">
        <f t="shared" si="3"/>
        <v>3</v>
      </c>
      <c r="M49" s="16">
        <v>0.05</v>
      </c>
      <c r="N49" s="13">
        <v>3</v>
      </c>
      <c r="O49" s="17">
        <f t="shared" si="1"/>
        <v>0.05</v>
      </c>
      <c r="P49" s="13">
        <v>0</v>
      </c>
    </row>
    <row r="50" spans="1:16" s="21" customFormat="1" ht="9.9499999999999993" customHeight="1" x14ac:dyDescent="0.3">
      <c r="A50" s="63"/>
      <c r="B50" s="12" t="s">
        <v>46</v>
      </c>
      <c r="C50" s="13">
        <v>17.04</v>
      </c>
      <c r="D50" s="13">
        <v>3</v>
      </c>
      <c r="E50" s="13">
        <v>3</v>
      </c>
      <c r="F50" s="19">
        <f t="shared" si="0"/>
        <v>0.17605633802816903</v>
      </c>
      <c r="G50" s="13">
        <v>0</v>
      </c>
      <c r="H50" s="17">
        <f t="shared" si="10"/>
        <v>0</v>
      </c>
      <c r="I50" s="13"/>
      <c r="J50" s="13">
        <v>0</v>
      </c>
      <c r="K50" s="17">
        <v>0</v>
      </c>
      <c r="L50" s="18">
        <f t="shared" si="3"/>
        <v>0</v>
      </c>
      <c r="M50" s="16">
        <v>0.05</v>
      </c>
      <c r="N50" s="13">
        <v>0</v>
      </c>
      <c r="O50" s="17">
        <f t="shared" si="1"/>
        <v>0</v>
      </c>
      <c r="P50" s="13">
        <v>0</v>
      </c>
    </row>
    <row r="51" spans="1:16" s="21" customFormat="1" ht="9.9499999999999993" customHeight="1" x14ac:dyDescent="0.3">
      <c r="A51" s="63"/>
      <c r="B51" s="12" t="s">
        <v>47</v>
      </c>
      <c r="C51" s="13">
        <v>21.24</v>
      </c>
      <c r="D51" s="13">
        <v>0</v>
      </c>
      <c r="E51" s="13">
        <v>0</v>
      </c>
      <c r="F51" s="19">
        <f t="shared" si="0"/>
        <v>0</v>
      </c>
      <c r="G51" s="13">
        <v>0</v>
      </c>
      <c r="H51" s="17">
        <v>0</v>
      </c>
      <c r="I51" s="13"/>
      <c r="J51" s="13">
        <v>0</v>
      </c>
      <c r="K51" s="17">
        <v>0</v>
      </c>
      <c r="L51" s="18">
        <f t="shared" si="3"/>
        <v>0</v>
      </c>
      <c r="M51" s="16">
        <v>0.05</v>
      </c>
      <c r="N51" s="13">
        <v>0</v>
      </c>
      <c r="O51" s="17">
        <v>0</v>
      </c>
      <c r="P51" s="13">
        <v>0</v>
      </c>
    </row>
    <row r="52" spans="1:16" s="21" customFormat="1" ht="9.9499999999999993" customHeight="1" x14ac:dyDescent="0.3">
      <c r="A52" s="63"/>
      <c r="B52" s="12" t="s">
        <v>48</v>
      </c>
      <c r="C52" s="13">
        <v>257.32</v>
      </c>
      <c r="D52" s="13">
        <v>40</v>
      </c>
      <c r="E52" s="13">
        <v>40</v>
      </c>
      <c r="F52" s="19">
        <f t="shared" si="0"/>
        <v>0.15544846883258201</v>
      </c>
      <c r="G52" s="13">
        <v>2</v>
      </c>
      <c r="H52" s="17">
        <f t="shared" ref="H52:H55" si="14">G52/D52</f>
        <v>0.05</v>
      </c>
      <c r="I52" s="13"/>
      <c r="J52" s="13">
        <v>0</v>
      </c>
      <c r="K52" s="17">
        <v>0</v>
      </c>
      <c r="L52" s="18">
        <f t="shared" si="3"/>
        <v>2</v>
      </c>
      <c r="M52" s="16">
        <v>0.05</v>
      </c>
      <c r="N52" s="13">
        <v>2</v>
      </c>
      <c r="O52" s="17">
        <f t="shared" si="1"/>
        <v>0.05</v>
      </c>
      <c r="P52" s="13">
        <v>0</v>
      </c>
    </row>
    <row r="53" spans="1:16" s="21" customFormat="1" ht="9.9499999999999993" customHeight="1" x14ac:dyDescent="0.3">
      <c r="A53" s="63"/>
      <c r="B53" s="12" t="s">
        <v>49</v>
      </c>
      <c r="C53" s="13">
        <v>143.61000000000001</v>
      </c>
      <c r="D53" s="13">
        <v>30</v>
      </c>
      <c r="E53" s="13">
        <v>30</v>
      </c>
      <c r="F53" s="19">
        <f t="shared" si="0"/>
        <v>0.20889910173386253</v>
      </c>
      <c r="G53" s="13">
        <v>1</v>
      </c>
      <c r="H53" s="17">
        <f t="shared" si="14"/>
        <v>3.3333333333333333E-2</v>
      </c>
      <c r="I53" s="13"/>
      <c r="J53" s="13">
        <v>0</v>
      </c>
      <c r="K53" s="17">
        <f t="shared" ref="K53" si="15">J53/G53</f>
        <v>0</v>
      </c>
      <c r="L53" s="18">
        <f t="shared" si="3"/>
        <v>1</v>
      </c>
      <c r="M53" s="16">
        <v>0.05</v>
      </c>
      <c r="N53" s="13">
        <v>1</v>
      </c>
      <c r="O53" s="17">
        <f t="shared" si="1"/>
        <v>3.3333333333333333E-2</v>
      </c>
      <c r="P53" s="13">
        <v>0</v>
      </c>
    </row>
    <row r="54" spans="1:16" s="21" customFormat="1" ht="9.9499999999999993" customHeight="1" x14ac:dyDescent="0.3">
      <c r="A54" s="64"/>
      <c r="B54" s="12" t="s">
        <v>50</v>
      </c>
      <c r="C54" s="13">
        <v>82.12</v>
      </c>
      <c r="D54" s="13">
        <v>10</v>
      </c>
      <c r="E54" s="13">
        <v>10</v>
      </c>
      <c r="F54" s="19">
        <f t="shared" si="0"/>
        <v>0.12177301509985386</v>
      </c>
      <c r="G54" s="13">
        <v>0</v>
      </c>
      <c r="H54" s="17">
        <f t="shared" si="14"/>
        <v>0</v>
      </c>
      <c r="I54" s="13"/>
      <c r="J54" s="13">
        <v>0</v>
      </c>
      <c r="K54" s="17">
        <v>0</v>
      </c>
      <c r="L54" s="18">
        <f t="shared" si="3"/>
        <v>0</v>
      </c>
      <c r="M54" s="16">
        <v>0.05</v>
      </c>
      <c r="N54" s="13">
        <v>0</v>
      </c>
      <c r="O54" s="17">
        <f t="shared" si="1"/>
        <v>0</v>
      </c>
      <c r="P54" s="13">
        <v>0</v>
      </c>
    </row>
    <row r="55" spans="1:16" s="21" customFormat="1" ht="9.9499999999999993" customHeight="1" x14ac:dyDescent="0.3">
      <c r="A55" s="8">
        <v>5</v>
      </c>
      <c r="B55" s="12" t="s">
        <v>51</v>
      </c>
      <c r="C55" s="13">
        <v>11423.65</v>
      </c>
      <c r="D55" s="13">
        <v>537</v>
      </c>
      <c r="E55" s="13">
        <v>537</v>
      </c>
      <c r="F55" s="19">
        <f t="shared" si="0"/>
        <v>4.7007742709204152E-2</v>
      </c>
      <c r="G55" s="13">
        <v>13</v>
      </c>
      <c r="H55" s="17">
        <f t="shared" si="14"/>
        <v>2.4208566108007448E-2</v>
      </c>
      <c r="I55" s="13"/>
      <c r="J55" s="13">
        <v>0</v>
      </c>
      <c r="K55" s="17">
        <f>J55/G55</f>
        <v>0</v>
      </c>
      <c r="L55" s="18">
        <f t="shared" si="3"/>
        <v>26</v>
      </c>
      <c r="M55" s="16">
        <v>0.05</v>
      </c>
      <c r="N55" s="13">
        <v>6</v>
      </c>
      <c r="O55" s="17">
        <f t="shared" si="1"/>
        <v>1.11731843575419E-2</v>
      </c>
      <c r="P55" s="13">
        <v>0</v>
      </c>
    </row>
    <row r="56" spans="1:16" ht="51" customHeight="1" x14ac:dyDescent="0.3">
      <c r="A56" s="8">
        <v>6</v>
      </c>
      <c r="B56" s="12" t="s">
        <v>18</v>
      </c>
      <c r="C56" s="13"/>
      <c r="D56" s="13"/>
      <c r="E56" s="13"/>
      <c r="F56" s="19"/>
      <c r="G56" s="13"/>
      <c r="H56" s="17"/>
      <c r="I56" s="13"/>
      <c r="J56" s="13"/>
      <c r="K56" s="17"/>
      <c r="L56" s="18"/>
      <c r="M56" s="16"/>
      <c r="N56" s="13"/>
      <c r="O56" s="17"/>
      <c r="P56" s="13"/>
    </row>
    <row r="57" spans="1:16" s="28" customFormat="1" ht="9.9499999999999993" customHeight="1" x14ac:dyDescent="0.3">
      <c r="A57" s="73" t="s">
        <v>52</v>
      </c>
      <c r="B57" s="73"/>
      <c r="C57" s="22">
        <f>SUM(C55,C54,C53,C52,C51,C50,C49,C48,C47,C46,C45,C43,C42,C41,C40,C39,C37,C36,C35,C34,C33,C32,C31,C30,C28,C27,C26)</f>
        <v>15622.280000000002</v>
      </c>
      <c r="D57" s="22">
        <f>SUM(D26:D56)</f>
        <v>1005</v>
      </c>
      <c r="E57" s="22">
        <f>SUM(E26:E56)</f>
        <v>1005</v>
      </c>
      <c r="F57" s="23">
        <f t="shared" si="0"/>
        <v>6.4331198775082754E-2</v>
      </c>
      <c r="G57" s="22">
        <f>SUM(G26:G56)</f>
        <v>28</v>
      </c>
      <c r="H57" s="17">
        <f>G57/D57</f>
        <v>2.7860696517412936E-2</v>
      </c>
      <c r="I57" s="22">
        <f t="shared" ref="I57:J57" si="16">SUM(I26:I56)</f>
        <v>0</v>
      </c>
      <c r="J57" s="22">
        <f t="shared" si="16"/>
        <v>0</v>
      </c>
      <c r="K57" s="24">
        <f>J57/G57</f>
        <v>0</v>
      </c>
      <c r="L57" s="25">
        <f>SUM(L26:L56)</f>
        <v>42</v>
      </c>
      <c r="M57" s="26"/>
      <c r="N57" s="22">
        <f>SUM(N26:N56)</f>
        <v>21</v>
      </c>
      <c r="O57" s="24">
        <f t="shared" si="1"/>
        <v>2.0895522388059702E-2</v>
      </c>
      <c r="P57" s="22">
        <f>SUM(P26:P56)</f>
        <v>0</v>
      </c>
    </row>
    <row r="58" spans="1:16" ht="9.9499999999999993" customHeight="1" x14ac:dyDescent="0.3">
      <c r="A58" s="72" t="s">
        <v>53</v>
      </c>
      <c r="B58" s="72"/>
      <c r="C58" s="13"/>
      <c r="D58" s="13"/>
      <c r="E58" s="13"/>
      <c r="F58" s="19"/>
      <c r="G58" s="13"/>
      <c r="H58" s="17"/>
      <c r="I58" s="13"/>
      <c r="J58" s="13"/>
      <c r="K58" s="17"/>
      <c r="L58" s="18"/>
      <c r="M58" s="16"/>
      <c r="N58" s="13"/>
      <c r="O58" s="17"/>
      <c r="P58" s="13"/>
    </row>
    <row r="59" spans="1:16" s="21" customFormat="1" ht="9.9499999999999993" customHeight="1" x14ac:dyDescent="0.3">
      <c r="A59" s="8">
        <v>1</v>
      </c>
      <c r="B59" s="12" t="s">
        <v>54</v>
      </c>
      <c r="C59" s="13">
        <v>60.92</v>
      </c>
      <c r="D59" s="13">
        <v>0</v>
      </c>
      <c r="E59" s="13">
        <v>0</v>
      </c>
      <c r="F59" s="19">
        <f t="shared" si="0"/>
        <v>0</v>
      </c>
      <c r="G59" s="13">
        <v>0</v>
      </c>
      <c r="H59" s="17">
        <v>0</v>
      </c>
      <c r="I59" s="13"/>
      <c r="J59" s="13">
        <v>0</v>
      </c>
      <c r="K59" s="17">
        <v>0</v>
      </c>
      <c r="L59" s="18">
        <f t="shared" si="3"/>
        <v>0</v>
      </c>
      <c r="M59" s="16">
        <v>0.05</v>
      </c>
      <c r="N59" s="13">
        <v>0</v>
      </c>
      <c r="O59" s="17">
        <v>0</v>
      </c>
      <c r="P59" s="13">
        <v>0</v>
      </c>
    </row>
    <row r="60" spans="1:16" ht="9.9499999999999993" customHeight="1" x14ac:dyDescent="0.3">
      <c r="A60" s="62">
        <v>2</v>
      </c>
      <c r="B60" s="12" t="s">
        <v>55</v>
      </c>
      <c r="C60" s="13"/>
      <c r="D60" s="13"/>
      <c r="E60" s="13"/>
      <c r="F60" s="19"/>
      <c r="G60" s="13"/>
      <c r="H60" s="17"/>
      <c r="I60" s="13"/>
      <c r="J60" s="13"/>
      <c r="K60" s="17"/>
      <c r="L60" s="18"/>
      <c r="M60" s="16"/>
      <c r="N60" s="13"/>
      <c r="O60" s="17"/>
      <c r="P60" s="13"/>
    </row>
    <row r="61" spans="1:16" s="21" customFormat="1" ht="9.9499999999999993" customHeight="1" x14ac:dyDescent="0.3">
      <c r="A61" s="64"/>
      <c r="B61" s="12" t="s">
        <v>56</v>
      </c>
      <c r="C61" s="13">
        <v>119.39</v>
      </c>
      <c r="D61" s="13">
        <v>20</v>
      </c>
      <c r="E61" s="13">
        <v>20</v>
      </c>
      <c r="F61" s="19">
        <f t="shared" si="0"/>
        <v>0.16751821760616467</v>
      </c>
      <c r="G61" s="13">
        <v>0</v>
      </c>
      <c r="H61" s="17">
        <f t="shared" ref="H61:H62" si="17">G61/D61</f>
        <v>0</v>
      </c>
      <c r="I61" s="13"/>
      <c r="J61" s="13">
        <v>0</v>
      </c>
      <c r="K61" s="17">
        <v>0</v>
      </c>
      <c r="L61" s="18">
        <f t="shared" si="3"/>
        <v>1</v>
      </c>
      <c r="M61" s="16">
        <v>0.05</v>
      </c>
      <c r="N61" s="13">
        <v>0</v>
      </c>
      <c r="O61" s="17">
        <f t="shared" si="1"/>
        <v>0</v>
      </c>
      <c r="P61" s="13">
        <v>0</v>
      </c>
    </row>
    <row r="62" spans="1:16" s="28" customFormat="1" ht="9.9499999999999993" customHeight="1" x14ac:dyDescent="0.3">
      <c r="A62" s="73" t="s">
        <v>57</v>
      </c>
      <c r="B62" s="73"/>
      <c r="C62" s="22">
        <f>SUM(C59:C61)</f>
        <v>180.31</v>
      </c>
      <c r="D62" s="22">
        <f>SUM(D59:D61)</f>
        <v>20</v>
      </c>
      <c r="E62" s="22">
        <f>SUM(E59:E61)</f>
        <v>20</v>
      </c>
      <c r="F62" s="23">
        <f t="shared" si="0"/>
        <v>0.11092008208086074</v>
      </c>
      <c r="G62" s="22">
        <f>SUM(G59:G61)</f>
        <v>0</v>
      </c>
      <c r="H62" s="17">
        <f t="shared" si="17"/>
        <v>0</v>
      </c>
      <c r="I62" s="22">
        <v>0</v>
      </c>
      <c r="J62" s="22">
        <f>SUM(J59:J60)</f>
        <v>0</v>
      </c>
      <c r="K62" s="24">
        <v>0</v>
      </c>
      <c r="L62" s="25">
        <f>SUM(L59:L61)</f>
        <v>1</v>
      </c>
      <c r="M62" s="26">
        <v>0.05</v>
      </c>
      <c r="N62" s="22">
        <f>SUM(N59:N61)</f>
        <v>0</v>
      </c>
      <c r="O62" s="24">
        <f t="shared" si="1"/>
        <v>0</v>
      </c>
      <c r="P62" s="22">
        <v>0</v>
      </c>
    </row>
    <row r="63" spans="1:16" ht="9.9499999999999993" customHeight="1" x14ac:dyDescent="0.3">
      <c r="A63" s="72" t="s">
        <v>58</v>
      </c>
      <c r="B63" s="72"/>
      <c r="C63" s="13"/>
      <c r="D63" s="13"/>
      <c r="E63" s="13"/>
      <c r="F63" s="19"/>
      <c r="G63" s="13"/>
      <c r="H63" s="17"/>
      <c r="I63" s="13"/>
      <c r="J63" s="13"/>
      <c r="K63" s="17"/>
      <c r="L63" s="18"/>
      <c r="M63" s="16"/>
      <c r="N63" s="13"/>
      <c r="O63" s="17"/>
      <c r="P63" s="13"/>
    </row>
    <row r="64" spans="1:16" s="21" customFormat="1" ht="9.9499999999999993" customHeight="1" x14ac:dyDescent="0.3">
      <c r="A64" s="62">
        <v>1</v>
      </c>
      <c r="B64" s="12" t="s">
        <v>59</v>
      </c>
      <c r="C64" s="13"/>
      <c r="D64" s="13"/>
      <c r="E64" s="13"/>
      <c r="F64" s="19"/>
      <c r="G64" s="13"/>
      <c r="H64" s="17"/>
      <c r="I64" s="13"/>
      <c r="J64" s="13"/>
      <c r="K64" s="17"/>
      <c r="L64" s="18"/>
      <c r="M64" s="16"/>
      <c r="N64" s="13"/>
      <c r="O64" s="17"/>
      <c r="P64" s="13"/>
    </row>
    <row r="65" spans="1:16" s="21" customFormat="1" ht="9.9499999999999993" customHeight="1" x14ac:dyDescent="0.3">
      <c r="A65" s="64"/>
      <c r="B65" s="12" t="s">
        <v>60</v>
      </c>
      <c r="C65" s="13">
        <v>566.28</v>
      </c>
      <c r="D65" s="13">
        <v>40</v>
      </c>
      <c r="E65" s="13">
        <v>40</v>
      </c>
      <c r="F65" s="19">
        <f t="shared" si="0"/>
        <v>7.0636434272797907E-2</v>
      </c>
      <c r="G65" s="13">
        <v>1</v>
      </c>
      <c r="H65" s="17">
        <f>G65/D65</f>
        <v>2.5000000000000001E-2</v>
      </c>
      <c r="I65" s="13"/>
      <c r="J65" s="13">
        <v>0</v>
      </c>
      <c r="K65" s="17">
        <v>0</v>
      </c>
      <c r="L65" s="18">
        <f t="shared" si="3"/>
        <v>2</v>
      </c>
      <c r="M65" s="16">
        <v>0.05</v>
      </c>
      <c r="N65" s="13">
        <v>1</v>
      </c>
      <c r="O65" s="17">
        <f t="shared" si="1"/>
        <v>2.5000000000000001E-2</v>
      </c>
      <c r="P65" s="13">
        <v>0</v>
      </c>
    </row>
    <row r="66" spans="1:16" s="21" customFormat="1" ht="9.9499999999999993" customHeight="1" x14ac:dyDescent="0.3">
      <c r="A66" s="62">
        <v>2</v>
      </c>
      <c r="B66" s="12" t="s">
        <v>61</v>
      </c>
      <c r="C66" s="13"/>
      <c r="D66" s="13"/>
      <c r="E66" s="13"/>
      <c r="F66" s="19"/>
      <c r="G66" s="13"/>
      <c r="H66" s="17"/>
      <c r="I66" s="13"/>
      <c r="J66" s="13"/>
      <c r="K66" s="17"/>
      <c r="L66" s="18">
        <f t="shared" si="3"/>
        <v>0</v>
      </c>
      <c r="M66" s="16">
        <v>0.05</v>
      </c>
      <c r="N66" s="13"/>
      <c r="O66" s="17"/>
      <c r="P66" s="13"/>
    </row>
    <row r="67" spans="1:16" s="21" customFormat="1" ht="9.9499999999999993" customHeight="1" x14ac:dyDescent="0.3">
      <c r="A67" s="64"/>
      <c r="B67" s="12" t="s">
        <v>62</v>
      </c>
      <c r="C67" s="13">
        <v>30.25</v>
      </c>
      <c r="D67" s="13">
        <v>0</v>
      </c>
      <c r="E67" s="13">
        <v>0</v>
      </c>
      <c r="F67" s="19">
        <f t="shared" si="0"/>
        <v>0</v>
      </c>
      <c r="G67" s="13">
        <v>0</v>
      </c>
      <c r="H67" s="17">
        <v>0</v>
      </c>
      <c r="I67" s="13"/>
      <c r="J67" s="13">
        <v>0</v>
      </c>
      <c r="K67" s="17">
        <v>0</v>
      </c>
      <c r="L67" s="18">
        <f t="shared" si="3"/>
        <v>0</v>
      </c>
      <c r="M67" s="16">
        <v>0.05</v>
      </c>
      <c r="N67" s="13">
        <v>0</v>
      </c>
      <c r="O67" s="17">
        <v>0</v>
      </c>
      <c r="P67" s="13">
        <v>0</v>
      </c>
    </row>
    <row r="68" spans="1:16" ht="9.9499999999999993" customHeight="1" x14ac:dyDescent="0.3">
      <c r="A68" s="62">
        <v>3</v>
      </c>
      <c r="B68" s="12" t="s">
        <v>63</v>
      </c>
      <c r="C68" s="13"/>
      <c r="D68" s="13"/>
      <c r="E68" s="13"/>
      <c r="F68" s="19"/>
      <c r="G68" s="13"/>
      <c r="H68" s="17"/>
      <c r="I68" s="13"/>
      <c r="J68" s="13"/>
      <c r="K68" s="17"/>
      <c r="L68" s="18"/>
      <c r="M68" s="16"/>
      <c r="N68" s="13"/>
      <c r="O68" s="17"/>
      <c r="P68" s="13"/>
    </row>
    <row r="69" spans="1:16" s="21" customFormat="1" ht="9.9499999999999993" customHeight="1" x14ac:dyDescent="0.3">
      <c r="A69" s="63"/>
      <c r="B69" s="12" t="s">
        <v>64</v>
      </c>
      <c r="C69" s="13">
        <v>136.30000000000001</v>
      </c>
      <c r="D69" s="13">
        <v>10</v>
      </c>
      <c r="E69" s="13">
        <v>10</v>
      </c>
      <c r="F69" s="19">
        <f t="shared" si="0"/>
        <v>7.3367571533382234E-2</v>
      </c>
      <c r="G69" s="13">
        <v>0</v>
      </c>
      <c r="H69" s="17">
        <f t="shared" ref="H69:H72" si="18">G69/D69</f>
        <v>0</v>
      </c>
      <c r="I69" s="13"/>
      <c r="J69" s="13">
        <v>0</v>
      </c>
      <c r="K69" s="17">
        <v>0</v>
      </c>
      <c r="L69" s="18">
        <f t="shared" si="3"/>
        <v>0</v>
      </c>
      <c r="M69" s="16">
        <v>0.05</v>
      </c>
      <c r="N69" s="13">
        <v>0</v>
      </c>
      <c r="O69" s="17">
        <f t="shared" si="1"/>
        <v>0</v>
      </c>
      <c r="P69" s="13">
        <v>0</v>
      </c>
    </row>
    <row r="70" spans="1:16" s="21" customFormat="1" ht="9.9499999999999993" customHeight="1" x14ac:dyDescent="0.3">
      <c r="A70" s="64"/>
      <c r="B70" s="12" t="s">
        <v>65</v>
      </c>
      <c r="C70" s="13">
        <v>70.430000000000007</v>
      </c>
      <c r="D70" s="13">
        <v>20</v>
      </c>
      <c r="E70" s="13">
        <v>20</v>
      </c>
      <c r="F70" s="19">
        <f t="shared" si="0"/>
        <v>0.28396989919068577</v>
      </c>
      <c r="G70" s="13">
        <v>1</v>
      </c>
      <c r="H70" s="17">
        <f t="shared" si="18"/>
        <v>0.05</v>
      </c>
      <c r="I70" s="13"/>
      <c r="J70" s="13">
        <v>0</v>
      </c>
      <c r="K70" s="17">
        <f t="shared" ref="K70:K78" si="19">J70/G70</f>
        <v>0</v>
      </c>
      <c r="L70" s="18">
        <f t="shared" si="3"/>
        <v>1</v>
      </c>
      <c r="M70" s="16">
        <v>0.05</v>
      </c>
      <c r="N70" s="13">
        <v>1</v>
      </c>
      <c r="O70" s="17">
        <f t="shared" si="1"/>
        <v>0.05</v>
      </c>
      <c r="P70" s="13">
        <v>0</v>
      </c>
    </row>
    <row r="71" spans="1:16" s="21" customFormat="1" ht="9.9499999999999993" customHeight="1" x14ac:dyDescent="0.3">
      <c r="A71" s="8">
        <v>4</v>
      </c>
      <c r="B71" s="12" t="s">
        <v>66</v>
      </c>
      <c r="C71" s="13">
        <v>95.84</v>
      </c>
      <c r="D71" s="13">
        <v>15</v>
      </c>
      <c r="E71" s="13">
        <v>15</v>
      </c>
      <c r="F71" s="19">
        <f t="shared" si="0"/>
        <v>0.1565108514190317</v>
      </c>
      <c r="G71" s="13">
        <v>0</v>
      </c>
      <c r="H71" s="17">
        <f t="shared" si="18"/>
        <v>0</v>
      </c>
      <c r="I71" s="13"/>
      <c r="J71" s="13">
        <v>0</v>
      </c>
      <c r="K71" s="17">
        <v>0</v>
      </c>
      <c r="L71" s="18">
        <f t="shared" si="3"/>
        <v>0</v>
      </c>
      <c r="M71" s="16">
        <v>0.05</v>
      </c>
      <c r="N71" s="13">
        <v>0</v>
      </c>
      <c r="O71" s="17">
        <f t="shared" si="1"/>
        <v>0</v>
      </c>
      <c r="P71" s="13">
        <v>0</v>
      </c>
    </row>
    <row r="72" spans="1:16" s="21" customFormat="1" ht="9.9499999999999993" customHeight="1" x14ac:dyDescent="0.3">
      <c r="A72" s="8">
        <v>5</v>
      </c>
      <c r="B72" s="12" t="s">
        <v>67</v>
      </c>
      <c r="C72" s="13">
        <v>629.95000000000005</v>
      </c>
      <c r="D72" s="13">
        <v>96</v>
      </c>
      <c r="E72" s="13">
        <v>96</v>
      </c>
      <c r="F72" s="19">
        <f t="shared" si="0"/>
        <v>0.15239304706722756</v>
      </c>
      <c r="G72" s="13">
        <v>0</v>
      </c>
      <c r="H72" s="17">
        <f t="shared" si="18"/>
        <v>0</v>
      </c>
      <c r="I72" s="13"/>
      <c r="J72" s="13">
        <v>0</v>
      </c>
      <c r="K72" s="17">
        <v>0</v>
      </c>
      <c r="L72" s="18">
        <f t="shared" si="3"/>
        <v>4</v>
      </c>
      <c r="M72" s="16">
        <v>0.05</v>
      </c>
      <c r="N72" s="13">
        <v>0</v>
      </c>
      <c r="O72" s="17">
        <f t="shared" si="1"/>
        <v>0</v>
      </c>
      <c r="P72" s="13">
        <v>0</v>
      </c>
    </row>
    <row r="73" spans="1:16" s="21" customFormat="1" ht="9.9499999999999993" customHeight="1" x14ac:dyDescent="0.3">
      <c r="A73" s="62">
        <v>6</v>
      </c>
      <c r="B73" s="12" t="s">
        <v>68</v>
      </c>
      <c r="C73" s="13"/>
      <c r="D73" s="13"/>
      <c r="E73" s="13"/>
      <c r="F73" s="19"/>
      <c r="G73" s="13"/>
      <c r="H73" s="17"/>
      <c r="I73" s="13"/>
      <c r="J73" s="13"/>
      <c r="K73" s="17"/>
      <c r="L73" s="18"/>
      <c r="M73" s="16"/>
      <c r="N73" s="13"/>
      <c r="O73" s="17"/>
      <c r="P73" s="13"/>
    </row>
    <row r="74" spans="1:16" s="21" customFormat="1" ht="9.9499999999999993" customHeight="1" x14ac:dyDescent="0.3">
      <c r="A74" s="63"/>
      <c r="B74" s="12" t="s">
        <v>69</v>
      </c>
      <c r="C74" s="13">
        <v>58.68</v>
      </c>
      <c r="D74" s="13">
        <v>0</v>
      </c>
      <c r="E74" s="13">
        <v>0</v>
      </c>
      <c r="F74" s="19">
        <f t="shared" ref="F74:F75" si="20">E74/C74</f>
        <v>0</v>
      </c>
      <c r="G74" s="13">
        <v>0</v>
      </c>
      <c r="H74" s="17">
        <v>0</v>
      </c>
      <c r="I74" s="13"/>
      <c r="J74" s="13">
        <v>0</v>
      </c>
      <c r="K74" s="17">
        <v>0</v>
      </c>
      <c r="L74" s="18">
        <f t="shared" si="3"/>
        <v>0</v>
      </c>
      <c r="M74" s="16">
        <v>0.05</v>
      </c>
      <c r="N74" s="13">
        <v>0</v>
      </c>
      <c r="O74" s="17">
        <v>0</v>
      </c>
      <c r="P74" s="13">
        <v>0</v>
      </c>
    </row>
    <row r="75" spans="1:16" s="21" customFormat="1" ht="9.9499999999999993" customHeight="1" x14ac:dyDescent="0.3">
      <c r="A75" s="64"/>
      <c r="B75" s="12" t="s">
        <v>70</v>
      </c>
      <c r="C75" s="13">
        <v>53.5</v>
      </c>
      <c r="D75" s="13">
        <v>0</v>
      </c>
      <c r="E75" s="13">
        <v>0</v>
      </c>
      <c r="F75" s="19">
        <f t="shared" si="20"/>
        <v>0</v>
      </c>
      <c r="G75" s="13">
        <v>0</v>
      </c>
      <c r="H75" s="17">
        <v>0</v>
      </c>
      <c r="I75" s="13"/>
      <c r="J75" s="13">
        <v>0</v>
      </c>
      <c r="K75" s="17">
        <v>0</v>
      </c>
      <c r="L75" s="18">
        <f t="shared" si="3"/>
        <v>0</v>
      </c>
      <c r="M75" s="16">
        <v>0.05</v>
      </c>
      <c r="N75" s="13">
        <v>0</v>
      </c>
      <c r="O75" s="17">
        <v>0</v>
      </c>
      <c r="P75" s="13">
        <v>0</v>
      </c>
    </row>
    <row r="76" spans="1:16" s="21" customFormat="1" ht="9.9499999999999993" customHeight="1" x14ac:dyDescent="0.3">
      <c r="A76" s="8">
        <v>7</v>
      </c>
      <c r="B76" s="12" t="s">
        <v>71</v>
      </c>
      <c r="C76" s="13">
        <v>559.37</v>
      </c>
      <c r="D76" s="13">
        <v>0</v>
      </c>
      <c r="E76" s="13">
        <v>0</v>
      </c>
      <c r="F76" s="19">
        <f t="shared" si="0"/>
        <v>0</v>
      </c>
      <c r="G76" s="13">
        <v>0</v>
      </c>
      <c r="H76" s="17">
        <v>0</v>
      </c>
      <c r="I76" s="13"/>
      <c r="J76" s="13">
        <v>0</v>
      </c>
      <c r="K76" s="17">
        <v>0</v>
      </c>
      <c r="L76" s="18">
        <f t="shared" si="3"/>
        <v>0</v>
      </c>
      <c r="M76" s="16">
        <v>0.05</v>
      </c>
      <c r="N76" s="13">
        <v>0</v>
      </c>
      <c r="O76" s="17">
        <v>0</v>
      </c>
      <c r="P76" s="13">
        <v>0</v>
      </c>
    </row>
    <row r="77" spans="1:16" s="21" customFormat="1" ht="9.9499999999999993" customHeight="1" x14ac:dyDescent="0.3">
      <c r="A77" s="8">
        <v>8</v>
      </c>
      <c r="B77" s="12" t="s">
        <v>72</v>
      </c>
      <c r="C77" s="13">
        <v>24.63</v>
      </c>
      <c r="D77" s="13">
        <v>0</v>
      </c>
      <c r="E77" s="13">
        <v>0</v>
      </c>
      <c r="F77" s="19">
        <f t="shared" si="0"/>
        <v>0</v>
      </c>
      <c r="G77" s="13">
        <v>0</v>
      </c>
      <c r="H77" s="17">
        <v>0</v>
      </c>
      <c r="I77" s="13"/>
      <c r="J77" s="13">
        <v>0</v>
      </c>
      <c r="K77" s="17">
        <v>0</v>
      </c>
      <c r="L77" s="18">
        <f t="shared" si="3"/>
        <v>0</v>
      </c>
      <c r="M77" s="16">
        <v>0.05</v>
      </c>
      <c r="N77" s="13">
        <v>0</v>
      </c>
      <c r="O77" s="17">
        <v>0</v>
      </c>
      <c r="P77" s="13">
        <v>0</v>
      </c>
    </row>
    <row r="78" spans="1:16" s="21" customFormat="1" ht="9.9499999999999993" customHeight="1" x14ac:dyDescent="0.3">
      <c r="A78" s="8">
        <v>9</v>
      </c>
      <c r="B78" s="12" t="s">
        <v>13</v>
      </c>
      <c r="C78" s="13">
        <v>124.89</v>
      </c>
      <c r="D78" s="13">
        <v>40</v>
      </c>
      <c r="E78" s="13">
        <v>40</v>
      </c>
      <c r="F78" s="19">
        <f t="shared" si="0"/>
        <v>0.32028184802626308</v>
      </c>
      <c r="G78" s="13">
        <v>1</v>
      </c>
      <c r="H78" s="17">
        <f>G78/D78</f>
        <v>2.5000000000000001E-2</v>
      </c>
      <c r="I78" s="13"/>
      <c r="J78" s="13">
        <v>0</v>
      </c>
      <c r="K78" s="17">
        <f t="shared" si="19"/>
        <v>0</v>
      </c>
      <c r="L78" s="18">
        <f t="shared" si="3"/>
        <v>2</v>
      </c>
      <c r="M78" s="16">
        <v>0.05</v>
      </c>
      <c r="N78" s="13">
        <v>1</v>
      </c>
      <c r="O78" s="17">
        <f t="shared" si="1"/>
        <v>2.5000000000000001E-2</v>
      </c>
      <c r="P78" s="13">
        <v>0</v>
      </c>
    </row>
    <row r="79" spans="1:16" ht="46.5" customHeight="1" x14ac:dyDescent="0.3">
      <c r="A79" s="8">
        <v>10</v>
      </c>
      <c r="B79" s="12" t="s">
        <v>18</v>
      </c>
      <c r="C79" s="13"/>
      <c r="D79" s="13"/>
      <c r="E79" s="13"/>
      <c r="F79" s="19"/>
      <c r="G79" s="13"/>
      <c r="H79" s="17"/>
      <c r="I79" s="13"/>
      <c r="J79" s="13"/>
      <c r="K79" s="17"/>
      <c r="L79" s="18"/>
      <c r="M79" s="16"/>
      <c r="N79" s="13"/>
      <c r="O79" s="17"/>
      <c r="P79" s="13"/>
    </row>
    <row r="80" spans="1:16" s="28" customFormat="1" ht="9.9499999999999993" customHeight="1" x14ac:dyDescent="0.3">
      <c r="A80" s="73" t="s">
        <v>73</v>
      </c>
      <c r="B80" s="73"/>
      <c r="C80" s="22">
        <f>SUM(C78,C77,C76,C73,C72,C71,C70,C69,C67,C65)</f>
        <v>2237.94</v>
      </c>
      <c r="D80" s="22">
        <f>SUM(D64:D79)</f>
        <v>221</v>
      </c>
      <c r="E80" s="22">
        <f>SUM(E64:E79)</f>
        <v>221</v>
      </c>
      <c r="F80" s="23">
        <f t="shared" si="0"/>
        <v>9.8751530425301839E-2</v>
      </c>
      <c r="G80" s="22">
        <f>SUM(G64:G79)</f>
        <v>3</v>
      </c>
      <c r="H80" s="17">
        <f>G80/D80</f>
        <v>1.3574660633484163E-2</v>
      </c>
      <c r="I80" s="22">
        <f t="shared" ref="I80:J80" si="21">SUM(I64:I79)</f>
        <v>0</v>
      </c>
      <c r="J80" s="22">
        <f t="shared" si="21"/>
        <v>0</v>
      </c>
      <c r="K80" s="24">
        <f>J80/G80</f>
        <v>0</v>
      </c>
      <c r="L80" s="25">
        <f>SUM(L64:L79)</f>
        <v>9</v>
      </c>
      <c r="M80" s="26"/>
      <c r="N80" s="22">
        <f>SUM(N64:N79)</f>
        <v>3</v>
      </c>
      <c r="O80" s="24">
        <f t="shared" si="1"/>
        <v>1.3574660633484163E-2</v>
      </c>
      <c r="P80" s="22">
        <f>SUM(P64:P79)</f>
        <v>0</v>
      </c>
    </row>
    <row r="81" spans="1:16" ht="9.9499999999999993" customHeight="1" x14ac:dyDescent="0.3">
      <c r="A81" s="75" t="s">
        <v>74</v>
      </c>
      <c r="B81" s="76"/>
      <c r="C81" s="13"/>
      <c r="D81" s="13"/>
      <c r="E81" s="13"/>
      <c r="F81" s="19"/>
      <c r="G81" s="13"/>
      <c r="H81" s="17"/>
      <c r="I81" s="13"/>
      <c r="J81" s="13"/>
      <c r="K81" s="17"/>
      <c r="L81" s="18"/>
      <c r="M81" s="16"/>
      <c r="N81" s="13"/>
      <c r="O81" s="17"/>
      <c r="P81" s="13"/>
    </row>
    <row r="82" spans="1:16" ht="9.9499999999999993" customHeight="1" x14ac:dyDescent="0.3">
      <c r="A82" s="62">
        <v>1</v>
      </c>
      <c r="B82" s="12" t="s">
        <v>75</v>
      </c>
      <c r="C82" s="13"/>
      <c r="D82" s="13"/>
      <c r="E82" s="13"/>
      <c r="F82" s="19"/>
      <c r="G82" s="13"/>
      <c r="H82" s="17"/>
      <c r="I82" s="13"/>
      <c r="J82" s="13"/>
      <c r="K82" s="17"/>
      <c r="L82" s="18"/>
      <c r="M82" s="16"/>
      <c r="N82" s="13"/>
      <c r="O82" s="17"/>
      <c r="P82" s="13"/>
    </row>
    <row r="83" spans="1:16" s="21" customFormat="1" ht="9.9499999999999993" customHeight="1" x14ac:dyDescent="0.3">
      <c r="A83" s="63"/>
      <c r="B83" s="12" t="s">
        <v>76</v>
      </c>
      <c r="C83" s="13">
        <v>575.29</v>
      </c>
      <c r="D83" s="13">
        <v>20</v>
      </c>
      <c r="E83" s="13">
        <v>20</v>
      </c>
      <c r="F83" s="19">
        <f t="shared" ref="F83:F145" si="22">E83/C83</f>
        <v>3.4765075005649328E-2</v>
      </c>
      <c r="G83" s="13">
        <v>0</v>
      </c>
      <c r="H83" s="17">
        <f t="shared" ref="H83:H84" si="23">G83/D83</f>
        <v>0</v>
      </c>
      <c r="I83" s="13"/>
      <c r="J83" s="13">
        <v>0</v>
      </c>
      <c r="K83" s="17">
        <v>0</v>
      </c>
      <c r="L83" s="18">
        <f t="shared" ref="L83:L145" si="24">ROUNDDOWN(E83*M83,0)</f>
        <v>1</v>
      </c>
      <c r="M83" s="16">
        <v>0.05</v>
      </c>
      <c r="N83" s="13">
        <v>0</v>
      </c>
      <c r="O83" s="17">
        <f t="shared" ref="O83:O142" si="25">N83/E83</f>
        <v>0</v>
      </c>
      <c r="P83" s="13">
        <v>0</v>
      </c>
    </row>
    <row r="84" spans="1:16" s="21" customFormat="1" ht="9.9499999999999993" customHeight="1" x14ac:dyDescent="0.3">
      <c r="A84" s="64"/>
      <c r="B84" s="12" t="s">
        <v>77</v>
      </c>
      <c r="C84" s="13">
        <v>2066.52</v>
      </c>
      <c r="D84" s="13">
        <v>25</v>
      </c>
      <c r="E84" s="13">
        <v>25</v>
      </c>
      <c r="F84" s="19">
        <f t="shared" si="22"/>
        <v>1.2097632735226372E-2</v>
      </c>
      <c r="G84" s="13">
        <v>0</v>
      </c>
      <c r="H84" s="17">
        <f t="shared" si="23"/>
        <v>0</v>
      </c>
      <c r="I84" s="13"/>
      <c r="J84" s="13">
        <v>0</v>
      </c>
      <c r="K84" s="17">
        <v>0</v>
      </c>
      <c r="L84" s="18">
        <f t="shared" si="24"/>
        <v>1</v>
      </c>
      <c r="M84" s="16">
        <v>0.05</v>
      </c>
      <c r="N84" s="13">
        <v>0</v>
      </c>
      <c r="O84" s="17">
        <f t="shared" si="25"/>
        <v>0</v>
      </c>
      <c r="P84" s="13">
        <v>0</v>
      </c>
    </row>
    <row r="85" spans="1:16" s="21" customFormat="1" ht="9.9499999999999993" customHeight="1" x14ac:dyDescent="0.3">
      <c r="A85" s="62">
        <v>2</v>
      </c>
      <c r="B85" s="12" t="s">
        <v>78</v>
      </c>
      <c r="C85" s="13"/>
      <c r="D85" s="13"/>
      <c r="E85" s="13"/>
      <c r="F85" s="19"/>
      <c r="G85" s="13"/>
      <c r="H85" s="17"/>
      <c r="I85" s="13"/>
      <c r="J85" s="13"/>
      <c r="K85" s="17"/>
      <c r="L85" s="18"/>
      <c r="M85" s="16"/>
      <c r="N85" s="13"/>
      <c r="O85" s="17"/>
      <c r="P85" s="13"/>
    </row>
    <row r="86" spans="1:16" s="21" customFormat="1" ht="9.9499999999999993" customHeight="1" x14ac:dyDescent="0.3">
      <c r="A86" s="63"/>
      <c r="B86" s="12" t="s">
        <v>79</v>
      </c>
      <c r="C86" s="13">
        <v>1209.28</v>
      </c>
      <c r="D86" s="13">
        <v>15</v>
      </c>
      <c r="E86" s="13">
        <v>15</v>
      </c>
      <c r="F86" s="19">
        <f t="shared" si="22"/>
        <v>1.2404075152156656E-2</v>
      </c>
      <c r="G86" s="13">
        <v>0</v>
      </c>
      <c r="H86" s="17">
        <f t="shared" ref="H86:H87" si="26">G86/D86</f>
        <v>0</v>
      </c>
      <c r="I86" s="13"/>
      <c r="J86" s="13">
        <v>0</v>
      </c>
      <c r="K86" s="17">
        <v>0</v>
      </c>
      <c r="L86" s="18">
        <f t="shared" si="24"/>
        <v>0</v>
      </c>
      <c r="M86" s="16">
        <v>0.05</v>
      </c>
      <c r="N86" s="13">
        <v>0</v>
      </c>
      <c r="O86" s="17">
        <f t="shared" si="25"/>
        <v>0</v>
      </c>
      <c r="P86" s="13">
        <v>0</v>
      </c>
    </row>
    <row r="87" spans="1:16" s="21" customFormat="1" ht="9.9499999999999993" customHeight="1" x14ac:dyDescent="0.3">
      <c r="A87" s="64"/>
      <c r="B87" s="12" t="s">
        <v>80</v>
      </c>
      <c r="C87" s="13">
        <v>251.53</v>
      </c>
      <c r="D87" s="13">
        <v>4</v>
      </c>
      <c r="E87" s="13">
        <v>4</v>
      </c>
      <c r="F87" s="19">
        <f t="shared" si="22"/>
        <v>1.5902675625173935E-2</v>
      </c>
      <c r="G87" s="13">
        <v>0</v>
      </c>
      <c r="H87" s="17">
        <f t="shared" si="26"/>
        <v>0</v>
      </c>
      <c r="I87" s="13"/>
      <c r="J87" s="13">
        <v>0</v>
      </c>
      <c r="K87" s="17">
        <v>0</v>
      </c>
      <c r="L87" s="18">
        <f t="shared" si="24"/>
        <v>0</v>
      </c>
      <c r="M87" s="16">
        <v>0.05</v>
      </c>
      <c r="N87" s="13">
        <v>0</v>
      </c>
      <c r="O87" s="17">
        <f t="shared" si="25"/>
        <v>0</v>
      </c>
      <c r="P87" s="13">
        <v>0</v>
      </c>
    </row>
    <row r="88" spans="1:16" s="21" customFormat="1" ht="9.9499999999999993" customHeight="1" x14ac:dyDescent="0.3">
      <c r="A88" s="62">
        <v>3</v>
      </c>
      <c r="B88" s="12" t="s">
        <v>81</v>
      </c>
      <c r="C88" s="13"/>
      <c r="D88" s="13"/>
      <c r="E88" s="13"/>
      <c r="F88" s="19"/>
      <c r="G88" s="13"/>
      <c r="H88" s="17"/>
      <c r="I88" s="13"/>
      <c r="J88" s="13"/>
      <c r="K88" s="17"/>
      <c r="L88" s="18"/>
      <c r="M88" s="16"/>
      <c r="N88" s="13"/>
      <c r="O88" s="17"/>
      <c r="P88" s="13"/>
    </row>
    <row r="89" spans="1:16" s="21" customFormat="1" ht="9.9499999999999993" customHeight="1" x14ac:dyDescent="0.3">
      <c r="A89" s="63"/>
      <c r="B89" s="12" t="s">
        <v>82</v>
      </c>
      <c r="C89" s="13">
        <v>424.92</v>
      </c>
      <c r="D89" s="13">
        <v>0</v>
      </c>
      <c r="E89" s="13">
        <v>0</v>
      </c>
      <c r="F89" s="19">
        <f t="shared" si="22"/>
        <v>0</v>
      </c>
      <c r="G89" s="13">
        <v>0</v>
      </c>
      <c r="H89" s="17">
        <v>0</v>
      </c>
      <c r="I89" s="13"/>
      <c r="J89" s="13">
        <v>0</v>
      </c>
      <c r="K89" s="17">
        <v>0</v>
      </c>
      <c r="L89" s="18">
        <f t="shared" si="24"/>
        <v>0</v>
      </c>
      <c r="M89" s="16">
        <v>0.05</v>
      </c>
      <c r="N89" s="13">
        <v>0</v>
      </c>
      <c r="O89" s="17">
        <v>0</v>
      </c>
      <c r="P89" s="13">
        <v>0</v>
      </c>
    </row>
    <row r="90" spans="1:16" s="21" customFormat="1" ht="9.9499999999999993" customHeight="1" x14ac:dyDescent="0.3">
      <c r="A90" s="64"/>
      <c r="B90" s="12" t="s">
        <v>83</v>
      </c>
      <c r="C90" s="13">
        <v>94.64</v>
      </c>
      <c r="D90" s="13">
        <v>0</v>
      </c>
      <c r="E90" s="13">
        <v>0</v>
      </c>
      <c r="F90" s="19">
        <f t="shared" si="22"/>
        <v>0</v>
      </c>
      <c r="G90" s="13">
        <v>0</v>
      </c>
      <c r="H90" s="17">
        <v>0</v>
      </c>
      <c r="I90" s="13"/>
      <c r="J90" s="13">
        <v>0</v>
      </c>
      <c r="K90" s="17">
        <v>0</v>
      </c>
      <c r="L90" s="18">
        <f t="shared" si="24"/>
        <v>0</v>
      </c>
      <c r="M90" s="16">
        <v>0.05</v>
      </c>
      <c r="N90" s="13">
        <v>0</v>
      </c>
      <c r="O90" s="17">
        <v>0</v>
      </c>
      <c r="P90" s="13">
        <v>0</v>
      </c>
    </row>
    <row r="91" spans="1:16" s="21" customFormat="1" ht="9.9499999999999993" customHeight="1" x14ac:dyDescent="0.3">
      <c r="A91" s="8">
        <v>4</v>
      </c>
      <c r="B91" s="12" t="s">
        <v>84</v>
      </c>
      <c r="C91" s="13">
        <v>30.46</v>
      </c>
      <c r="D91" s="13">
        <v>1</v>
      </c>
      <c r="E91" s="13">
        <v>1</v>
      </c>
      <c r="F91" s="19">
        <f t="shared" si="22"/>
        <v>3.2829940906106365E-2</v>
      </c>
      <c r="G91" s="13">
        <v>0</v>
      </c>
      <c r="H91" s="17">
        <f>G91/D91</f>
        <v>0</v>
      </c>
      <c r="I91" s="13"/>
      <c r="J91" s="13">
        <v>0</v>
      </c>
      <c r="K91" s="17">
        <v>0</v>
      </c>
      <c r="L91" s="18">
        <f t="shared" si="24"/>
        <v>0</v>
      </c>
      <c r="M91" s="16">
        <v>0.05</v>
      </c>
      <c r="N91" s="13">
        <v>0</v>
      </c>
      <c r="O91" s="17">
        <v>0</v>
      </c>
      <c r="P91" s="13">
        <v>0</v>
      </c>
    </row>
    <row r="92" spans="1:16" s="21" customFormat="1" ht="9.9499999999999993" customHeight="1" x14ac:dyDescent="0.3">
      <c r="A92" s="8">
        <v>5</v>
      </c>
      <c r="B92" s="12" t="s">
        <v>85</v>
      </c>
      <c r="C92" s="13">
        <v>55.84</v>
      </c>
      <c r="D92" s="13">
        <v>0</v>
      </c>
      <c r="E92" s="13">
        <v>0</v>
      </c>
      <c r="F92" s="19">
        <f t="shared" si="22"/>
        <v>0</v>
      </c>
      <c r="G92" s="13">
        <v>0</v>
      </c>
      <c r="H92" s="17">
        <v>0</v>
      </c>
      <c r="I92" s="13"/>
      <c r="J92" s="13">
        <v>0</v>
      </c>
      <c r="K92" s="17">
        <v>0</v>
      </c>
      <c r="L92" s="18">
        <f t="shared" si="24"/>
        <v>0</v>
      </c>
      <c r="M92" s="16">
        <v>0.05</v>
      </c>
      <c r="N92" s="13">
        <v>0</v>
      </c>
      <c r="O92" s="17">
        <v>0</v>
      </c>
      <c r="P92" s="13">
        <v>0</v>
      </c>
    </row>
    <row r="93" spans="1:16" s="21" customFormat="1" ht="9.9499999999999993" customHeight="1" x14ac:dyDescent="0.3">
      <c r="A93" s="8">
        <v>6</v>
      </c>
      <c r="B93" s="12" t="s">
        <v>86</v>
      </c>
      <c r="C93" s="13">
        <v>70.680000000000007</v>
      </c>
      <c r="D93" s="13">
        <v>0</v>
      </c>
      <c r="E93" s="13">
        <v>0</v>
      </c>
      <c r="F93" s="19">
        <f t="shared" si="22"/>
        <v>0</v>
      </c>
      <c r="G93" s="13">
        <v>0</v>
      </c>
      <c r="H93" s="17">
        <v>0</v>
      </c>
      <c r="I93" s="13"/>
      <c r="J93" s="13">
        <v>0</v>
      </c>
      <c r="K93" s="17">
        <v>0</v>
      </c>
      <c r="L93" s="18">
        <f t="shared" si="24"/>
        <v>0</v>
      </c>
      <c r="M93" s="16">
        <v>0.05</v>
      </c>
      <c r="N93" s="13">
        <v>0</v>
      </c>
      <c r="O93" s="17">
        <v>0</v>
      </c>
      <c r="P93" s="13">
        <v>0</v>
      </c>
    </row>
    <row r="94" spans="1:16" s="21" customFormat="1" ht="9.9499999999999993" customHeight="1" x14ac:dyDescent="0.3">
      <c r="A94" s="8">
        <v>7</v>
      </c>
      <c r="B94" s="12" t="s">
        <v>87</v>
      </c>
      <c r="C94" s="13">
        <v>86.02</v>
      </c>
      <c r="D94" s="13">
        <v>0</v>
      </c>
      <c r="E94" s="13">
        <v>0</v>
      </c>
      <c r="F94" s="19">
        <f t="shared" si="22"/>
        <v>0</v>
      </c>
      <c r="G94" s="13">
        <v>0</v>
      </c>
      <c r="H94" s="17">
        <v>0</v>
      </c>
      <c r="I94" s="13"/>
      <c r="J94" s="13">
        <v>0</v>
      </c>
      <c r="K94" s="17">
        <v>0</v>
      </c>
      <c r="L94" s="18">
        <f t="shared" si="24"/>
        <v>0</v>
      </c>
      <c r="M94" s="16">
        <v>0.05</v>
      </c>
      <c r="N94" s="13">
        <v>0</v>
      </c>
      <c r="O94" s="17">
        <v>0</v>
      </c>
      <c r="P94" s="13">
        <v>0</v>
      </c>
    </row>
    <row r="95" spans="1:16" s="21" customFormat="1" ht="9.9499999999999993" customHeight="1" x14ac:dyDescent="0.3">
      <c r="A95" s="8">
        <v>8</v>
      </c>
      <c r="B95" s="12" t="s">
        <v>88</v>
      </c>
      <c r="C95" s="13">
        <v>66.31</v>
      </c>
      <c r="D95" s="13">
        <v>0</v>
      </c>
      <c r="E95" s="13">
        <v>0</v>
      </c>
      <c r="F95" s="19">
        <f t="shared" si="22"/>
        <v>0</v>
      </c>
      <c r="G95" s="13">
        <v>0</v>
      </c>
      <c r="H95" s="17">
        <v>0</v>
      </c>
      <c r="I95" s="13"/>
      <c r="J95" s="13">
        <v>0</v>
      </c>
      <c r="K95" s="17">
        <v>0</v>
      </c>
      <c r="L95" s="18">
        <f t="shared" si="24"/>
        <v>0</v>
      </c>
      <c r="M95" s="16">
        <v>0.05</v>
      </c>
      <c r="N95" s="13">
        <v>0</v>
      </c>
      <c r="O95" s="17">
        <v>0</v>
      </c>
      <c r="P95" s="13">
        <v>0</v>
      </c>
    </row>
    <row r="96" spans="1:16" s="21" customFormat="1" ht="9.9499999999999993" customHeight="1" x14ac:dyDescent="0.3">
      <c r="A96" s="62">
        <v>9</v>
      </c>
      <c r="B96" s="12" t="s">
        <v>89</v>
      </c>
      <c r="C96" s="13"/>
      <c r="D96" s="13"/>
      <c r="E96" s="13"/>
      <c r="F96" s="19"/>
      <c r="G96" s="13"/>
      <c r="H96" s="17"/>
      <c r="I96" s="13"/>
      <c r="J96" s="13"/>
      <c r="K96" s="17"/>
      <c r="L96" s="18"/>
      <c r="M96" s="16"/>
      <c r="N96" s="13"/>
      <c r="O96" s="17"/>
      <c r="P96" s="13"/>
    </row>
    <row r="97" spans="1:16" s="21" customFormat="1" ht="9.9499999999999993" customHeight="1" x14ac:dyDescent="0.3">
      <c r="A97" s="64"/>
      <c r="B97" s="12" t="s">
        <v>90</v>
      </c>
      <c r="C97" s="13">
        <v>76.13</v>
      </c>
      <c r="D97" s="13">
        <v>0</v>
      </c>
      <c r="E97" s="13">
        <v>0</v>
      </c>
      <c r="F97" s="19">
        <f t="shared" si="22"/>
        <v>0</v>
      </c>
      <c r="G97" s="13">
        <v>0</v>
      </c>
      <c r="H97" s="17">
        <v>0</v>
      </c>
      <c r="I97" s="13"/>
      <c r="J97" s="13">
        <v>0</v>
      </c>
      <c r="K97" s="17">
        <v>0</v>
      </c>
      <c r="L97" s="18">
        <f t="shared" si="24"/>
        <v>0</v>
      </c>
      <c r="M97" s="16">
        <v>0.05</v>
      </c>
      <c r="N97" s="13">
        <v>0</v>
      </c>
      <c r="O97" s="17">
        <v>0</v>
      </c>
      <c r="P97" s="13">
        <v>0</v>
      </c>
    </row>
    <row r="98" spans="1:16" s="21" customFormat="1" ht="9.9499999999999993" customHeight="1" x14ac:dyDescent="0.3">
      <c r="A98" s="62">
        <v>10</v>
      </c>
      <c r="B98" s="12" t="s">
        <v>91</v>
      </c>
      <c r="C98" s="13"/>
      <c r="D98" s="13"/>
      <c r="E98" s="13"/>
      <c r="F98" s="19"/>
      <c r="G98" s="13"/>
      <c r="H98" s="17"/>
      <c r="I98" s="13"/>
      <c r="J98" s="13"/>
      <c r="K98" s="17"/>
      <c r="L98" s="18"/>
      <c r="M98" s="16"/>
      <c r="N98" s="13"/>
      <c r="O98" s="17"/>
      <c r="P98" s="13"/>
    </row>
    <row r="99" spans="1:16" s="21" customFormat="1" ht="9.9499999999999993" customHeight="1" x14ac:dyDescent="0.3">
      <c r="A99" s="63"/>
      <c r="B99" s="12" t="s">
        <v>92</v>
      </c>
      <c r="C99" s="13">
        <v>61.79</v>
      </c>
      <c r="D99" s="13">
        <v>0</v>
      </c>
      <c r="E99" s="13">
        <v>0</v>
      </c>
      <c r="F99" s="19">
        <f t="shared" si="22"/>
        <v>0</v>
      </c>
      <c r="G99" s="13">
        <v>0</v>
      </c>
      <c r="H99" s="17">
        <v>0</v>
      </c>
      <c r="I99" s="13"/>
      <c r="J99" s="13">
        <v>0</v>
      </c>
      <c r="K99" s="17">
        <v>0</v>
      </c>
      <c r="L99" s="18">
        <f t="shared" si="24"/>
        <v>0</v>
      </c>
      <c r="M99" s="16">
        <v>0.05</v>
      </c>
      <c r="N99" s="13">
        <v>0</v>
      </c>
      <c r="O99" s="17">
        <v>0</v>
      </c>
      <c r="P99" s="13">
        <v>0</v>
      </c>
    </row>
    <row r="100" spans="1:16" s="21" customFormat="1" ht="9.9499999999999993" customHeight="1" x14ac:dyDescent="0.3">
      <c r="A100" s="63"/>
      <c r="B100" s="12" t="s">
        <v>93</v>
      </c>
      <c r="C100" s="13">
        <v>65.37</v>
      </c>
      <c r="D100" s="13">
        <v>0</v>
      </c>
      <c r="E100" s="13">
        <v>0</v>
      </c>
      <c r="F100" s="19">
        <f t="shared" si="22"/>
        <v>0</v>
      </c>
      <c r="G100" s="13">
        <v>0</v>
      </c>
      <c r="H100" s="17">
        <v>0</v>
      </c>
      <c r="I100" s="13"/>
      <c r="J100" s="13">
        <v>0</v>
      </c>
      <c r="K100" s="17">
        <v>0</v>
      </c>
      <c r="L100" s="18">
        <f t="shared" si="24"/>
        <v>0</v>
      </c>
      <c r="M100" s="16">
        <v>0.05</v>
      </c>
      <c r="N100" s="13">
        <v>0</v>
      </c>
      <c r="O100" s="17">
        <v>0</v>
      </c>
      <c r="P100" s="13">
        <v>0</v>
      </c>
    </row>
    <row r="101" spans="1:16" s="21" customFormat="1" ht="9.9499999999999993" customHeight="1" x14ac:dyDescent="0.3">
      <c r="A101" s="64"/>
      <c r="B101" s="12" t="s">
        <v>94</v>
      </c>
      <c r="C101" s="13">
        <v>78.400000000000006</v>
      </c>
      <c r="D101" s="13">
        <v>0</v>
      </c>
      <c r="E101" s="13">
        <v>0</v>
      </c>
      <c r="F101" s="19">
        <f t="shared" si="22"/>
        <v>0</v>
      </c>
      <c r="G101" s="13">
        <v>0</v>
      </c>
      <c r="H101" s="17">
        <v>0</v>
      </c>
      <c r="I101" s="13"/>
      <c r="J101" s="13">
        <v>0</v>
      </c>
      <c r="K101" s="17">
        <v>0</v>
      </c>
      <c r="L101" s="18">
        <f t="shared" si="24"/>
        <v>0</v>
      </c>
      <c r="M101" s="16">
        <v>0.05</v>
      </c>
      <c r="N101" s="13">
        <v>0</v>
      </c>
      <c r="O101" s="17">
        <v>0</v>
      </c>
      <c r="P101" s="13">
        <v>0</v>
      </c>
    </row>
    <row r="102" spans="1:16" s="21" customFormat="1" ht="9.9499999999999993" customHeight="1" x14ac:dyDescent="0.3">
      <c r="A102" s="8">
        <v>11</v>
      </c>
      <c r="B102" s="12" t="s">
        <v>95</v>
      </c>
      <c r="C102" s="19">
        <v>134.03</v>
      </c>
      <c r="D102" s="13">
        <v>5</v>
      </c>
      <c r="E102" s="13">
        <v>5</v>
      </c>
      <c r="F102" s="19">
        <f t="shared" si="22"/>
        <v>3.7305080952025664E-2</v>
      </c>
      <c r="G102" s="13">
        <v>0</v>
      </c>
      <c r="H102" s="17">
        <f>G102/D102</f>
        <v>0</v>
      </c>
      <c r="I102" s="13"/>
      <c r="J102" s="13">
        <v>0</v>
      </c>
      <c r="K102" s="17">
        <v>0</v>
      </c>
      <c r="L102" s="18">
        <f t="shared" si="24"/>
        <v>0</v>
      </c>
      <c r="M102" s="16">
        <v>0.05</v>
      </c>
      <c r="N102" s="13">
        <v>0</v>
      </c>
      <c r="O102" s="17">
        <v>0</v>
      </c>
      <c r="P102" s="13">
        <v>0</v>
      </c>
    </row>
    <row r="103" spans="1:16" s="21" customFormat="1" ht="9.9499999999999993" customHeight="1" x14ac:dyDescent="0.3">
      <c r="A103" s="8">
        <v>12</v>
      </c>
      <c r="B103" s="12" t="s">
        <v>96</v>
      </c>
      <c r="C103" s="13">
        <v>72.23</v>
      </c>
      <c r="D103" s="13">
        <v>0</v>
      </c>
      <c r="E103" s="13">
        <v>0</v>
      </c>
      <c r="F103" s="19">
        <f t="shared" si="22"/>
        <v>0</v>
      </c>
      <c r="G103" s="13">
        <v>0</v>
      </c>
      <c r="H103" s="17">
        <v>0</v>
      </c>
      <c r="I103" s="13"/>
      <c r="J103" s="13">
        <v>0</v>
      </c>
      <c r="K103" s="17">
        <v>0</v>
      </c>
      <c r="L103" s="18">
        <f t="shared" si="24"/>
        <v>0</v>
      </c>
      <c r="M103" s="16">
        <v>0.05</v>
      </c>
      <c r="N103" s="13">
        <v>0</v>
      </c>
      <c r="O103" s="17">
        <v>0</v>
      </c>
      <c r="P103" s="13">
        <v>0</v>
      </c>
    </row>
    <row r="104" spans="1:16" s="21" customFormat="1" ht="9.9499999999999993" customHeight="1" x14ac:dyDescent="0.3">
      <c r="A104" s="8">
        <v>13</v>
      </c>
      <c r="B104" s="12" t="s">
        <v>97</v>
      </c>
      <c r="C104" s="13">
        <v>162.51</v>
      </c>
      <c r="D104" s="13">
        <v>5</v>
      </c>
      <c r="E104" s="13">
        <v>5</v>
      </c>
      <c r="F104" s="19">
        <f t="shared" si="22"/>
        <v>3.0767337394621872E-2</v>
      </c>
      <c r="G104" s="13">
        <v>0</v>
      </c>
      <c r="H104" s="17">
        <f>G104/D104</f>
        <v>0</v>
      </c>
      <c r="I104" s="13"/>
      <c r="J104" s="13">
        <v>0</v>
      </c>
      <c r="K104" s="17">
        <v>0</v>
      </c>
      <c r="L104" s="18">
        <f t="shared" si="24"/>
        <v>0</v>
      </c>
      <c r="M104" s="16">
        <v>0.05</v>
      </c>
      <c r="N104" s="13">
        <v>0</v>
      </c>
      <c r="O104" s="17">
        <v>0</v>
      </c>
      <c r="P104" s="13">
        <v>0</v>
      </c>
    </row>
    <row r="105" spans="1:16" ht="15.75" customHeight="1" x14ac:dyDescent="0.3">
      <c r="A105" s="8">
        <v>14</v>
      </c>
      <c r="B105" s="12" t="s">
        <v>98</v>
      </c>
      <c r="C105" s="13">
        <v>86.94</v>
      </c>
      <c r="D105" s="13">
        <v>0</v>
      </c>
      <c r="E105" s="13">
        <v>0</v>
      </c>
      <c r="F105" s="19">
        <v>0</v>
      </c>
      <c r="G105" s="13">
        <v>0</v>
      </c>
      <c r="H105" s="17">
        <v>0</v>
      </c>
      <c r="I105" s="13"/>
      <c r="J105" s="13">
        <v>0</v>
      </c>
      <c r="K105" s="17">
        <v>0</v>
      </c>
      <c r="L105" s="18">
        <f t="shared" si="24"/>
        <v>0</v>
      </c>
      <c r="M105" s="16">
        <v>0.05</v>
      </c>
      <c r="N105" s="13">
        <v>0</v>
      </c>
      <c r="O105" s="17">
        <v>0</v>
      </c>
      <c r="P105" s="13">
        <v>0</v>
      </c>
    </row>
    <row r="106" spans="1:16" s="21" customFormat="1" ht="9.9499999999999993" customHeight="1" x14ac:dyDescent="0.3">
      <c r="A106" s="8">
        <v>15</v>
      </c>
      <c r="B106" s="12" t="s">
        <v>99</v>
      </c>
      <c r="C106" s="13">
        <v>14.57</v>
      </c>
      <c r="D106" s="13">
        <v>7</v>
      </c>
      <c r="E106" s="13">
        <v>7</v>
      </c>
      <c r="F106" s="19">
        <f t="shared" si="22"/>
        <v>0.48043925875085791</v>
      </c>
      <c r="G106" s="13">
        <v>0</v>
      </c>
      <c r="H106" s="17">
        <f t="shared" ref="H106:H109" si="27">G106/D106</f>
        <v>0</v>
      </c>
      <c r="I106" s="13"/>
      <c r="J106" s="13">
        <v>0</v>
      </c>
      <c r="K106" s="17">
        <v>0</v>
      </c>
      <c r="L106" s="18">
        <f t="shared" si="24"/>
        <v>0</v>
      </c>
      <c r="M106" s="16">
        <v>0.05</v>
      </c>
      <c r="N106" s="13">
        <v>0</v>
      </c>
      <c r="O106" s="17">
        <f t="shared" si="25"/>
        <v>0</v>
      </c>
      <c r="P106" s="13">
        <v>0</v>
      </c>
    </row>
    <row r="107" spans="1:16" s="21" customFormat="1" ht="9.9499999999999993" customHeight="1" x14ac:dyDescent="0.3">
      <c r="A107" s="8">
        <v>16</v>
      </c>
      <c r="B107" s="12" t="s">
        <v>100</v>
      </c>
      <c r="C107" s="13">
        <v>15.02</v>
      </c>
      <c r="D107" s="13">
        <v>9</v>
      </c>
      <c r="E107" s="13">
        <v>9</v>
      </c>
      <c r="F107" s="19">
        <f t="shared" si="22"/>
        <v>0.5992010652463382</v>
      </c>
      <c r="G107" s="13">
        <v>0</v>
      </c>
      <c r="H107" s="17">
        <f t="shared" si="27"/>
        <v>0</v>
      </c>
      <c r="I107" s="13"/>
      <c r="J107" s="13">
        <v>0</v>
      </c>
      <c r="K107" s="17">
        <v>0</v>
      </c>
      <c r="L107" s="18">
        <f t="shared" si="24"/>
        <v>0</v>
      </c>
      <c r="M107" s="16">
        <v>0.05</v>
      </c>
      <c r="N107" s="13">
        <v>0</v>
      </c>
      <c r="O107" s="17">
        <f t="shared" si="25"/>
        <v>0</v>
      </c>
      <c r="P107" s="13">
        <v>0</v>
      </c>
    </row>
    <row r="108" spans="1:16" s="21" customFormat="1" ht="9.9499999999999993" customHeight="1" x14ac:dyDescent="0.3">
      <c r="A108" s="8">
        <v>17</v>
      </c>
      <c r="B108" s="12" t="s">
        <v>101</v>
      </c>
      <c r="C108" s="13">
        <v>46.79</v>
      </c>
      <c r="D108" s="13">
        <v>12</v>
      </c>
      <c r="E108" s="13">
        <v>12</v>
      </c>
      <c r="F108" s="19">
        <f t="shared" si="22"/>
        <v>0.25646505663603336</v>
      </c>
      <c r="G108" s="13">
        <v>0</v>
      </c>
      <c r="H108" s="17">
        <f t="shared" si="27"/>
        <v>0</v>
      </c>
      <c r="I108" s="13"/>
      <c r="J108" s="13">
        <v>0</v>
      </c>
      <c r="K108" s="17">
        <v>0</v>
      </c>
      <c r="L108" s="18">
        <f t="shared" si="24"/>
        <v>0</v>
      </c>
      <c r="M108" s="16">
        <v>0.05</v>
      </c>
      <c r="N108" s="13">
        <v>0</v>
      </c>
      <c r="O108" s="17">
        <f t="shared" si="25"/>
        <v>0</v>
      </c>
      <c r="P108" s="13">
        <v>0</v>
      </c>
    </row>
    <row r="109" spans="1:16" s="21" customFormat="1" ht="9.9499999999999993" customHeight="1" x14ac:dyDescent="0.3">
      <c r="A109" s="8">
        <v>18</v>
      </c>
      <c r="B109" s="12" t="s">
        <v>102</v>
      </c>
      <c r="C109" s="13">
        <v>9.3000000000000007</v>
      </c>
      <c r="D109" s="13">
        <v>9</v>
      </c>
      <c r="E109" s="13">
        <v>9</v>
      </c>
      <c r="F109" s="19">
        <f t="shared" si="22"/>
        <v>0.96774193548387089</v>
      </c>
      <c r="G109" s="13">
        <v>0</v>
      </c>
      <c r="H109" s="17">
        <f t="shared" si="27"/>
        <v>0</v>
      </c>
      <c r="I109" s="13"/>
      <c r="J109" s="13">
        <v>0</v>
      </c>
      <c r="K109" s="17">
        <v>0</v>
      </c>
      <c r="L109" s="18">
        <f t="shared" si="24"/>
        <v>0</v>
      </c>
      <c r="M109" s="16">
        <v>0.05</v>
      </c>
      <c r="N109" s="13">
        <v>0</v>
      </c>
      <c r="O109" s="17">
        <f t="shared" si="25"/>
        <v>0</v>
      </c>
      <c r="P109" s="13">
        <v>0</v>
      </c>
    </row>
    <row r="110" spans="1:16" ht="45" customHeight="1" x14ac:dyDescent="0.3">
      <c r="A110" s="8">
        <v>15</v>
      </c>
      <c r="B110" s="12" t="s">
        <v>18</v>
      </c>
      <c r="C110" s="13"/>
      <c r="D110" s="13"/>
      <c r="E110" s="13"/>
      <c r="F110" s="19"/>
      <c r="G110" s="13"/>
      <c r="H110" s="17"/>
      <c r="I110" s="22"/>
      <c r="J110" s="22"/>
      <c r="K110" s="17"/>
      <c r="L110" s="18"/>
      <c r="M110" s="16"/>
      <c r="N110" s="13"/>
      <c r="O110" s="17"/>
      <c r="P110" s="13"/>
    </row>
    <row r="111" spans="1:16" s="28" customFormat="1" ht="9.9499999999999993" customHeight="1" x14ac:dyDescent="0.3">
      <c r="A111" s="70" t="s">
        <v>103</v>
      </c>
      <c r="B111" s="74"/>
      <c r="C111" s="23">
        <f>SUM(C109,C108,C107,C106,C105,C104,C103,C102,C101,C100,C99,C98,C97,C95,C94,C93,C92,C91,C90,C89,C88,C87,C86,C84,C83)</f>
        <v>5754.5700000000006</v>
      </c>
      <c r="D111" s="22">
        <f>SUM(D83:D110)</f>
        <v>112</v>
      </c>
      <c r="E111" s="22">
        <f>SUM(E83:E110)</f>
        <v>112</v>
      </c>
      <c r="F111" s="23">
        <f t="shared" si="22"/>
        <v>1.9462792180823238E-2</v>
      </c>
      <c r="G111" s="22">
        <f>SUM(G83:G110)</f>
        <v>0</v>
      </c>
      <c r="H111" s="17">
        <f>G111/D111</f>
        <v>0</v>
      </c>
      <c r="I111" s="22">
        <f t="shared" ref="I111:J111" si="28">SUM(I83:I110)</f>
        <v>0</v>
      </c>
      <c r="J111" s="22">
        <f t="shared" si="28"/>
        <v>0</v>
      </c>
      <c r="K111" s="24">
        <v>0</v>
      </c>
      <c r="L111" s="25">
        <f>SUM(L83:L110)</f>
        <v>2</v>
      </c>
      <c r="M111" s="26"/>
      <c r="N111" s="22">
        <f>SUM(N83:N110)</f>
        <v>0</v>
      </c>
      <c r="O111" s="24">
        <f t="shared" ref="O111" si="29">N111/E111</f>
        <v>0</v>
      </c>
      <c r="P111" s="22">
        <f>SUM(P83:P110)</f>
        <v>0</v>
      </c>
    </row>
    <row r="112" spans="1:16" ht="9.75" customHeight="1" x14ac:dyDescent="0.3">
      <c r="A112" s="75" t="s">
        <v>104</v>
      </c>
      <c r="B112" s="76"/>
      <c r="C112" s="13"/>
      <c r="D112" s="13"/>
      <c r="E112" s="13"/>
      <c r="F112" s="19"/>
      <c r="G112" s="13"/>
      <c r="H112" s="17"/>
      <c r="I112" s="13"/>
      <c r="J112" s="13"/>
      <c r="K112" s="17"/>
      <c r="L112" s="18"/>
      <c r="M112" s="16"/>
      <c r="N112" s="13"/>
      <c r="O112" s="17"/>
      <c r="P112" s="13"/>
    </row>
    <row r="113" spans="1:16" s="21" customFormat="1" ht="9.9499999999999993" customHeight="1" x14ac:dyDescent="0.3">
      <c r="A113" s="8">
        <v>1</v>
      </c>
      <c r="B113" s="12" t="s">
        <v>105</v>
      </c>
      <c r="C113" s="13">
        <v>28.95</v>
      </c>
      <c r="D113" s="13">
        <v>0</v>
      </c>
      <c r="E113" s="13">
        <v>0</v>
      </c>
      <c r="F113" s="19">
        <f t="shared" si="22"/>
        <v>0</v>
      </c>
      <c r="G113" s="13">
        <v>0</v>
      </c>
      <c r="H113" s="17">
        <v>0</v>
      </c>
      <c r="I113" s="13"/>
      <c r="J113" s="13">
        <v>0</v>
      </c>
      <c r="K113" s="17">
        <v>0</v>
      </c>
      <c r="L113" s="18">
        <f t="shared" si="24"/>
        <v>0</v>
      </c>
      <c r="M113" s="16">
        <v>0.05</v>
      </c>
      <c r="N113" s="13">
        <v>0</v>
      </c>
      <c r="O113" s="17">
        <v>0</v>
      </c>
      <c r="P113" s="13">
        <v>0</v>
      </c>
    </row>
    <row r="114" spans="1:16" s="21" customFormat="1" ht="9.9499999999999993" customHeight="1" x14ac:dyDescent="0.3">
      <c r="A114" s="8">
        <v>2</v>
      </c>
      <c r="B114" s="12" t="s">
        <v>106</v>
      </c>
      <c r="C114" s="13">
        <v>25.16</v>
      </c>
      <c r="D114" s="13">
        <v>0</v>
      </c>
      <c r="E114" s="13">
        <v>0</v>
      </c>
      <c r="F114" s="19">
        <f t="shared" si="22"/>
        <v>0</v>
      </c>
      <c r="G114" s="13">
        <v>0</v>
      </c>
      <c r="H114" s="17">
        <v>0</v>
      </c>
      <c r="I114" s="13"/>
      <c r="J114" s="13">
        <v>0</v>
      </c>
      <c r="K114" s="17">
        <v>0</v>
      </c>
      <c r="L114" s="18">
        <f t="shared" si="24"/>
        <v>0</v>
      </c>
      <c r="M114" s="16">
        <v>0.05</v>
      </c>
      <c r="N114" s="13">
        <v>0</v>
      </c>
      <c r="O114" s="17">
        <v>0</v>
      </c>
      <c r="P114" s="13">
        <v>0</v>
      </c>
    </row>
    <row r="115" spans="1:16" ht="9.9499999999999993" customHeight="1" x14ac:dyDescent="0.3">
      <c r="A115" s="62">
        <v>3</v>
      </c>
      <c r="B115" s="12" t="s">
        <v>107</v>
      </c>
      <c r="C115" s="13"/>
      <c r="D115" s="13"/>
      <c r="E115" s="13"/>
      <c r="F115" s="19"/>
      <c r="G115" s="13"/>
      <c r="H115" s="17"/>
      <c r="I115" s="13"/>
      <c r="J115" s="13"/>
      <c r="K115" s="17"/>
      <c r="L115" s="18"/>
      <c r="M115" s="16"/>
      <c r="N115" s="13"/>
      <c r="O115" s="17"/>
      <c r="P115" s="13"/>
    </row>
    <row r="116" spans="1:16" s="21" customFormat="1" ht="9.9499999999999993" customHeight="1" x14ac:dyDescent="0.3">
      <c r="A116" s="64"/>
      <c r="B116" s="12" t="s">
        <v>108</v>
      </c>
      <c r="C116" s="13">
        <v>353.71</v>
      </c>
      <c r="D116" s="13">
        <v>30</v>
      </c>
      <c r="E116" s="13">
        <v>30</v>
      </c>
      <c r="F116" s="19">
        <f t="shared" si="22"/>
        <v>8.4815244126544342E-2</v>
      </c>
      <c r="G116" s="13">
        <v>0</v>
      </c>
      <c r="H116" s="17">
        <f t="shared" ref="H116:H117" si="30">G116/D116</f>
        <v>0</v>
      </c>
      <c r="I116" s="13"/>
      <c r="J116" s="13">
        <v>0</v>
      </c>
      <c r="K116" s="17">
        <v>0</v>
      </c>
      <c r="L116" s="18">
        <f t="shared" si="24"/>
        <v>1</v>
      </c>
      <c r="M116" s="16">
        <v>0.05</v>
      </c>
      <c r="N116" s="13">
        <v>0</v>
      </c>
      <c r="O116" s="17">
        <f t="shared" si="25"/>
        <v>0</v>
      </c>
      <c r="P116" s="13">
        <v>0</v>
      </c>
    </row>
    <row r="117" spans="1:16" s="28" customFormat="1" ht="9.9499999999999993" customHeight="1" x14ac:dyDescent="0.3">
      <c r="A117" s="70" t="s">
        <v>109</v>
      </c>
      <c r="B117" s="74"/>
      <c r="C117" s="22">
        <f>SUM(C113:C116)</f>
        <v>407.82</v>
      </c>
      <c r="D117" s="22">
        <f>SUM(D113:D116)</f>
        <v>30</v>
      </c>
      <c r="E117" s="22">
        <f>SUM(E113:E116)</f>
        <v>30</v>
      </c>
      <c r="F117" s="23">
        <f t="shared" si="22"/>
        <v>7.3561865528909809E-2</v>
      </c>
      <c r="G117" s="22">
        <f>SUM(G113:G116)</f>
        <v>0</v>
      </c>
      <c r="H117" s="17">
        <f t="shared" si="30"/>
        <v>0</v>
      </c>
      <c r="I117" s="22">
        <f t="shared" ref="I117:J117" si="31">SUM(I113:I116)</f>
        <v>0</v>
      </c>
      <c r="J117" s="22">
        <f t="shared" si="31"/>
        <v>0</v>
      </c>
      <c r="K117" s="24">
        <v>0</v>
      </c>
      <c r="L117" s="25">
        <f>SUM(L113:L116)</f>
        <v>1</v>
      </c>
      <c r="M117" s="26">
        <v>0.05</v>
      </c>
      <c r="N117" s="22">
        <f>SUM(N113:N116)</f>
        <v>0</v>
      </c>
      <c r="O117" s="24">
        <f t="shared" si="25"/>
        <v>0</v>
      </c>
      <c r="P117" s="22">
        <f>SUM(P113:P116)</f>
        <v>0</v>
      </c>
    </row>
    <row r="118" spans="1:16" ht="9.9499999999999993" customHeight="1" x14ac:dyDescent="0.3">
      <c r="A118" s="75" t="s">
        <v>110</v>
      </c>
      <c r="B118" s="76"/>
      <c r="C118" s="13"/>
      <c r="D118" s="13"/>
      <c r="E118" s="13"/>
      <c r="F118" s="19"/>
      <c r="G118" s="13"/>
      <c r="H118" s="17"/>
      <c r="I118" s="13"/>
      <c r="J118" s="13"/>
      <c r="K118" s="17"/>
      <c r="L118" s="18"/>
      <c r="M118" s="16"/>
      <c r="N118" s="13"/>
      <c r="O118" s="17"/>
      <c r="P118" s="13"/>
    </row>
    <row r="119" spans="1:16" s="21" customFormat="1" ht="9.75" customHeight="1" x14ac:dyDescent="0.3">
      <c r="A119" s="62">
        <v>1</v>
      </c>
      <c r="B119" s="12" t="s">
        <v>111</v>
      </c>
      <c r="C119" s="13"/>
      <c r="D119" s="13"/>
      <c r="E119" s="13"/>
      <c r="F119" s="19"/>
      <c r="G119" s="13"/>
      <c r="H119" s="17"/>
      <c r="I119" s="13"/>
      <c r="J119" s="13"/>
      <c r="K119" s="17"/>
      <c r="L119" s="18"/>
      <c r="M119" s="16"/>
      <c r="N119" s="13"/>
      <c r="O119" s="17"/>
      <c r="P119" s="13"/>
    </row>
    <row r="120" spans="1:16" s="21" customFormat="1" ht="9.9499999999999993" customHeight="1" x14ac:dyDescent="0.3">
      <c r="A120" s="63"/>
      <c r="B120" s="12" t="s">
        <v>112</v>
      </c>
      <c r="C120" s="13">
        <v>2015.36</v>
      </c>
      <c r="D120" s="13">
        <v>100</v>
      </c>
      <c r="E120" s="13">
        <v>100</v>
      </c>
      <c r="F120" s="19">
        <f t="shared" si="22"/>
        <v>4.9618926643378851E-2</v>
      </c>
      <c r="G120" s="13">
        <v>0</v>
      </c>
      <c r="H120" s="17">
        <f>G120/D120</f>
        <v>0</v>
      </c>
      <c r="I120" s="13"/>
      <c r="J120" s="13">
        <v>0</v>
      </c>
      <c r="K120" s="17">
        <v>0</v>
      </c>
      <c r="L120" s="18">
        <f t="shared" si="24"/>
        <v>5</v>
      </c>
      <c r="M120" s="16">
        <v>0.05</v>
      </c>
      <c r="N120" s="13">
        <v>0</v>
      </c>
      <c r="O120" s="17">
        <f t="shared" si="25"/>
        <v>0</v>
      </c>
      <c r="P120" s="13">
        <v>0</v>
      </c>
    </row>
    <row r="121" spans="1:16" s="21" customFormat="1" ht="9.9499999999999993" customHeight="1" x14ac:dyDescent="0.3">
      <c r="A121" s="64"/>
      <c r="B121" s="12" t="s">
        <v>113</v>
      </c>
      <c r="C121" s="13">
        <v>74.36</v>
      </c>
      <c r="D121" s="13">
        <v>0</v>
      </c>
      <c r="E121" s="13">
        <v>0</v>
      </c>
      <c r="F121" s="19">
        <f t="shared" si="22"/>
        <v>0</v>
      </c>
      <c r="G121" s="13">
        <v>0</v>
      </c>
      <c r="H121" s="17">
        <v>0</v>
      </c>
      <c r="I121" s="13"/>
      <c r="J121" s="13">
        <v>0</v>
      </c>
      <c r="K121" s="17">
        <v>0</v>
      </c>
      <c r="L121" s="18">
        <f t="shared" si="24"/>
        <v>0</v>
      </c>
      <c r="M121" s="16">
        <v>0.05</v>
      </c>
      <c r="N121" s="13">
        <v>0</v>
      </c>
      <c r="O121" s="17">
        <v>0</v>
      </c>
      <c r="P121" s="13">
        <v>0</v>
      </c>
    </row>
    <row r="122" spans="1:16" s="21" customFormat="1" ht="9.9499999999999993" customHeight="1" x14ac:dyDescent="0.3">
      <c r="A122" s="8">
        <v>2</v>
      </c>
      <c r="B122" s="12" t="s">
        <v>114</v>
      </c>
      <c r="C122" s="13">
        <v>20.85</v>
      </c>
      <c r="D122" s="13">
        <v>0</v>
      </c>
      <c r="E122" s="13">
        <v>0</v>
      </c>
      <c r="F122" s="19">
        <f t="shared" si="22"/>
        <v>0</v>
      </c>
      <c r="G122" s="13">
        <v>0</v>
      </c>
      <c r="H122" s="17">
        <v>0</v>
      </c>
      <c r="I122" s="13"/>
      <c r="J122" s="13">
        <v>0</v>
      </c>
      <c r="K122" s="17">
        <v>0</v>
      </c>
      <c r="L122" s="18">
        <f t="shared" si="24"/>
        <v>0</v>
      </c>
      <c r="M122" s="16">
        <v>0.05</v>
      </c>
      <c r="N122" s="13">
        <v>0</v>
      </c>
      <c r="O122" s="17">
        <v>0</v>
      </c>
      <c r="P122" s="13">
        <v>0</v>
      </c>
    </row>
    <row r="123" spans="1:16" s="21" customFormat="1" ht="9.9499999999999993" customHeight="1" x14ac:dyDescent="0.3">
      <c r="A123" s="62">
        <v>3</v>
      </c>
      <c r="B123" s="12" t="s">
        <v>115</v>
      </c>
      <c r="C123" s="13"/>
      <c r="D123" s="13"/>
      <c r="E123" s="13"/>
      <c r="F123" s="19"/>
      <c r="G123" s="13"/>
      <c r="H123" s="17"/>
      <c r="I123" s="13"/>
      <c r="J123" s="13"/>
      <c r="K123" s="17"/>
      <c r="L123" s="18">
        <f t="shared" si="24"/>
        <v>0</v>
      </c>
      <c r="M123" s="16"/>
      <c r="N123" s="13"/>
      <c r="O123" s="17"/>
      <c r="P123" s="13"/>
    </row>
    <row r="124" spans="1:16" s="21" customFormat="1" ht="9.9499999999999993" customHeight="1" x14ac:dyDescent="0.3">
      <c r="A124" s="63"/>
      <c r="B124" s="12" t="s">
        <v>116</v>
      </c>
      <c r="C124" s="13">
        <v>175.25</v>
      </c>
      <c r="D124" s="13">
        <v>0</v>
      </c>
      <c r="E124" s="13">
        <v>0</v>
      </c>
      <c r="F124" s="19">
        <f t="shared" si="22"/>
        <v>0</v>
      </c>
      <c r="G124" s="13">
        <v>0</v>
      </c>
      <c r="H124" s="17">
        <v>0</v>
      </c>
      <c r="I124" s="13"/>
      <c r="J124" s="13">
        <v>0</v>
      </c>
      <c r="K124" s="17">
        <v>0</v>
      </c>
      <c r="L124" s="18">
        <f t="shared" si="24"/>
        <v>0</v>
      </c>
      <c r="M124" s="16">
        <v>0.05</v>
      </c>
      <c r="N124" s="13">
        <v>0</v>
      </c>
      <c r="O124" s="17">
        <v>0</v>
      </c>
      <c r="P124" s="13">
        <v>0</v>
      </c>
    </row>
    <row r="125" spans="1:16" s="21" customFormat="1" ht="9.9499999999999993" customHeight="1" x14ac:dyDescent="0.3">
      <c r="A125" s="64"/>
      <c r="B125" s="12" t="s">
        <v>117</v>
      </c>
      <c r="C125" s="13">
        <v>121.07</v>
      </c>
      <c r="D125" s="13">
        <v>0</v>
      </c>
      <c r="E125" s="13">
        <v>0</v>
      </c>
      <c r="F125" s="19">
        <f t="shared" si="22"/>
        <v>0</v>
      </c>
      <c r="G125" s="13">
        <v>0</v>
      </c>
      <c r="H125" s="17">
        <v>0</v>
      </c>
      <c r="I125" s="13"/>
      <c r="J125" s="13">
        <v>0</v>
      </c>
      <c r="K125" s="17">
        <v>0</v>
      </c>
      <c r="L125" s="18">
        <f t="shared" si="24"/>
        <v>0</v>
      </c>
      <c r="M125" s="16">
        <v>0.05</v>
      </c>
      <c r="N125" s="13">
        <v>0</v>
      </c>
      <c r="O125" s="17">
        <v>0</v>
      </c>
      <c r="P125" s="13">
        <v>0</v>
      </c>
    </row>
    <row r="126" spans="1:16" s="21" customFormat="1" ht="50.25" customHeight="1" x14ac:dyDescent="0.3">
      <c r="A126" s="8">
        <v>4</v>
      </c>
      <c r="B126" s="12" t="s">
        <v>18</v>
      </c>
      <c r="C126" s="13"/>
      <c r="D126" s="13"/>
      <c r="E126" s="13"/>
      <c r="F126" s="19"/>
      <c r="G126" s="13"/>
      <c r="H126" s="17"/>
      <c r="I126" s="13"/>
      <c r="J126" s="13"/>
      <c r="K126" s="17"/>
      <c r="L126" s="18"/>
      <c r="M126" s="16"/>
      <c r="N126" s="13"/>
      <c r="O126" s="17"/>
      <c r="P126" s="13"/>
    </row>
    <row r="127" spans="1:16" s="28" customFormat="1" ht="9.9499999999999993" customHeight="1" x14ac:dyDescent="0.3">
      <c r="A127" s="73" t="s">
        <v>118</v>
      </c>
      <c r="B127" s="73"/>
      <c r="C127" s="22">
        <f>SUM(C125,C124,C122,C121,C120)</f>
        <v>2406.89</v>
      </c>
      <c r="D127" s="22">
        <f>SUM(D120:D126)</f>
        <v>100</v>
      </c>
      <c r="E127" s="22">
        <f>SUM(E120:E126)</f>
        <v>100</v>
      </c>
      <c r="F127" s="23">
        <f t="shared" si="22"/>
        <v>4.1547391031580172E-2</v>
      </c>
      <c r="G127" s="22">
        <f>SUM(G120:G126)</f>
        <v>0</v>
      </c>
      <c r="H127" s="17">
        <f>G127/D127</f>
        <v>0</v>
      </c>
      <c r="I127" s="22">
        <f t="shared" ref="I127:J127" si="32">SUM(I120:I126)</f>
        <v>0</v>
      </c>
      <c r="J127" s="22">
        <f t="shared" si="32"/>
        <v>0</v>
      </c>
      <c r="K127" s="24">
        <v>0</v>
      </c>
      <c r="L127" s="22">
        <f>SUM(L120:L126)</f>
        <v>5</v>
      </c>
      <c r="M127" s="16"/>
      <c r="N127" s="22">
        <f>SUM(N120:N126)</f>
        <v>0</v>
      </c>
      <c r="O127" s="24">
        <f t="shared" si="25"/>
        <v>0</v>
      </c>
      <c r="P127" s="22">
        <f>SUM(P120:P126)</f>
        <v>0</v>
      </c>
    </row>
    <row r="128" spans="1:16" ht="9.9499999999999993" customHeight="1" x14ac:dyDescent="0.3">
      <c r="A128" s="72" t="s">
        <v>119</v>
      </c>
      <c r="B128" s="72"/>
      <c r="C128" s="13"/>
      <c r="D128" s="13"/>
      <c r="E128" s="13"/>
      <c r="F128" s="19"/>
      <c r="G128" s="13"/>
      <c r="H128" s="17"/>
      <c r="I128" s="13"/>
      <c r="J128" s="13"/>
      <c r="K128" s="17"/>
      <c r="L128" s="18"/>
      <c r="M128" s="16"/>
      <c r="N128" s="13"/>
      <c r="O128" s="17"/>
      <c r="P128" s="13"/>
    </row>
    <row r="129" spans="1:16" ht="9.9499999999999993" customHeight="1" x14ac:dyDescent="0.3">
      <c r="A129" s="62">
        <v>1</v>
      </c>
      <c r="B129" s="12" t="s">
        <v>120</v>
      </c>
      <c r="C129" s="13"/>
      <c r="D129" s="13"/>
      <c r="E129" s="13"/>
      <c r="F129" s="19"/>
      <c r="G129" s="13"/>
      <c r="H129" s="17"/>
      <c r="I129" s="13"/>
      <c r="J129" s="13"/>
      <c r="K129" s="17"/>
      <c r="L129" s="18"/>
      <c r="M129" s="16"/>
      <c r="N129" s="13"/>
      <c r="O129" s="17"/>
      <c r="P129" s="13"/>
    </row>
    <row r="130" spans="1:16" s="21" customFormat="1" ht="9.9499999999999993" customHeight="1" x14ac:dyDescent="0.3">
      <c r="A130" s="64"/>
      <c r="B130" s="12" t="s">
        <v>121</v>
      </c>
      <c r="C130" s="13">
        <v>22.32</v>
      </c>
      <c r="D130" s="13">
        <v>0</v>
      </c>
      <c r="E130" s="13">
        <v>0</v>
      </c>
      <c r="F130" s="19">
        <f t="shared" si="22"/>
        <v>0</v>
      </c>
      <c r="G130" s="13">
        <v>0</v>
      </c>
      <c r="H130" s="17">
        <v>0</v>
      </c>
      <c r="I130" s="13"/>
      <c r="J130" s="13">
        <v>0</v>
      </c>
      <c r="K130" s="17">
        <v>0</v>
      </c>
      <c r="L130" s="18">
        <f t="shared" si="24"/>
        <v>0</v>
      </c>
      <c r="M130" s="16">
        <v>0.05</v>
      </c>
      <c r="N130" s="13">
        <v>0</v>
      </c>
      <c r="O130" s="17">
        <v>0</v>
      </c>
      <c r="P130" s="13">
        <v>0</v>
      </c>
    </row>
    <row r="131" spans="1:16" ht="9.9499999999999993" customHeight="1" x14ac:dyDescent="0.3">
      <c r="A131" s="62">
        <v>2</v>
      </c>
      <c r="B131" s="12" t="s">
        <v>122</v>
      </c>
      <c r="C131" s="13"/>
      <c r="D131" s="13"/>
      <c r="E131" s="13"/>
      <c r="F131" s="19"/>
      <c r="G131" s="13"/>
      <c r="H131" s="17"/>
      <c r="I131" s="13"/>
      <c r="J131" s="13"/>
      <c r="K131" s="17"/>
      <c r="L131" s="18"/>
      <c r="M131" s="16"/>
      <c r="N131" s="13"/>
      <c r="O131" s="17"/>
      <c r="P131" s="13"/>
    </row>
    <row r="132" spans="1:16" s="21" customFormat="1" ht="9.9499999999999993" customHeight="1" x14ac:dyDescent="0.3">
      <c r="A132" s="64"/>
      <c r="B132" s="12" t="s">
        <v>123</v>
      </c>
      <c r="C132" s="13">
        <v>145.66999999999999</v>
      </c>
      <c r="D132" s="13">
        <v>46</v>
      </c>
      <c r="E132" s="13">
        <v>46</v>
      </c>
      <c r="F132" s="19">
        <f t="shared" si="22"/>
        <v>0.31578224754582279</v>
      </c>
      <c r="G132" s="13">
        <v>2</v>
      </c>
      <c r="H132" s="17">
        <f>G132/D132</f>
        <v>4.3478260869565216E-2</v>
      </c>
      <c r="I132" s="13"/>
      <c r="J132" s="13">
        <v>1</v>
      </c>
      <c r="K132" s="17">
        <f>J132/G132</f>
        <v>0.5</v>
      </c>
      <c r="L132" s="18">
        <f t="shared" si="24"/>
        <v>2</v>
      </c>
      <c r="M132" s="16">
        <v>0.05</v>
      </c>
      <c r="N132" s="13">
        <v>2</v>
      </c>
      <c r="O132" s="17">
        <f t="shared" si="25"/>
        <v>4.3478260869565216E-2</v>
      </c>
      <c r="P132" s="13">
        <v>0</v>
      </c>
    </row>
    <row r="133" spans="1:16" ht="9.9499999999999993" customHeight="1" x14ac:dyDescent="0.3">
      <c r="A133" s="62">
        <v>3</v>
      </c>
      <c r="B133" s="12" t="s">
        <v>124</v>
      </c>
      <c r="C133" s="13"/>
      <c r="D133" s="13"/>
      <c r="E133" s="13"/>
      <c r="F133" s="19"/>
      <c r="G133" s="13"/>
      <c r="H133" s="17"/>
      <c r="I133" s="13"/>
      <c r="J133" s="13"/>
      <c r="K133" s="17"/>
      <c r="L133" s="18"/>
      <c r="M133" s="16"/>
      <c r="N133" s="13"/>
      <c r="O133" s="17"/>
      <c r="P133" s="13"/>
    </row>
    <row r="134" spans="1:16" s="21" customFormat="1" ht="9.9499999999999993" customHeight="1" x14ac:dyDescent="0.3">
      <c r="A134" s="64"/>
      <c r="B134" s="12" t="s">
        <v>125</v>
      </c>
      <c r="C134" s="13">
        <v>200.1</v>
      </c>
      <c r="D134" s="13">
        <v>81</v>
      </c>
      <c r="E134" s="13">
        <v>81</v>
      </c>
      <c r="F134" s="19">
        <f t="shared" si="22"/>
        <v>0.40479760119940034</v>
      </c>
      <c r="G134" s="13">
        <v>4</v>
      </c>
      <c r="H134" s="17">
        <f>G134/D134</f>
        <v>4.9382716049382713E-2</v>
      </c>
      <c r="I134" s="13"/>
      <c r="J134" s="13">
        <v>1</v>
      </c>
      <c r="K134" s="17">
        <f>J134/G134</f>
        <v>0.25</v>
      </c>
      <c r="L134" s="18">
        <f t="shared" si="24"/>
        <v>4</v>
      </c>
      <c r="M134" s="16">
        <v>0.05</v>
      </c>
      <c r="N134" s="13">
        <v>4</v>
      </c>
      <c r="O134" s="17">
        <f t="shared" si="25"/>
        <v>4.9382716049382713E-2</v>
      </c>
      <c r="P134" s="13">
        <v>0</v>
      </c>
    </row>
    <row r="135" spans="1:16" ht="9.9499999999999993" customHeight="1" x14ac:dyDescent="0.3">
      <c r="A135" s="62">
        <v>4</v>
      </c>
      <c r="B135" s="12" t="s">
        <v>126</v>
      </c>
      <c r="C135" s="13"/>
      <c r="D135" s="13"/>
      <c r="E135" s="13"/>
      <c r="F135" s="19"/>
      <c r="G135" s="13"/>
      <c r="H135" s="17"/>
      <c r="I135" s="13"/>
      <c r="J135" s="13"/>
      <c r="K135" s="17"/>
      <c r="L135" s="18"/>
      <c r="M135" s="16">
        <v>0.05</v>
      </c>
      <c r="N135" s="13"/>
      <c r="O135" s="17"/>
      <c r="P135" s="13"/>
    </row>
    <row r="136" spans="1:16" s="21" customFormat="1" ht="9.9499999999999993" customHeight="1" x14ac:dyDescent="0.3">
      <c r="A136" s="64"/>
      <c r="B136" s="12" t="s">
        <v>127</v>
      </c>
      <c r="C136" s="13">
        <v>64.16</v>
      </c>
      <c r="D136" s="13">
        <v>46</v>
      </c>
      <c r="E136" s="13">
        <v>46</v>
      </c>
      <c r="F136" s="19">
        <f t="shared" si="22"/>
        <v>0.71695760598503744</v>
      </c>
      <c r="G136" s="13">
        <v>2</v>
      </c>
      <c r="H136" s="17">
        <f t="shared" ref="H136:H137" si="33">G136/D136</f>
        <v>4.3478260869565216E-2</v>
      </c>
      <c r="I136" s="13"/>
      <c r="J136" s="13">
        <v>1</v>
      </c>
      <c r="K136" s="17">
        <f t="shared" ref="K136" si="34">J136/G136</f>
        <v>0.5</v>
      </c>
      <c r="L136" s="18">
        <f t="shared" si="24"/>
        <v>2</v>
      </c>
      <c r="M136" s="16">
        <v>0.05</v>
      </c>
      <c r="N136" s="13">
        <v>2</v>
      </c>
      <c r="O136" s="17">
        <f t="shared" si="25"/>
        <v>4.3478260869565216E-2</v>
      </c>
      <c r="P136" s="13">
        <v>0</v>
      </c>
    </row>
    <row r="137" spans="1:16" s="21" customFormat="1" ht="9.9499999999999993" customHeight="1" x14ac:dyDescent="0.3">
      <c r="A137" s="8">
        <v>5</v>
      </c>
      <c r="B137" s="12" t="s">
        <v>128</v>
      </c>
      <c r="C137" s="13">
        <v>367.53</v>
      </c>
      <c r="D137" s="13">
        <v>95</v>
      </c>
      <c r="E137" s="13">
        <v>95</v>
      </c>
      <c r="F137" s="19">
        <f t="shared" si="22"/>
        <v>0.25848230076456347</v>
      </c>
      <c r="G137" s="13">
        <v>0</v>
      </c>
      <c r="H137" s="17">
        <f t="shared" si="33"/>
        <v>0</v>
      </c>
      <c r="I137" s="13"/>
      <c r="J137" s="13">
        <v>0</v>
      </c>
      <c r="K137" s="17">
        <v>0</v>
      </c>
      <c r="L137" s="18">
        <f t="shared" si="24"/>
        <v>4</v>
      </c>
      <c r="M137" s="16">
        <v>0.05</v>
      </c>
      <c r="N137" s="13">
        <v>0</v>
      </c>
      <c r="O137" s="17">
        <f t="shared" si="25"/>
        <v>0</v>
      </c>
      <c r="P137" s="13">
        <v>0</v>
      </c>
    </row>
    <row r="138" spans="1:16" ht="9.75" customHeight="1" x14ac:dyDescent="0.3">
      <c r="A138" s="62">
        <v>6</v>
      </c>
      <c r="B138" s="12" t="s">
        <v>129</v>
      </c>
      <c r="C138" s="13"/>
      <c r="D138" s="13"/>
      <c r="E138" s="13"/>
      <c r="F138" s="19"/>
      <c r="G138" s="13"/>
      <c r="H138" s="17"/>
      <c r="I138" s="13"/>
      <c r="J138" s="13"/>
      <c r="K138" s="17"/>
      <c r="L138" s="18"/>
      <c r="M138" s="16"/>
      <c r="N138" s="13"/>
      <c r="O138" s="17"/>
      <c r="P138" s="13"/>
    </row>
    <row r="139" spans="1:16" s="21" customFormat="1" ht="9.9499999999999993" customHeight="1" x14ac:dyDescent="0.3">
      <c r="A139" s="63"/>
      <c r="B139" s="12" t="s">
        <v>116</v>
      </c>
      <c r="C139" s="13">
        <v>23.6</v>
      </c>
      <c r="D139" s="13">
        <v>110</v>
      </c>
      <c r="E139" s="13">
        <v>110</v>
      </c>
      <c r="F139" s="19">
        <f t="shared" si="22"/>
        <v>4.6610169491525424</v>
      </c>
      <c r="G139" s="13">
        <v>2</v>
      </c>
      <c r="H139" s="17">
        <f t="shared" ref="H139:H140" si="35">G139/D139</f>
        <v>1.8181818181818181E-2</v>
      </c>
      <c r="I139" s="13"/>
      <c r="J139" s="13">
        <v>1</v>
      </c>
      <c r="K139" s="17">
        <v>0</v>
      </c>
      <c r="L139" s="18">
        <f t="shared" si="24"/>
        <v>5</v>
      </c>
      <c r="M139" s="16">
        <v>0.05</v>
      </c>
      <c r="N139" s="13">
        <v>2</v>
      </c>
      <c r="O139" s="17">
        <f t="shared" si="25"/>
        <v>1.8181818181818181E-2</v>
      </c>
      <c r="P139" s="13">
        <v>0</v>
      </c>
    </row>
    <row r="140" spans="1:16" s="21" customFormat="1" ht="9.9499999999999993" customHeight="1" x14ac:dyDescent="0.3">
      <c r="A140" s="64"/>
      <c r="B140" s="12" t="s">
        <v>117</v>
      </c>
      <c r="C140" s="13">
        <v>376.48</v>
      </c>
      <c r="D140" s="13">
        <v>18</v>
      </c>
      <c r="E140" s="13">
        <v>18</v>
      </c>
      <c r="F140" s="19">
        <f t="shared" si="22"/>
        <v>4.7811304717382062E-2</v>
      </c>
      <c r="G140" s="13">
        <v>0</v>
      </c>
      <c r="H140" s="17">
        <f t="shared" si="35"/>
        <v>0</v>
      </c>
      <c r="I140" s="13"/>
      <c r="J140" s="13">
        <v>0</v>
      </c>
      <c r="K140" s="17">
        <v>0</v>
      </c>
      <c r="L140" s="18">
        <f t="shared" si="24"/>
        <v>0</v>
      </c>
      <c r="M140" s="16">
        <v>0.05</v>
      </c>
      <c r="N140" s="13">
        <v>0</v>
      </c>
      <c r="O140" s="17">
        <f t="shared" si="25"/>
        <v>0</v>
      </c>
      <c r="P140" s="13">
        <v>0</v>
      </c>
    </row>
    <row r="141" spans="1:16" ht="9.9499999999999993" customHeight="1" x14ac:dyDescent="0.3">
      <c r="A141" s="62">
        <v>7</v>
      </c>
      <c r="B141" s="12" t="s">
        <v>130</v>
      </c>
      <c r="C141" s="13"/>
      <c r="D141" s="13"/>
      <c r="E141" s="13"/>
      <c r="F141" s="19"/>
      <c r="G141" s="13"/>
      <c r="H141" s="17"/>
      <c r="I141" s="13"/>
      <c r="J141" s="13"/>
      <c r="K141" s="17"/>
      <c r="L141" s="18"/>
      <c r="M141" s="16"/>
      <c r="N141" s="13"/>
      <c r="O141" s="17"/>
      <c r="P141" s="13"/>
    </row>
    <row r="142" spans="1:16" s="21" customFormat="1" ht="9.9499999999999993" customHeight="1" x14ac:dyDescent="0.3">
      <c r="A142" s="64"/>
      <c r="B142" s="12" t="s">
        <v>56</v>
      </c>
      <c r="C142" s="13">
        <v>141.91</v>
      </c>
      <c r="D142" s="13">
        <v>25</v>
      </c>
      <c r="E142" s="13">
        <v>25</v>
      </c>
      <c r="F142" s="19">
        <f t="shared" si="22"/>
        <v>0.17616799379888662</v>
      </c>
      <c r="G142" s="13">
        <v>1</v>
      </c>
      <c r="H142" s="17">
        <f t="shared" ref="H142:H145" si="36">G142/D142</f>
        <v>0.04</v>
      </c>
      <c r="I142" s="13"/>
      <c r="J142" s="13">
        <v>1</v>
      </c>
      <c r="K142" s="17">
        <f t="shared" ref="K142" si="37">J142/G142</f>
        <v>1</v>
      </c>
      <c r="L142" s="18">
        <f t="shared" si="24"/>
        <v>1</v>
      </c>
      <c r="M142" s="16">
        <v>0.05</v>
      </c>
      <c r="N142" s="13">
        <v>1</v>
      </c>
      <c r="O142" s="17">
        <f t="shared" si="25"/>
        <v>0.04</v>
      </c>
      <c r="P142" s="13">
        <v>0</v>
      </c>
    </row>
    <row r="143" spans="1:16" s="21" customFormat="1" ht="9.9499999999999993" customHeight="1" x14ac:dyDescent="0.3">
      <c r="A143" s="8">
        <v>8</v>
      </c>
      <c r="B143" s="12" t="s">
        <v>131</v>
      </c>
      <c r="C143" s="13">
        <v>16.45</v>
      </c>
      <c r="D143" s="14">
        <v>5</v>
      </c>
      <c r="E143" s="14">
        <v>5</v>
      </c>
      <c r="F143" s="19">
        <f t="shared" si="22"/>
        <v>0.303951367781155</v>
      </c>
      <c r="G143" s="13">
        <v>0</v>
      </c>
      <c r="H143" s="17">
        <f t="shared" si="36"/>
        <v>0</v>
      </c>
      <c r="I143" s="13"/>
      <c r="J143" s="13">
        <v>0</v>
      </c>
      <c r="K143" s="17">
        <v>0</v>
      </c>
      <c r="L143" s="18">
        <f t="shared" si="24"/>
        <v>0</v>
      </c>
      <c r="M143" s="16">
        <v>0.05</v>
      </c>
      <c r="N143" s="13">
        <v>0</v>
      </c>
      <c r="O143" s="17">
        <v>0</v>
      </c>
      <c r="P143" s="13">
        <v>0</v>
      </c>
    </row>
    <row r="144" spans="1:16" s="21" customFormat="1" ht="9.9499999999999993" customHeight="1" x14ac:dyDescent="0.3">
      <c r="A144" s="8">
        <v>9</v>
      </c>
      <c r="B144" s="12" t="s">
        <v>132</v>
      </c>
      <c r="C144" s="13">
        <v>19.21</v>
      </c>
      <c r="D144" s="14">
        <v>12</v>
      </c>
      <c r="E144" s="14">
        <v>12</v>
      </c>
      <c r="F144" s="19">
        <f t="shared" si="22"/>
        <v>0.62467464862051014</v>
      </c>
      <c r="G144" s="13">
        <v>0</v>
      </c>
      <c r="H144" s="17">
        <f t="shared" si="36"/>
        <v>0</v>
      </c>
      <c r="I144" s="13"/>
      <c r="J144" s="13">
        <v>0</v>
      </c>
      <c r="K144" s="17">
        <v>0</v>
      </c>
      <c r="L144" s="18">
        <f t="shared" si="24"/>
        <v>0</v>
      </c>
      <c r="M144" s="16">
        <v>0.05</v>
      </c>
      <c r="N144" s="13">
        <v>0</v>
      </c>
      <c r="O144" s="17">
        <v>0</v>
      </c>
      <c r="P144" s="13">
        <v>0</v>
      </c>
    </row>
    <row r="145" spans="1:16" s="21" customFormat="1" ht="9.9499999999999993" customHeight="1" x14ac:dyDescent="0.3">
      <c r="A145" s="8">
        <v>10</v>
      </c>
      <c r="B145" s="12" t="s">
        <v>133</v>
      </c>
      <c r="C145" s="13">
        <v>66.27</v>
      </c>
      <c r="D145" s="14">
        <v>25</v>
      </c>
      <c r="E145" s="14">
        <v>25</v>
      </c>
      <c r="F145" s="19">
        <f t="shared" si="22"/>
        <v>0.37724460540214277</v>
      </c>
      <c r="G145" s="13">
        <v>0</v>
      </c>
      <c r="H145" s="17">
        <f t="shared" si="36"/>
        <v>0</v>
      </c>
      <c r="I145" s="13"/>
      <c r="J145" s="13">
        <v>0</v>
      </c>
      <c r="K145" s="17">
        <v>0</v>
      </c>
      <c r="L145" s="18">
        <f t="shared" si="24"/>
        <v>1</v>
      </c>
      <c r="M145" s="16">
        <v>0.05</v>
      </c>
      <c r="N145" s="13">
        <v>0</v>
      </c>
      <c r="O145" s="17">
        <v>0</v>
      </c>
      <c r="P145" s="13">
        <v>0</v>
      </c>
    </row>
    <row r="146" spans="1:16" ht="9.9499999999999993" customHeight="1" x14ac:dyDescent="0.3">
      <c r="A146" s="62">
        <v>11</v>
      </c>
      <c r="B146" s="12" t="s">
        <v>134</v>
      </c>
      <c r="C146" s="13"/>
      <c r="D146" s="14"/>
      <c r="E146" s="14"/>
      <c r="F146" s="19"/>
      <c r="G146" s="13"/>
      <c r="H146" s="17"/>
      <c r="I146" s="13"/>
      <c r="J146" s="13"/>
      <c r="K146" s="17"/>
      <c r="L146" s="18"/>
      <c r="M146" s="16"/>
      <c r="N146" s="13"/>
      <c r="O146" s="17"/>
      <c r="P146" s="13"/>
    </row>
    <row r="147" spans="1:16" s="21" customFormat="1" ht="9.9499999999999993" customHeight="1" x14ac:dyDescent="0.3">
      <c r="A147" s="63"/>
      <c r="B147" s="12" t="s">
        <v>135</v>
      </c>
      <c r="C147" s="13">
        <v>193.94</v>
      </c>
      <c r="D147" s="13">
        <v>8</v>
      </c>
      <c r="E147" s="13">
        <v>8</v>
      </c>
      <c r="F147" s="19">
        <f t="shared" ref="F147:F210" si="38">E147/C147</f>
        <v>4.1249871094152832E-2</v>
      </c>
      <c r="G147" s="13">
        <v>0</v>
      </c>
      <c r="H147" s="17">
        <f t="shared" ref="H147:H148" si="39">G147/D147</f>
        <v>0</v>
      </c>
      <c r="I147" s="13"/>
      <c r="J147" s="13">
        <v>0</v>
      </c>
      <c r="K147" s="17">
        <v>0</v>
      </c>
      <c r="L147" s="18">
        <f t="shared" ref="L147:L209" si="40">ROUNDDOWN(E147*M147,0)</f>
        <v>0</v>
      </c>
      <c r="M147" s="16">
        <v>0.05</v>
      </c>
      <c r="N147" s="13">
        <v>0</v>
      </c>
      <c r="O147" s="17">
        <f t="shared" ref="O147:O210" si="41">N147/E147</f>
        <v>0</v>
      </c>
      <c r="P147" s="13">
        <v>0</v>
      </c>
    </row>
    <row r="148" spans="1:16" s="21" customFormat="1" ht="9.9499999999999993" customHeight="1" x14ac:dyDescent="0.3">
      <c r="A148" s="64"/>
      <c r="B148" s="12" t="s">
        <v>136</v>
      </c>
      <c r="C148" s="13">
        <v>283.94</v>
      </c>
      <c r="D148" s="13">
        <v>12</v>
      </c>
      <c r="E148" s="13">
        <v>12</v>
      </c>
      <c r="F148" s="19">
        <f t="shared" si="38"/>
        <v>4.2262449813340847E-2</v>
      </c>
      <c r="G148" s="13">
        <v>0</v>
      </c>
      <c r="H148" s="17">
        <f t="shared" si="39"/>
        <v>0</v>
      </c>
      <c r="I148" s="13"/>
      <c r="J148" s="13">
        <v>0</v>
      </c>
      <c r="K148" s="17">
        <v>0</v>
      </c>
      <c r="L148" s="18">
        <f t="shared" si="40"/>
        <v>0</v>
      </c>
      <c r="M148" s="16">
        <v>0.05</v>
      </c>
      <c r="N148" s="13">
        <v>0</v>
      </c>
      <c r="O148" s="17">
        <f t="shared" si="41"/>
        <v>0</v>
      </c>
      <c r="P148" s="13">
        <v>0</v>
      </c>
    </row>
    <row r="149" spans="1:16" ht="9.9499999999999993" customHeight="1" x14ac:dyDescent="0.3">
      <c r="A149" s="62">
        <v>12</v>
      </c>
      <c r="B149" s="12" t="s">
        <v>137</v>
      </c>
      <c r="C149" s="13"/>
      <c r="D149" s="13"/>
      <c r="E149" s="13"/>
      <c r="F149" s="19"/>
      <c r="G149" s="13"/>
      <c r="H149" s="17"/>
      <c r="I149" s="13"/>
      <c r="J149" s="13"/>
      <c r="K149" s="17"/>
      <c r="L149" s="18">
        <f t="shared" si="40"/>
        <v>0</v>
      </c>
      <c r="M149" s="16">
        <v>0.05</v>
      </c>
      <c r="N149" s="13"/>
      <c r="O149" s="17"/>
      <c r="P149" s="13"/>
    </row>
    <row r="150" spans="1:16" s="21" customFormat="1" ht="9.9499999999999993" customHeight="1" x14ac:dyDescent="0.3">
      <c r="A150" s="64"/>
      <c r="B150" s="12" t="s">
        <v>56</v>
      </c>
      <c r="C150" s="13">
        <v>63.69</v>
      </c>
      <c r="D150" s="13">
        <v>13</v>
      </c>
      <c r="E150" s="13">
        <v>13</v>
      </c>
      <c r="F150" s="19">
        <f t="shared" si="38"/>
        <v>0.20411367561626631</v>
      </c>
      <c r="G150" s="13">
        <v>0</v>
      </c>
      <c r="H150" s="17">
        <f>G150/D150</f>
        <v>0</v>
      </c>
      <c r="I150" s="13"/>
      <c r="J150" s="13">
        <v>0</v>
      </c>
      <c r="K150" s="17">
        <v>0</v>
      </c>
      <c r="L150" s="18">
        <f t="shared" si="40"/>
        <v>0</v>
      </c>
      <c r="M150" s="16">
        <v>0.05</v>
      </c>
      <c r="N150" s="13">
        <v>0</v>
      </c>
      <c r="O150" s="17">
        <f t="shared" si="41"/>
        <v>0</v>
      </c>
      <c r="P150" s="13">
        <v>0</v>
      </c>
    </row>
    <row r="151" spans="1:16" ht="9.9499999999999993" customHeight="1" x14ac:dyDescent="0.3">
      <c r="A151" s="62">
        <v>13</v>
      </c>
      <c r="B151" s="12" t="s">
        <v>138</v>
      </c>
      <c r="C151" s="13"/>
      <c r="D151" s="13"/>
      <c r="E151" s="13"/>
      <c r="F151" s="19"/>
      <c r="G151" s="13"/>
      <c r="H151" s="17"/>
      <c r="I151" s="13"/>
      <c r="J151" s="13"/>
      <c r="K151" s="17"/>
      <c r="L151" s="18"/>
      <c r="M151" s="16"/>
      <c r="N151" s="13"/>
      <c r="O151" s="17"/>
      <c r="P151" s="13"/>
    </row>
    <row r="152" spans="1:16" s="21" customFormat="1" ht="9.9499999999999993" customHeight="1" x14ac:dyDescent="0.3">
      <c r="A152" s="63"/>
      <c r="B152" s="12" t="s">
        <v>139</v>
      </c>
      <c r="C152" s="19">
        <v>194</v>
      </c>
      <c r="D152" s="13">
        <v>42</v>
      </c>
      <c r="E152" s="13">
        <v>42</v>
      </c>
      <c r="F152" s="19">
        <f t="shared" si="38"/>
        <v>0.21649484536082475</v>
      </c>
      <c r="G152" s="13">
        <v>0</v>
      </c>
      <c r="H152" s="17">
        <f t="shared" ref="H152:H154" si="42">G152/D152</f>
        <v>0</v>
      </c>
      <c r="I152" s="13"/>
      <c r="J152" s="13">
        <v>0</v>
      </c>
      <c r="K152" s="17">
        <v>0</v>
      </c>
      <c r="L152" s="18">
        <f t="shared" si="40"/>
        <v>2</v>
      </c>
      <c r="M152" s="16">
        <v>0.05</v>
      </c>
      <c r="N152" s="13">
        <v>0</v>
      </c>
      <c r="O152" s="17">
        <v>0</v>
      </c>
      <c r="P152" s="13">
        <v>0</v>
      </c>
    </row>
    <row r="153" spans="1:16" s="21" customFormat="1" ht="9.9499999999999993" customHeight="1" x14ac:dyDescent="0.3">
      <c r="A153" s="64"/>
      <c r="B153" s="12" t="s">
        <v>140</v>
      </c>
      <c r="C153" s="13">
        <v>143.76</v>
      </c>
      <c r="D153" s="13">
        <v>22</v>
      </c>
      <c r="E153" s="13">
        <v>22</v>
      </c>
      <c r="F153" s="19">
        <f t="shared" si="38"/>
        <v>0.1530328324986088</v>
      </c>
      <c r="G153" s="13">
        <v>0</v>
      </c>
      <c r="H153" s="17">
        <f t="shared" si="42"/>
        <v>0</v>
      </c>
      <c r="I153" s="13"/>
      <c r="J153" s="13">
        <v>0</v>
      </c>
      <c r="K153" s="17">
        <v>0</v>
      </c>
      <c r="L153" s="18">
        <f t="shared" si="40"/>
        <v>1</v>
      </c>
      <c r="M153" s="16">
        <v>0.05</v>
      </c>
      <c r="N153" s="13">
        <v>0</v>
      </c>
      <c r="O153" s="17">
        <v>0</v>
      </c>
      <c r="P153" s="13">
        <v>0</v>
      </c>
    </row>
    <row r="154" spans="1:16" s="21" customFormat="1" ht="9.9499999999999993" customHeight="1" x14ac:dyDescent="0.3">
      <c r="A154" s="8">
        <v>14</v>
      </c>
      <c r="B154" s="12" t="s">
        <v>141</v>
      </c>
      <c r="C154" s="13">
        <v>46.9</v>
      </c>
      <c r="D154" s="13">
        <v>130</v>
      </c>
      <c r="E154" s="13">
        <v>130</v>
      </c>
      <c r="F154" s="19">
        <f t="shared" si="38"/>
        <v>2.7718550106609809</v>
      </c>
      <c r="G154" s="13">
        <v>0</v>
      </c>
      <c r="H154" s="17">
        <f t="shared" si="42"/>
        <v>0</v>
      </c>
      <c r="I154" s="13"/>
      <c r="J154" s="13">
        <v>0</v>
      </c>
      <c r="K154" s="17">
        <v>0</v>
      </c>
      <c r="L154" s="18">
        <f t="shared" si="40"/>
        <v>6</v>
      </c>
      <c r="M154" s="16">
        <v>0.05</v>
      </c>
      <c r="N154" s="13">
        <v>0</v>
      </c>
      <c r="O154" s="17">
        <f t="shared" si="41"/>
        <v>0</v>
      </c>
      <c r="P154" s="13">
        <v>0</v>
      </c>
    </row>
    <row r="155" spans="1:16" ht="9.9499999999999993" customHeight="1" x14ac:dyDescent="0.3">
      <c r="A155" s="62">
        <v>15</v>
      </c>
      <c r="B155" s="12" t="s">
        <v>142</v>
      </c>
      <c r="C155" s="13"/>
      <c r="D155" s="13"/>
      <c r="E155" s="13"/>
      <c r="F155" s="19"/>
      <c r="G155" s="13"/>
      <c r="H155" s="17"/>
      <c r="I155" s="13"/>
      <c r="J155" s="13"/>
      <c r="K155" s="17"/>
      <c r="L155" s="18"/>
      <c r="M155" s="16"/>
      <c r="N155" s="13"/>
      <c r="O155" s="17"/>
      <c r="P155" s="13"/>
    </row>
    <row r="156" spans="1:16" s="21" customFormat="1" ht="9.9499999999999993" customHeight="1" x14ac:dyDescent="0.3">
      <c r="A156" s="63"/>
      <c r="B156" s="12" t="s">
        <v>143</v>
      </c>
      <c r="C156" s="13">
        <v>63.25</v>
      </c>
      <c r="D156" s="13">
        <v>21</v>
      </c>
      <c r="E156" s="13">
        <v>21</v>
      </c>
      <c r="F156" s="19">
        <f t="shared" si="38"/>
        <v>0.33201581027667987</v>
      </c>
      <c r="G156" s="13">
        <v>0</v>
      </c>
      <c r="H156" s="17">
        <f t="shared" ref="H156:H157" si="43">G156/D156</f>
        <v>0</v>
      </c>
      <c r="I156" s="13"/>
      <c r="J156" s="13">
        <v>0</v>
      </c>
      <c r="K156" s="17">
        <v>0</v>
      </c>
      <c r="L156" s="18">
        <f t="shared" si="40"/>
        <v>1</v>
      </c>
      <c r="M156" s="16">
        <v>0.05</v>
      </c>
      <c r="N156" s="13">
        <v>0</v>
      </c>
      <c r="O156" s="17">
        <f t="shared" si="41"/>
        <v>0</v>
      </c>
      <c r="P156" s="13">
        <v>0</v>
      </c>
    </row>
    <row r="157" spans="1:16" s="21" customFormat="1" ht="9.9499999999999993" customHeight="1" x14ac:dyDescent="0.3">
      <c r="A157" s="64"/>
      <c r="B157" s="12" t="s">
        <v>144</v>
      </c>
      <c r="C157" s="13">
        <v>178.68</v>
      </c>
      <c r="D157" s="13">
        <v>45</v>
      </c>
      <c r="E157" s="13">
        <v>45</v>
      </c>
      <c r="F157" s="19">
        <f t="shared" si="38"/>
        <v>0.25184687709872394</v>
      </c>
      <c r="G157" s="13">
        <v>0</v>
      </c>
      <c r="H157" s="17">
        <f t="shared" si="43"/>
        <v>0</v>
      </c>
      <c r="I157" s="13"/>
      <c r="J157" s="13">
        <v>0</v>
      </c>
      <c r="K157" s="17">
        <v>0</v>
      </c>
      <c r="L157" s="18">
        <f t="shared" si="40"/>
        <v>2</v>
      </c>
      <c r="M157" s="16">
        <v>0.05</v>
      </c>
      <c r="N157" s="13">
        <v>0</v>
      </c>
      <c r="O157" s="17">
        <f t="shared" si="41"/>
        <v>0</v>
      </c>
      <c r="P157" s="13">
        <v>0</v>
      </c>
    </row>
    <row r="158" spans="1:16" ht="9.9499999999999993" customHeight="1" x14ac:dyDescent="0.3">
      <c r="A158" s="8">
        <v>16</v>
      </c>
      <c r="B158" s="12" t="s">
        <v>145</v>
      </c>
      <c r="C158" s="13"/>
      <c r="D158" s="13"/>
      <c r="E158" s="13"/>
      <c r="F158" s="19"/>
      <c r="G158" s="13"/>
      <c r="H158" s="17"/>
      <c r="I158" s="13"/>
      <c r="J158" s="13"/>
      <c r="K158" s="17"/>
      <c r="L158" s="18"/>
      <c r="M158" s="16"/>
      <c r="N158" s="13"/>
      <c r="O158" s="17"/>
      <c r="P158" s="13"/>
    </row>
    <row r="159" spans="1:16" s="21" customFormat="1" ht="9.9499999999999993" customHeight="1" x14ac:dyDescent="0.3">
      <c r="A159" s="8"/>
      <c r="B159" s="12" t="s">
        <v>146</v>
      </c>
      <c r="C159" s="13">
        <v>59.66</v>
      </c>
      <c r="D159" s="13">
        <v>23</v>
      </c>
      <c r="E159" s="13">
        <v>23</v>
      </c>
      <c r="F159" s="19">
        <f t="shared" si="38"/>
        <v>0.38551793496480058</v>
      </c>
      <c r="G159" s="13">
        <v>1</v>
      </c>
      <c r="H159" s="17">
        <f t="shared" ref="H159:H164" si="44">G159/D159</f>
        <v>4.3478260869565216E-2</v>
      </c>
      <c r="I159" s="13"/>
      <c r="J159" s="13">
        <v>0</v>
      </c>
      <c r="K159" s="17">
        <v>0</v>
      </c>
      <c r="L159" s="18">
        <f t="shared" si="40"/>
        <v>1</v>
      </c>
      <c r="M159" s="16">
        <v>0.05</v>
      </c>
      <c r="N159" s="13">
        <v>1</v>
      </c>
      <c r="O159" s="17">
        <f t="shared" ref="O159:O161" si="45">N159/E159</f>
        <v>4.3478260869565216E-2</v>
      </c>
      <c r="P159" s="13">
        <v>0</v>
      </c>
    </row>
    <row r="160" spans="1:16" s="21" customFormat="1" ht="9.9499999999999993" customHeight="1" x14ac:dyDescent="0.3">
      <c r="A160" s="8">
        <v>18</v>
      </c>
      <c r="B160" s="12" t="s">
        <v>147</v>
      </c>
      <c r="C160" s="13">
        <v>14.08</v>
      </c>
      <c r="D160" s="13">
        <v>20</v>
      </c>
      <c r="E160" s="13">
        <v>20</v>
      </c>
      <c r="F160" s="19">
        <f t="shared" si="38"/>
        <v>1.4204545454545454</v>
      </c>
      <c r="G160" s="13">
        <v>1</v>
      </c>
      <c r="H160" s="17">
        <f t="shared" si="44"/>
        <v>0.05</v>
      </c>
      <c r="I160" s="13"/>
      <c r="J160" s="13">
        <v>0</v>
      </c>
      <c r="K160" s="17">
        <v>0</v>
      </c>
      <c r="L160" s="18">
        <f t="shared" si="40"/>
        <v>1</v>
      </c>
      <c r="M160" s="16">
        <v>0.05</v>
      </c>
      <c r="N160" s="13">
        <v>1</v>
      </c>
      <c r="O160" s="17">
        <f t="shared" si="45"/>
        <v>0.05</v>
      </c>
      <c r="P160" s="13">
        <v>0</v>
      </c>
    </row>
    <row r="161" spans="1:16" s="21" customFormat="1" ht="9.9499999999999993" customHeight="1" x14ac:dyDescent="0.3">
      <c r="A161" s="8">
        <v>19</v>
      </c>
      <c r="B161" s="12" t="s">
        <v>148</v>
      </c>
      <c r="C161" s="13">
        <v>68.180000000000007</v>
      </c>
      <c r="D161" s="13">
        <v>25</v>
      </c>
      <c r="E161" s="13">
        <v>25</v>
      </c>
      <c r="F161" s="19">
        <f t="shared" si="38"/>
        <v>0.36667644470519212</v>
      </c>
      <c r="G161" s="13">
        <v>1</v>
      </c>
      <c r="H161" s="17">
        <f t="shared" si="44"/>
        <v>0.04</v>
      </c>
      <c r="I161" s="13"/>
      <c r="J161" s="13">
        <v>0</v>
      </c>
      <c r="K161" s="17">
        <v>0</v>
      </c>
      <c r="L161" s="18">
        <f t="shared" si="40"/>
        <v>1</v>
      </c>
      <c r="M161" s="16">
        <v>0.05</v>
      </c>
      <c r="N161" s="13">
        <v>1</v>
      </c>
      <c r="O161" s="17">
        <f t="shared" si="45"/>
        <v>0.04</v>
      </c>
      <c r="P161" s="13">
        <v>0</v>
      </c>
    </row>
    <row r="162" spans="1:16" ht="9.9499999999999993" customHeight="1" x14ac:dyDescent="0.3">
      <c r="A162" s="8">
        <v>20</v>
      </c>
      <c r="B162" s="12" t="s">
        <v>149</v>
      </c>
      <c r="C162" s="13">
        <v>32.47</v>
      </c>
      <c r="D162" s="13">
        <v>17</v>
      </c>
      <c r="E162" s="13">
        <v>17</v>
      </c>
      <c r="F162" s="19">
        <f t="shared" si="38"/>
        <v>0.52356020942408377</v>
      </c>
      <c r="G162" s="13">
        <v>0</v>
      </c>
      <c r="H162" s="17">
        <f t="shared" si="44"/>
        <v>0</v>
      </c>
      <c r="I162" s="13"/>
      <c r="J162" s="13">
        <v>0</v>
      </c>
      <c r="K162" s="17">
        <v>0</v>
      </c>
      <c r="L162" s="18">
        <f t="shared" si="40"/>
        <v>0</v>
      </c>
      <c r="M162" s="16">
        <v>0.05</v>
      </c>
      <c r="N162" s="13">
        <v>0</v>
      </c>
      <c r="O162" s="17">
        <f t="shared" si="41"/>
        <v>0</v>
      </c>
      <c r="P162" s="13">
        <v>0</v>
      </c>
    </row>
    <row r="163" spans="1:16" s="21" customFormat="1" ht="8.25" customHeight="1" x14ac:dyDescent="0.3">
      <c r="A163" s="8">
        <v>21</v>
      </c>
      <c r="B163" s="12" t="s">
        <v>150</v>
      </c>
      <c r="C163" s="13">
        <v>111.66</v>
      </c>
      <c r="D163" s="13">
        <v>53</v>
      </c>
      <c r="E163" s="13">
        <v>53</v>
      </c>
      <c r="F163" s="19">
        <f t="shared" si="38"/>
        <v>0.47465520329571914</v>
      </c>
      <c r="G163" s="13">
        <v>2</v>
      </c>
      <c r="H163" s="17">
        <f t="shared" si="44"/>
        <v>3.7735849056603772E-2</v>
      </c>
      <c r="I163" s="13"/>
      <c r="J163" s="13">
        <v>0</v>
      </c>
      <c r="K163" s="17">
        <f t="shared" ref="K163:K166" si="46">J163/G163</f>
        <v>0</v>
      </c>
      <c r="L163" s="18">
        <f t="shared" si="40"/>
        <v>2</v>
      </c>
      <c r="M163" s="16">
        <v>0.05</v>
      </c>
      <c r="N163" s="13">
        <v>2</v>
      </c>
      <c r="O163" s="17">
        <f t="shared" si="41"/>
        <v>3.7735849056603772E-2</v>
      </c>
      <c r="P163" s="13">
        <v>0</v>
      </c>
    </row>
    <row r="164" spans="1:16" s="21" customFormat="1" ht="8.25" customHeight="1" x14ac:dyDescent="0.3">
      <c r="A164" s="8">
        <v>22</v>
      </c>
      <c r="B164" s="12" t="s">
        <v>151</v>
      </c>
      <c r="C164" s="13">
        <v>219.7</v>
      </c>
      <c r="D164" s="13">
        <v>70</v>
      </c>
      <c r="E164" s="13">
        <v>70</v>
      </c>
      <c r="F164" s="19">
        <f t="shared" si="38"/>
        <v>0.31861629494765592</v>
      </c>
      <c r="G164" s="13">
        <v>3</v>
      </c>
      <c r="H164" s="17">
        <f t="shared" si="44"/>
        <v>4.2857142857142858E-2</v>
      </c>
      <c r="I164" s="13"/>
      <c r="J164" s="13">
        <v>0</v>
      </c>
      <c r="K164" s="17">
        <v>0</v>
      </c>
      <c r="L164" s="18">
        <f t="shared" si="40"/>
        <v>3</v>
      </c>
      <c r="M164" s="16">
        <v>0.05</v>
      </c>
      <c r="N164" s="13">
        <v>1</v>
      </c>
      <c r="O164" s="17">
        <f t="shared" si="41"/>
        <v>1.4285714285714285E-2</v>
      </c>
      <c r="P164" s="13">
        <v>0</v>
      </c>
    </row>
    <row r="165" spans="1:16" ht="51" customHeight="1" x14ac:dyDescent="0.3">
      <c r="A165" s="8">
        <v>23</v>
      </c>
      <c r="B165" s="12" t="s">
        <v>18</v>
      </c>
      <c r="C165" s="13"/>
      <c r="D165" s="13"/>
      <c r="E165" s="13"/>
      <c r="F165" s="19"/>
      <c r="G165" s="13"/>
      <c r="H165" s="17"/>
      <c r="I165" s="13"/>
      <c r="J165" s="13"/>
      <c r="K165" s="17"/>
      <c r="L165" s="18"/>
      <c r="M165" s="16"/>
      <c r="N165" s="13"/>
      <c r="O165" s="17"/>
      <c r="P165" s="13"/>
    </row>
    <row r="166" spans="1:16" s="28" customFormat="1" ht="12.6" customHeight="1" x14ac:dyDescent="0.3">
      <c r="A166" s="73" t="s">
        <v>152</v>
      </c>
      <c r="B166" s="73"/>
      <c r="C166" s="23">
        <f>SUM(C164,C163,C162,C161,C160,C159,C157,C156,C154,C153,C152,C150,C148,C147,C145,C144,C143,C142,C140,C139,C137,C136,C134,C132,C130)</f>
        <v>3117.6100000000006</v>
      </c>
      <c r="D166" s="22">
        <f>SUM(D130:D165)</f>
        <v>964</v>
      </c>
      <c r="E166" s="22">
        <f>SUM(E130:E165)</f>
        <v>964</v>
      </c>
      <c r="F166" s="23">
        <f t="shared" si="38"/>
        <v>0.30921122269943957</v>
      </c>
      <c r="G166" s="22">
        <f>SUM(G130:G165)</f>
        <v>19</v>
      </c>
      <c r="H166" s="17">
        <f>G166/D166</f>
        <v>1.970954356846473E-2</v>
      </c>
      <c r="I166" s="22">
        <f t="shared" ref="I166:J166" si="47">SUM(I130:I165)</f>
        <v>0</v>
      </c>
      <c r="J166" s="22">
        <f t="shared" si="47"/>
        <v>5</v>
      </c>
      <c r="K166" s="24">
        <f t="shared" si="46"/>
        <v>0.26315789473684209</v>
      </c>
      <c r="L166" s="25">
        <f>SUM(L130:L165)</f>
        <v>39</v>
      </c>
      <c r="M166" s="26"/>
      <c r="N166" s="22">
        <f>SUM(N130:N165)</f>
        <v>17</v>
      </c>
      <c r="O166" s="24">
        <f t="shared" ref="O166" si="48">N166/E166</f>
        <v>1.7634854771784232E-2</v>
      </c>
      <c r="P166" s="22">
        <f>SUM(P130:P165)</f>
        <v>0</v>
      </c>
    </row>
    <row r="167" spans="1:16" ht="9.9499999999999993" customHeight="1" x14ac:dyDescent="0.3">
      <c r="A167" s="72" t="s">
        <v>153</v>
      </c>
      <c r="B167" s="72"/>
      <c r="C167" s="13"/>
      <c r="D167" s="13"/>
      <c r="E167" s="13"/>
      <c r="F167" s="19"/>
      <c r="G167" s="13"/>
      <c r="H167" s="17"/>
      <c r="I167" s="13"/>
      <c r="J167" s="13"/>
      <c r="K167" s="17"/>
      <c r="L167" s="18"/>
      <c r="M167" s="16"/>
      <c r="N167" s="13"/>
      <c r="O167" s="17"/>
      <c r="P167" s="13"/>
    </row>
    <row r="168" spans="1:16" ht="9.9499999999999993" customHeight="1" x14ac:dyDescent="0.3">
      <c r="A168" s="8">
        <v>1</v>
      </c>
      <c r="B168" s="12" t="s">
        <v>154</v>
      </c>
      <c r="C168" s="13">
        <v>78.510000000000005</v>
      </c>
      <c r="D168" s="13">
        <v>26</v>
      </c>
      <c r="E168" s="13">
        <v>26</v>
      </c>
      <c r="F168" s="19">
        <f t="shared" si="38"/>
        <v>0.3311680040759139</v>
      </c>
      <c r="G168" s="13">
        <v>0</v>
      </c>
      <c r="H168" s="17">
        <f>G168/D168</f>
        <v>0</v>
      </c>
      <c r="I168" s="13"/>
      <c r="J168" s="13">
        <v>0</v>
      </c>
      <c r="K168" s="17">
        <v>0</v>
      </c>
      <c r="L168" s="18">
        <f t="shared" si="40"/>
        <v>1</v>
      </c>
      <c r="M168" s="16">
        <v>0.05</v>
      </c>
      <c r="N168" s="13">
        <v>0</v>
      </c>
      <c r="O168" s="17">
        <f t="shared" si="41"/>
        <v>0</v>
      </c>
      <c r="P168" s="13">
        <v>0</v>
      </c>
    </row>
    <row r="169" spans="1:16" ht="9.9499999999999993" customHeight="1" x14ac:dyDescent="0.3">
      <c r="A169" s="62">
        <v>2</v>
      </c>
      <c r="B169" s="12" t="s">
        <v>155</v>
      </c>
      <c r="C169" s="13"/>
      <c r="D169" s="13"/>
      <c r="E169" s="13"/>
      <c r="F169" s="19"/>
      <c r="G169" s="13"/>
      <c r="H169" s="17"/>
      <c r="I169" s="13"/>
      <c r="J169" s="13"/>
      <c r="K169" s="17"/>
      <c r="L169" s="18"/>
      <c r="M169" s="16"/>
      <c r="N169" s="13"/>
      <c r="O169" s="17"/>
      <c r="P169" s="13"/>
    </row>
    <row r="170" spans="1:16" s="21" customFormat="1" ht="9.9499999999999993" customHeight="1" x14ac:dyDescent="0.3">
      <c r="A170" s="64"/>
      <c r="B170" s="12" t="s">
        <v>156</v>
      </c>
      <c r="C170" s="13">
        <v>121.45</v>
      </c>
      <c r="D170" s="13">
        <v>41</v>
      </c>
      <c r="E170" s="13">
        <v>41</v>
      </c>
      <c r="F170" s="19">
        <f t="shared" si="38"/>
        <v>0.33758748456154797</v>
      </c>
      <c r="G170" s="13">
        <v>2</v>
      </c>
      <c r="H170" s="17">
        <f>G170/D170</f>
        <v>4.878048780487805E-2</v>
      </c>
      <c r="I170" s="13"/>
      <c r="J170" s="13">
        <v>1</v>
      </c>
      <c r="K170" s="17">
        <v>0</v>
      </c>
      <c r="L170" s="18">
        <f t="shared" si="40"/>
        <v>2</v>
      </c>
      <c r="M170" s="16">
        <v>0.05</v>
      </c>
      <c r="N170" s="13">
        <v>2</v>
      </c>
      <c r="O170" s="17">
        <f t="shared" ref="O170" si="49">N170/E170</f>
        <v>4.878048780487805E-2</v>
      </c>
      <c r="P170" s="13">
        <v>0</v>
      </c>
    </row>
    <row r="171" spans="1:16" ht="9.9499999999999993" customHeight="1" x14ac:dyDescent="0.3">
      <c r="A171" s="62">
        <v>3</v>
      </c>
      <c r="B171" s="12" t="s">
        <v>157</v>
      </c>
      <c r="C171" s="13"/>
      <c r="D171" s="13"/>
      <c r="E171" s="13"/>
      <c r="F171" s="19"/>
      <c r="G171" s="13"/>
      <c r="H171" s="17"/>
      <c r="I171" s="13"/>
      <c r="J171" s="13"/>
      <c r="K171" s="17"/>
      <c r="L171" s="18"/>
      <c r="M171" s="16"/>
      <c r="N171" s="13"/>
      <c r="O171" s="17"/>
      <c r="P171" s="13"/>
    </row>
    <row r="172" spans="1:16" s="21" customFormat="1" ht="9.9499999999999993" customHeight="1" x14ac:dyDescent="0.3">
      <c r="A172" s="64"/>
      <c r="B172" s="12" t="s">
        <v>158</v>
      </c>
      <c r="C172" s="13">
        <v>27.63</v>
      </c>
      <c r="D172" s="13">
        <v>14</v>
      </c>
      <c r="E172" s="13">
        <v>14</v>
      </c>
      <c r="F172" s="19">
        <f t="shared" si="38"/>
        <v>0.50669562070213536</v>
      </c>
      <c r="G172" s="13">
        <v>0</v>
      </c>
      <c r="H172" s="17">
        <f t="shared" ref="H172:H173" si="50">G172/D172</f>
        <v>0</v>
      </c>
      <c r="I172" s="13"/>
      <c r="J172" s="13">
        <v>0</v>
      </c>
      <c r="K172" s="17">
        <v>0</v>
      </c>
      <c r="L172" s="18">
        <f t="shared" si="40"/>
        <v>0</v>
      </c>
      <c r="M172" s="16">
        <v>0.05</v>
      </c>
      <c r="N172" s="13">
        <v>0</v>
      </c>
      <c r="O172" s="17">
        <f t="shared" si="41"/>
        <v>0</v>
      </c>
      <c r="P172" s="13">
        <v>0</v>
      </c>
    </row>
    <row r="173" spans="1:16" s="21" customFormat="1" ht="12" customHeight="1" x14ac:dyDescent="0.3">
      <c r="A173" s="8">
        <v>4</v>
      </c>
      <c r="B173" s="12" t="s">
        <v>159</v>
      </c>
      <c r="C173" s="13">
        <v>9.34</v>
      </c>
      <c r="D173" s="13">
        <v>35</v>
      </c>
      <c r="E173" s="13">
        <v>35</v>
      </c>
      <c r="F173" s="19">
        <f t="shared" si="38"/>
        <v>3.7473233404710919</v>
      </c>
      <c r="G173" s="13">
        <v>1</v>
      </c>
      <c r="H173" s="17">
        <f t="shared" si="50"/>
        <v>2.8571428571428571E-2</v>
      </c>
      <c r="I173" s="13">
        <v>1</v>
      </c>
      <c r="J173" s="13">
        <v>0</v>
      </c>
      <c r="K173" s="17">
        <v>0</v>
      </c>
      <c r="L173" s="18">
        <f t="shared" si="40"/>
        <v>1</v>
      </c>
      <c r="M173" s="16">
        <v>0.05</v>
      </c>
      <c r="N173" s="13">
        <v>1</v>
      </c>
      <c r="O173" s="17">
        <f t="shared" si="41"/>
        <v>2.8571428571428571E-2</v>
      </c>
      <c r="P173" s="13">
        <v>0</v>
      </c>
    </row>
    <row r="174" spans="1:16" ht="9.9499999999999993" customHeight="1" x14ac:dyDescent="0.3">
      <c r="A174" s="62">
        <v>5</v>
      </c>
      <c r="B174" s="12" t="s">
        <v>160</v>
      </c>
      <c r="C174" s="13"/>
      <c r="D174" s="13"/>
      <c r="E174" s="13"/>
      <c r="F174" s="19"/>
      <c r="G174" s="13"/>
      <c r="H174" s="17"/>
      <c r="I174" s="13"/>
      <c r="J174" s="13"/>
      <c r="K174" s="17"/>
      <c r="L174" s="18"/>
      <c r="M174" s="16"/>
      <c r="N174" s="13"/>
      <c r="O174" s="17"/>
      <c r="P174" s="13"/>
    </row>
    <row r="175" spans="1:16" s="21" customFormat="1" ht="9.9499999999999993" customHeight="1" x14ac:dyDescent="0.3">
      <c r="A175" s="63"/>
      <c r="B175" s="12" t="s">
        <v>112</v>
      </c>
      <c r="C175" s="13">
        <v>1235.28</v>
      </c>
      <c r="D175" s="13">
        <v>203</v>
      </c>
      <c r="E175" s="13">
        <v>203</v>
      </c>
      <c r="F175" s="19">
        <f t="shared" si="38"/>
        <v>0.16433521145003563</v>
      </c>
      <c r="G175" s="13">
        <v>10</v>
      </c>
      <c r="H175" s="17">
        <f>G175/D175</f>
        <v>4.9261083743842367E-2</v>
      </c>
      <c r="I175" s="13">
        <v>6</v>
      </c>
      <c r="J175" s="13">
        <v>1</v>
      </c>
      <c r="K175" s="17">
        <f t="shared" ref="K175" si="51">J175/G175</f>
        <v>0.1</v>
      </c>
      <c r="L175" s="18">
        <f t="shared" si="40"/>
        <v>10</v>
      </c>
      <c r="M175" s="16">
        <v>0.05</v>
      </c>
      <c r="N175" s="13">
        <v>10</v>
      </c>
      <c r="O175" s="17">
        <f t="shared" si="41"/>
        <v>4.9261083743842367E-2</v>
      </c>
      <c r="P175" s="13">
        <v>0</v>
      </c>
    </row>
    <row r="176" spans="1:16" s="21" customFormat="1" ht="9.9499999999999993" customHeight="1" x14ac:dyDescent="0.3">
      <c r="A176" s="63"/>
      <c r="B176" s="12" t="s">
        <v>113</v>
      </c>
      <c r="C176" s="13">
        <v>46.48</v>
      </c>
      <c r="D176" s="13">
        <v>0</v>
      </c>
      <c r="E176" s="13">
        <v>0</v>
      </c>
      <c r="F176" s="19">
        <f t="shared" si="38"/>
        <v>0</v>
      </c>
      <c r="G176" s="13">
        <v>0</v>
      </c>
      <c r="H176" s="17">
        <v>0</v>
      </c>
      <c r="I176" s="13"/>
      <c r="J176" s="13">
        <v>0</v>
      </c>
      <c r="K176" s="17">
        <v>0</v>
      </c>
      <c r="L176" s="18">
        <f t="shared" si="40"/>
        <v>0</v>
      </c>
      <c r="M176" s="16">
        <v>0.05</v>
      </c>
      <c r="N176" s="13">
        <v>0</v>
      </c>
      <c r="O176" s="17">
        <v>0</v>
      </c>
      <c r="P176" s="13">
        <v>0</v>
      </c>
    </row>
    <row r="177" spans="1:16" s="21" customFormat="1" ht="9.9499999999999993" customHeight="1" x14ac:dyDescent="0.3">
      <c r="A177" s="63"/>
      <c r="B177" s="12" t="s">
        <v>161</v>
      </c>
      <c r="C177" s="13">
        <v>135.83000000000001</v>
      </c>
      <c r="D177" s="13">
        <v>0</v>
      </c>
      <c r="E177" s="13">
        <v>0</v>
      </c>
      <c r="F177" s="19">
        <f t="shared" si="38"/>
        <v>0</v>
      </c>
      <c r="G177" s="13">
        <v>0</v>
      </c>
      <c r="H177" s="17">
        <v>0</v>
      </c>
      <c r="I177" s="13"/>
      <c r="J177" s="13">
        <v>0</v>
      </c>
      <c r="K177" s="17">
        <v>0</v>
      </c>
      <c r="L177" s="18">
        <f t="shared" si="40"/>
        <v>0</v>
      </c>
      <c r="M177" s="16">
        <v>0.05</v>
      </c>
      <c r="N177" s="13">
        <v>0</v>
      </c>
      <c r="O177" s="17">
        <v>0</v>
      </c>
      <c r="P177" s="13">
        <v>0</v>
      </c>
    </row>
    <row r="178" spans="1:16" s="21" customFormat="1" ht="9.9499999999999993" customHeight="1" x14ac:dyDescent="0.3">
      <c r="A178" s="64"/>
      <c r="B178" s="12" t="s">
        <v>162</v>
      </c>
      <c r="C178" s="13">
        <v>39.729999999999997</v>
      </c>
      <c r="D178" s="13">
        <v>0</v>
      </c>
      <c r="E178" s="13">
        <v>0</v>
      </c>
      <c r="F178" s="19">
        <f t="shared" si="38"/>
        <v>0</v>
      </c>
      <c r="G178" s="13">
        <v>0</v>
      </c>
      <c r="H178" s="17">
        <v>0</v>
      </c>
      <c r="I178" s="13"/>
      <c r="J178" s="13">
        <v>0</v>
      </c>
      <c r="K178" s="17">
        <v>0</v>
      </c>
      <c r="L178" s="18">
        <f t="shared" si="40"/>
        <v>0</v>
      </c>
      <c r="M178" s="16">
        <v>0.05</v>
      </c>
      <c r="N178" s="13">
        <v>0</v>
      </c>
      <c r="O178" s="17">
        <v>0</v>
      </c>
      <c r="P178" s="13">
        <v>0</v>
      </c>
    </row>
    <row r="179" spans="1:16" s="21" customFormat="1" ht="9.9499999999999993" customHeight="1" x14ac:dyDescent="0.3">
      <c r="A179" s="8">
        <v>6</v>
      </c>
      <c r="B179" s="12" t="s">
        <v>163</v>
      </c>
      <c r="C179" s="13">
        <v>229.9</v>
      </c>
      <c r="D179" s="13">
        <v>59</v>
      </c>
      <c r="E179" s="13">
        <v>59</v>
      </c>
      <c r="F179" s="19">
        <f t="shared" si="38"/>
        <v>0.25663331883427576</v>
      </c>
      <c r="G179" s="13">
        <v>0</v>
      </c>
      <c r="H179" s="17">
        <f>G179/D179</f>
        <v>0</v>
      </c>
      <c r="I179" s="13"/>
      <c r="J179" s="13">
        <v>0</v>
      </c>
      <c r="K179" s="17">
        <v>0</v>
      </c>
      <c r="L179" s="18">
        <f t="shared" si="40"/>
        <v>2</v>
      </c>
      <c r="M179" s="16">
        <v>0.05</v>
      </c>
      <c r="N179" s="13">
        <v>0</v>
      </c>
      <c r="O179" s="17">
        <f t="shared" si="41"/>
        <v>0</v>
      </c>
      <c r="P179" s="13">
        <v>0</v>
      </c>
    </row>
    <row r="180" spans="1:16" ht="9.9499999999999993" customHeight="1" x14ac:dyDescent="0.3">
      <c r="A180" s="62">
        <v>7</v>
      </c>
      <c r="B180" s="12" t="s">
        <v>164</v>
      </c>
      <c r="C180" s="13"/>
      <c r="D180" s="13"/>
      <c r="E180" s="13"/>
      <c r="F180" s="19"/>
      <c r="G180" s="13"/>
      <c r="H180" s="17"/>
      <c r="I180" s="13"/>
      <c r="J180" s="13"/>
      <c r="K180" s="17"/>
      <c r="L180" s="18"/>
      <c r="M180" s="16"/>
      <c r="N180" s="13"/>
      <c r="O180" s="17"/>
      <c r="P180" s="13"/>
    </row>
    <row r="181" spans="1:16" s="21" customFormat="1" ht="9.9499999999999993" customHeight="1" x14ac:dyDescent="0.3">
      <c r="A181" s="63"/>
      <c r="B181" s="12" t="s">
        <v>165</v>
      </c>
      <c r="C181" s="13">
        <v>72.7</v>
      </c>
      <c r="D181" s="13">
        <v>30</v>
      </c>
      <c r="E181" s="13">
        <v>30</v>
      </c>
      <c r="F181" s="19">
        <f t="shared" si="38"/>
        <v>0.4126547455295736</v>
      </c>
      <c r="G181" s="13">
        <v>0</v>
      </c>
      <c r="H181" s="17">
        <f t="shared" ref="H181:H182" si="52">G181/D181</f>
        <v>0</v>
      </c>
      <c r="I181" s="13"/>
      <c r="J181" s="13">
        <v>0</v>
      </c>
      <c r="K181" s="17">
        <v>0</v>
      </c>
      <c r="L181" s="18">
        <f t="shared" si="40"/>
        <v>1</v>
      </c>
      <c r="M181" s="16">
        <v>0.05</v>
      </c>
      <c r="N181" s="13">
        <v>0</v>
      </c>
      <c r="O181" s="17">
        <f t="shared" si="41"/>
        <v>0</v>
      </c>
      <c r="P181" s="13">
        <v>0</v>
      </c>
    </row>
    <row r="182" spans="1:16" s="21" customFormat="1" ht="9.9499999999999993" customHeight="1" x14ac:dyDescent="0.3">
      <c r="A182" s="64"/>
      <c r="B182" s="12" t="s">
        <v>166</v>
      </c>
      <c r="C182" s="13">
        <v>36.79</v>
      </c>
      <c r="D182" s="13">
        <v>15</v>
      </c>
      <c r="E182" s="13">
        <v>15</v>
      </c>
      <c r="F182" s="19">
        <f t="shared" si="38"/>
        <v>0.40771948899157379</v>
      </c>
      <c r="G182" s="13">
        <v>0</v>
      </c>
      <c r="H182" s="17">
        <f t="shared" si="52"/>
        <v>0</v>
      </c>
      <c r="I182" s="13"/>
      <c r="J182" s="13">
        <v>0</v>
      </c>
      <c r="K182" s="17">
        <v>0</v>
      </c>
      <c r="L182" s="18">
        <f t="shared" si="40"/>
        <v>0</v>
      </c>
      <c r="M182" s="16">
        <v>0.05</v>
      </c>
      <c r="N182" s="13">
        <v>0</v>
      </c>
      <c r="O182" s="17">
        <f t="shared" si="41"/>
        <v>0</v>
      </c>
      <c r="P182" s="13">
        <v>0</v>
      </c>
    </row>
    <row r="183" spans="1:16" ht="9.9499999999999993" customHeight="1" x14ac:dyDescent="0.3">
      <c r="A183" s="8">
        <v>8</v>
      </c>
      <c r="B183" s="12" t="s">
        <v>167</v>
      </c>
      <c r="C183" s="13"/>
      <c r="D183" s="13"/>
      <c r="E183" s="13"/>
      <c r="F183" s="19"/>
      <c r="G183" s="13"/>
      <c r="H183" s="17"/>
      <c r="I183" s="13"/>
      <c r="J183" s="13"/>
      <c r="K183" s="17"/>
      <c r="L183" s="18"/>
      <c r="M183" s="16"/>
      <c r="N183" s="13"/>
      <c r="O183" s="17"/>
      <c r="P183" s="13"/>
    </row>
    <row r="184" spans="1:16" s="21" customFormat="1" ht="9.9499999999999993" customHeight="1" x14ac:dyDescent="0.3">
      <c r="A184" s="8"/>
      <c r="B184" s="12" t="s">
        <v>168</v>
      </c>
      <c r="C184" s="13">
        <v>12.66</v>
      </c>
      <c r="D184" s="13">
        <v>0</v>
      </c>
      <c r="E184" s="13">
        <v>0</v>
      </c>
      <c r="F184" s="19">
        <f t="shared" si="38"/>
        <v>0</v>
      </c>
      <c r="G184" s="13">
        <v>0</v>
      </c>
      <c r="H184" s="17">
        <v>0</v>
      </c>
      <c r="I184" s="13"/>
      <c r="J184" s="13">
        <v>0</v>
      </c>
      <c r="K184" s="17">
        <v>0</v>
      </c>
      <c r="L184" s="18">
        <f t="shared" si="40"/>
        <v>0</v>
      </c>
      <c r="M184" s="16">
        <v>0.05</v>
      </c>
      <c r="N184" s="13">
        <v>0</v>
      </c>
      <c r="O184" s="17">
        <v>0</v>
      </c>
      <c r="P184" s="13">
        <v>0</v>
      </c>
    </row>
    <row r="185" spans="1:16" s="21" customFormat="1" ht="9.9499999999999993" customHeight="1" x14ac:dyDescent="0.3">
      <c r="A185" s="8">
        <v>9</v>
      </c>
      <c r="B185" s="12" t="s">
        <v>169</v>
      </c>
      <c r="C185" s="13">
        <v>37.19</v>
      </c>
      <c r="D185" s="13">
        <v>6</v>
      </c>
      <c r="E185" s="13">
        <v>6</v>
      </c>
      <c r="F185" s="19">
        <f t="shared" si="38"/>
        <v>0.16133369185264856</v>
      </c>
      <c r="G185" s="13">
        <v>0</v>
      </c>
      <c r="H185" s="17">
        <f t="shared" ref="H185:H187" si="53">G185/D185</f>
        <v>0</v>
      </c>
      <c r="I185" s="13"/>
      <c r="J185" s="13">
        <v>0</v>
      </c>
      <c r="K185" s="17">
        <v>0</v>
      </c>
      <c r="L185" s="18">
        <f t="shared" si="40"/>
        <v>0</v>
      </c>
      <c r="M185" s="16">
        <v>0.05</v>
      </c>
      <c r="N185" s="13">
        <v>0</v>
      </c>
      <c r="O185" s="17">
        <f t="shared" si="41"/>
        <v>0</v>
      </c>
      <c r="P185" s="13">
        <v>0</v>
      </c>
    </row>
    <row r="186" spans="1:16" s="21" customFormat="1" ht="9.9499999999999993" customHeight="1" x14ac:dyDescent="0.3">
      <c r="A186" s="8">
        <v>10</v>
      </c>
      <c r="B186" s="12" t="s">
        <v>170</v>
      </c>
      <c r="C186" s="13">
        <v>72.05</v>
      </c>
      <c r="D186" s="13">
        <v>24</v>
      </c>
      <c r="E186" s="13">
        <v>24</v>
      </c>
      <c r="F186" s="19">
        <f t="shared" si="38"/>
        <v>0.33310201249132548</v>
      </c>
      <c r="G186" s="13">
        <v>1</v>
      </c>
      <c r="H186" s="17">
        <f t="shared" si="53"/>
        <v>4.1666666666666664E-2</v>
      </c>
      <c r="I186" s="13">
        <v>1</v>
      </c>
      <c r="J186" s="13">
        <v>0</v>
      </c>
      <c r="K186" s="17">
        <v>0</v>
      </c>
      <c r="L186" s="18">
        <f t="shared" si="40"/>
        <v>1</v>
      </c>
      <c r="M186" s="16">
        <v>0.05</v>
      </c>
      <c r="N186" s="13">
        <v>1</v>
      </c>
      <c r="O186" s="17">
        <f t="shared" si="41"/>
        <v>4.1666666666666664E-2</v>
      </c>
      <c r="P186" s="13">
        <v>0</v>
      </c>
    </row>
    <row r="187" spans="1:16" s="21" customFormat="1" ht="9.9499999999999993" customHeight="1" x14ac:dyDescent="0.3">
      <c r="A187" s="8">
        <v>11</v>
      </c>
      <c r="B187" s="12" t="s">
        <v>171</v>
      </c>
      <c r="C187" s="13">
        <v>111.64</v>
      </c>
      <c r="D187" s="13">
        <v>30</v>
      </c>
      <c r="E187" s="13">
        <v>30</v>
      </c>
      <c r="F187" s="19">
        <f t="shared" si="38"/>
        <v>0.26872088857040488</v>
      </c>
      <c r="G187" s="13">
        <v>1</v>
      </c>
      <c r="H187" s="17">
        <f t="shared" si="53"/>
        <v>3.3333333333333333E-2</v>
      </c>
      <c r="I187" s="13"/>
      <c r="J187" s="13">
        <v>0</v>
      </c>
      <c r="K187" s="17">
        <v>0</v>
      </c>
      <c r="L187" s="18">
        <f t="shared" si="40"/>
        <v>1</v>
      </c>
      <c r="M187" s="16">
        <v>0.05</v>
      </c>
      <c r="N187" s="13">
        <v>1</v>
      </c>
      <c r="O187" s="17">
        <f t="shared" si="41"/>
        <v>3.3333333333333333E-2</v>
      </c>
      <c r="P187" s="13">
        <v>0</v>
      </c>
    </row>
    <row r="188" spans="1:16" ht="48.75" customHeight="1" x14ac:dyDescent="0.3">
      <c r="A188" s="8">
        <v>12</v>
      </c>
      <c r="B188" s="12" t="s">
        <v>18</v>
      </c>
      <c r="C188" s="13"/>
      <c r="D188" s="13"/>
      <c r="E188" s="13"/>
      <c r="F188" s="19"/>
      <c r="G188" s="13"/>
      <c r="H188" s="17"/>
      <c r="I188" s="13"/>
      <c r="J188" s="13"/>
      <c r="K188" s="17"/>
      <c r="L188" s="18"/>
      <c r="M188" s="16"/>
      <c r="N188" s="13"/>
      <c r="O188" s="17"/>
      <c r="P188" s="13"/>
    </row>
    <row r="189" spans="1:16" s="28" customFormat="1" ht="9.9499999999999993" customHeight="1" x14ac:dyDescent="0.3">
      <c r="A189" s="73" t="s">
        <v>172</v>
      </c>
      <c r="B189" s="73"/>
      <c r="C189" s="22">
        <f>SUM(C187,C186,C185,C184,C182,C181,C179,C178,C177,C176,C175,C173,C172,C170,C168)</f>
        <v>2267.1799999999998</v>
      </c>
      <c r="D189" s="22">
        <f>SUM(D168:D188)</f>
        <v>483</v>
      </c>
      <c r="E189" s="22">
        <f>SUM(E168:E188)</f>
        <v>483</v>
      </c>
      <c r="F189" s="23">
        <f t="shared" si="38"/>
        <v>0.21303998800271703</v>
      </c>
      <c r="G189" s="22">
        <f>SUM(G168:G187)</f>
        <v>15</v>
      </c>
      <c r="H189" s="17">
        <f>G189/D189</f>
        <v>3.1055900621118012E-2</v>
      </c>
      <c r="I189" s="22">
        <f t="shared" ref="I189:J189" si="54">SUM(I168:I188)</f>
        <v>8</v>
      </c>
      <c r="J189" s="22">
        <f t="shared" si="54"/>
        <v>2</v>
      </c>
      <c r="K189" s="24">
        <f t="shared" ref="K189" si="55">J189/G189</f>
        <v>0.13333333333333333</v>
      </c>
      <c r="L189" s="25">
        <f>SUM(L168:L187)</f>
        <v>19</v>
      </c>
      <c r="M189" s="26"/>
      <c r="N189" s="22">
        <f>SUM(N168:N187)</f>
        <v>15</v>
      </c>
      <c r="O189" s="24">
        <f t="shared" ref="O189" si="56">N189/E189</f>
        <v>3.1055900621118012E-2</v>
      </c>
      <c r="P189" s="22">
        <f>SUM(P168:P187)</f>
        <v>0</v>
      </c>
    </row>
    <row r="190" spans="1:16" ht="9.9499999999999993" customHeight="1" x14ac:dyDescent="0.3">
      <c r="A190" s="72" t="s">
        <v>173</v>
      </c>
      <c r="B190" s="72"/>
      <c r="C190" s="13"/>
      <c r="D190" s="13"/>
      <c r="E190" s="13"/>
      <c r="F190" s="19"/>
      <c r="G190" s="13"/>
      <c r="H190" s="17"/>
      <c r="I190" s="13"/>
      <c r="J190" s="13"/>
      <c r="K190" s="17"/>
      <c r="L190" s="18"/>
      <c r="M190" s="16"/>
      <c r="N190" s="13"/>
      <c r="O190" s="17"/>
      <c r="P190" s="13"/>
    </row>
    <row r="191" spans="1:16" s="21" customFormat="1" ht="9.9499999999999993" customHeight="1" x14ac:dyDescent="0.3">
      <c r="A191" s="62">
        <v>1</v>
      </c>
      <c r="B191" s="12" t="s">
        <v>174</v>
      </c>
      <c r="C191" s="13"/>
      <c r="D191" s="13"/>
      <c r="E191" s="13"/>
      <c r="F191" s="19"/>
      <c r="G191" s="13"/>
      <c r="H191" s="17"/>
      <c r="I191" s="13"/>
      <c r="J191" s="13"/>
      <c r="K191" s="17"/>
      <c r="L191" s="18"/>
      <c r="M191" s="16"/>
      <c r="N191" s="13"/>
      <c r="O191" s="17"/>
      <c r="P191" s="13"/>
    </row>
    <row r="192" spans="1:16" s="21" customFormat="1" ht="9.9499999999999993" customHeight="1" x14ac:dyDescent="0.3">
      <c r="A192" s="63"/>
      <c r="B192" s="12" t="s">
        <v>175</v>
      </c>
      <c r="C192" s="13">
        <v>34.229999999999997</v>
      </c>
      <c r="D192" s="13">
        <v>0</v>
      </c>
      <c r="E192" s="13">
        <v>0</v>
      </c>
      <c r="F192" s="19">
        <f t="shared" si="38"/>
        <v>0</v>
      </c>
      <c r="G192" s="13">
        <v>0</v>
      </c>
      <c r="H192" s="17">
        <v>0</v>
      </c>
      <c r="I192" s="13"/>
      <c r="J192" s="13">
        <v>0</v>
      </c>
      <c r="K192" s="17">
        <v>0</v>
      </c>
      <c r="L192" s="18">
        <f t="shared" si="40"/>
        <v>0</v>
      </c>
      <c r="M192" s="16">
        <v>0.05</v>
      </c>
      <c r="N192" s="13">
        <v>0</v>
      </c>
      <c r="O192" s="17">
        <v>0</v>
      </c>
      <c r="P192" s="13">
        <v>0</v>
      </c>
    </row>
    <row r="193" spans="1:16" s="21" customFormat="1" ht="9.9499999999999993" customHeight="1" x14ac:dyDescent="0.3">
      <c r="A193" s="63"/>
      <c r="B193" s="12" t="s">
        <v>176</v>
      </c>
      <c r="C193" s="13">
        <v>15.78</v>
      </c>
      <c r="D193" s="13">
        <v>0</v>
      </c>
      <c r="E193" s="13">
        <v>0</v>
      </c>
      <c r="F193" s="19">
        <f t="shared" si="38"/>
        <v>0</v>
      </c>
      <c r="G193" s="13">
        <v>0</v>
      </c>
      <c r="H193" s="17">
        <v>0</v>
      </c>
      <c r="I193" s="13"/>
      <c r="J193" s="13">
        <v>0</v>
      </c>
      <c r="K193" s="17">
        <v>0</v>
      </c>
      <c r="L193" s="18">
        <f t="shared" si="40"/>
        <v>0</v>
      </c>
      <c r="M193" s="16">
        <v>0.05</v>
      </c>
      <c r="N193" s="13">
        <v>0</v>
      </c>
      <c r="O193" s="17">
        <v>0</v>
      </c>
      <c r="P193" s="13">
        <v>0</v>
      </c>
    </row>
    <row r="194" spans="1:16" s="21" customFormat="1" ht="9.9499999999999993" customHeight="1" x14ac:dyDescent="0.3">
      <c r="A194" s="63"/>
      <c r="B194" s="12" t="s">
        <v>177</v>
      </c>
      <c r="C194" s="13">
        <v>8.08</v>
      </c>
      <c r="D194" s="13">
        <v>0</v>
      </c>
      <c r="E194" s="13">
        <v>0</v>
      </c>
      <c r="F194" s="19">
        <f t="shared" si="38"/>
        <v>0</v>
      </c>
      <c r="G194" s="13">
        <v>0</v>
      </c>
      <c r="H194" s="17">
        <v>0</v>
      </c>
      <c r="I194" s="13"/>
      <c r="J194" s="13">
        <v>0</v>
      </c>
      <c r="K194" s="17">
        <v>0</v>
      </c>
      <c r="L194" s="18">
        <f t="shared" si="40"/>
        <v>0</v>
      </c>
      <c r="M194" s="16">
        <v>0.05</v>
      </c>
      <c r="N194" s="13">
        <v>0</v>
      </c>
      <c r="O194" s="17">
        <v>0</v>
      </c>
      <c r="P194" s="13">
        <v>0</v>
      </c>
    </row>
    <row r="195" spans="1:16" s="21" customFormat="1" ht="9.9499999999999993" customHeight="1" x14ac:dyDescent="0.3">
      <c r="A195" s="63"/>
      <c r="B195" s="12" t="s">
        <v>178</v>
      </c>
      <c r="C195" s="13">
        <v>48.52</v>
      </c>
      <c r="D195" s="13">
        <v>0</v>
      </c>
      <c r="E195" s="13">
        <v>0</v>
      </c>
      <c r="F195" s="19">
        <f t="shared" si="38"/>
        <v>0</v>
      </c>
      <c r="G195" s="13">
        <v>0</v>
      </c>
      <c r="H195" s="17">
        <v>0</v>
      </c>
      <c r="I195" s="13"/>
      <c r="J195" s="13">
        <v>0</v>
      </c>
      <c r="K195" s="17">
        <v>0</v>
      </c>
      <c r="L195" s="18">
        <f t="shared" si="40"/>
        <v>0</v>
      </c>
      <c r="M195" s="16">
        <v>0.05</v>
      </c>
      <c r="N195" s="13">
        <v>0</v>
      </c>
      <c r="O195" s="17">
        <v>0</v>
      </c>
      <c r="P195" s="13">
        <v>0</v>
      </c>
    </row>
    <row r="196" spans="1:16" s="21" customFormat="1" ht="9.9499999999999993" customHeight="1" x14ac:dyDescent="0.3">
      <c r="A196" s="64"/>
      <c r="B196" s="12" t="s">
        <v>179</v>
      </c>
      <c r="C196" s="13">
        <v>22.56</v>
      </c>
      <c r="D196" s="13">
        <v>0</v>
      </c>
      <c r="E196" s="13">
        <v>0</v>
      </c>
      <c r="F196" s="19">
        <f t="shared" si="38"/>
        <v>0</v>
      </c>
      <c r="G196" s="13">
        <v>0</v>
      </c>
      <c r="H196" s="17">
        <v>0</v>
      </c>
      <c r="I196" s="13"/>
      <c r="J196" s="13">
        <v>0</v>
      </c>
      <c r="K196" s="17">
        <v>0</v>
      </c>
      <c r="L196" s="18">
        <f t="shared" si="40"/>
        <v>0</v>
      </c>
      <c r="M196" s="16">
        <v>0.05</v>
      </c>
      <c r="N196" s="13">
        <v>0</v>
      </c>
      <c r="O196" s="17">
        <v>0</v>
      </c>
      <c r="P196" s="13">
        <v>0</v>
      </c>
    </row>
    <row r="197" spans="1:16" s="21" customFormat="1" ht="9.9499999999999993" customHeight="1" x14ac:dyDescent="0.3">
      <c r="A197" s="62">
        <v>2</v>
      </c>
      <c r="B197" s="12" t="s">
        <v>180</v>
      </c>
      <c r="C197" s="13"/>
      <c r="D197" s="13"/>
      <c r="E197" s="13"/>
      <c r="F197" s="19"/>
      <c r="G197" s="13"/>
      <c r="H197" s="17"/>
      <c r="I197" s="13"/>
      <c r="J197" s="13"/>
      <c r="K197" s="17"/>
      <c r="L197" s="18"/>
      <c r="M197" s="16"/>
      <c r="N197" s="13"/>
      <c r="O197" s="17"/>
      <c r="P197" s="13"/>
    </row>
    <row r="198" spans="1:16" s="21" customFormat="1" ht="9.9499999999999993" customHeight="1" x14ac:dyDescent="0.3">
      <c r="A198" s="63"/>
      <c r="B198" s="12" t="s">
        <v>181</v>
      </c>
      <c r="C198" s="13">
        <v>20.84</v>
      </c>
      <c r="D198" s="13">
        <v>4</v>
      </c>
      <c r="E198" s="13">
        <v>4</v>
      </c>
      <c r="F198" s="19">
        <f t="shared" si="38"/>
        <v>0.19193857965451055</v>
      </c>
      <c r="G198" s="13">
        <v>0</v>
      </c>
      <c r="H198" s="17">
        <f>G198/D198</f>
        <v>0</v>
      </c>
      <c r="I198" s="13"/>
      <c r="J198" s="13">
        <v>0</v>
      </c>
      <c r="K198" s="17">
        <v>0</v>
      </c>
      <c r="L198" s="18">
        <f t="shared" si="40"/>
        <v>0</v>
      </c>
      <c r="M198" s="16">
        <v>0.05</v>
      </c>
      <c r="N198" s="13">
        <v>0</v>
      </c>
      <c r="O198" s="17">
        <f t="shared" si="41"/>
        <v>0</v>
      </c>
      <c r="P198" s="13">
        <v>0</v>
      </c>
    </row>
    <row r="199" spans="1:16" s="21" customFormat="1" ht="9.9499999999999993" customHeight="1" x14ac:dyDescent="0.3">
      <c r="A199" s="63"/>
      <c r="B199" s="12" t="s">
        <v>182</v>
      </c>
      <c r="C199" s="13">
        <v>11.38</v>
      </c>
      <c r="D199" s="13">
        <v>0</v>
      </c>
      <c r="E199" s="13">
        <v>0</v>
      </c>
      <c r="F199" s="19">
        <f t="shared" si="38"/>
        <v>0</v>
      </c>
      <c r="G199" s="13">
        <v>0</v>
      </c>
      <c r="H199" s="17">
        <v>0</v>
      </c>
      <c r="I199" s="13"/>
      <c r="J199" s="13">
        <v>0</v>
      </c>
      <c r="K199" s="17">
        <v>0</v>
      </c>
      <c r="L199" s="18">
        <f t="shared" si="40"/>
        <v>0</v>
      </c>
      <c r="M199" s="16">
        <v>0.05</v>
      </c>
      <c r="N199" s="13">
        <v>0</v>
      </c>
      <c r="O199" s="17">
        <v>0</v>
      </c>
      <c r="P199" s="13">
        <v>0</v>
      </c>
    </row>
    <row r="200" spans="1:16" s="21" customFormat="1" ht="9.9499999999999993" customHeight="1" x14ac:dyDescent="0.3">
      <c r="A200" s="63"/>
      <c r="B200" s="12" t="s">
        <v>183</v>
      </c>
      <c r="C200" s="13">
        <v>22.61</v>
      </c>
      <c r="D200" s="13">
        <v>3</v>
      </c>
      <c r="E200" s="13">
        <v>3</v>
      </c>
      <c r="F200" s="19">
        <f t="shared" si="38"/>
        <v>0.13268465280849182</v>
      </c>
      <c r="G200" s="13">
        <v>0</v>
      </c>
      <c r="H200" s="17">
        <f t="shared" ref="H200:H203" si="57">G200/D200</f>
        <v>0</v>
      </c>
      <c r="I200" s="13"/>
      <c r="J200" s="13">
        <v>0</v>
      </c>
      <c r="K200" s="17">
        <v>0</v>
      </c>
      <c r="L200" s="18">
        <f t="shared" si="40"/>
        <v>0</v>
      </c>
      <c r="M200" s="16">
        <v>0.05</v>
      </c>
      <c r="N200" s="13">
        <v>0</v>
      </c>
      <c r="O200" s="17">
        <f t="shared" si="41"/>
        <v>0</v>
      </c>
      <c r="P200" s="13">
        <v>0</v>
      </c>
    </row>
    <row r="201" spans="1:16" s="21" customFormat="1" ht="9.9499999999999993" customHeight="1" x14ac:dyDescent="0.3">
      <c r="A201" s="63"/>
      <c r="B201" s="12" t="s">
        <v>184</v>
      </c>
      <c r="C201" s="13">
        <v>52.02</v>
      </c>
      <c r="D201" s="13">
        <v>6</v>
      </c>
      <c r="E201" s="13">
        <v>6</v>
      </c>
      <c r="F201" s="19">
        <f t="shared" si="38"/>
        <v>0.11534025374855823</v>
      </c>
      <c r="G201" s="13">
        <v>0</v>
      </c>
      <c r="H201" s="17">
        <f t="shared" si="57"/>
        <v>0</v>
      </c>
      <c r="I201" s="13"/>
      <c r="J201" s="13">
        <v>0</v>
      </c>
      <c r="K201" s="17">
        <v>0</v>
      </c>
      <c r="L201" s="18">
        <f t="shared" si="40"/>
        <v>0</v>
      </c>
      <c r="M201" s="16">
        <v>0.05</v>
      </c>
      <c r="N201" s="13">
        <v>0</v>
      </c>
      <c r="O201" s="17">
        <f t="shared" si="41"/>
        <v>0</v>
      </c>
      <c r="P201" s="13">
        <v>0</v>
      </c>
    </row>
    <row r="202" spans="1:16" s="21" customFormat="1" ht="9.9499999999999993" customHeight="1" x14ac:dyDescent="0.3">
      <c r="A202" s="63"/>
      <c r="B202" s="12" t="s">
        <v>185</v>
      </c>
      <c r="C202" s="13">
        <v>40.58</v>
      </c>
      <c r="D202" s="13">
        <v>5</v>
      </c>
      <c r="E202" s="13">
        <v>5</v>
      </c>
      <c r="F202" s="19">
        <f t="shared" si="38"/>
        <v>0.12321340561853131</v>
      </c>
      <c r="G202" s="13">
        <v>0</v>
      </c>
      <c r="H202" s="17">
        <f t="shared" si="57"/>
        <v>0</v>
      </c>
      <c r="I202" s="13"/>
      <c r="J202" s="13">
        <v>0</v>
      </c>
      <c r="K202" s="17">
        <v>0</v>
      </c>
      <c r="L202" s="18">
        <f t="shared" si="40"/>
        <v>0</v>
      </c>
      <c r="M202" s="16">
        <v>0.05</v>
      </c>
      <c r="N202" s="13">
        <v>0</v>
      </c>
      <c r="O202" s="17">
        <f t="shared" si="41"/>
        <v>0</v>
      </c>
      <c r="P202" s="13">
        <v>0</v>
      </c>
    </row>
    <row r="203" spans="1:16" s="21" customFormat="1" ht="9.9499999999999993" customHeight="1" x14ac:dyDescent="0.3">
      <c r="A203" s="64"/>
      <c r="B203" s="12" t="s">
        <v>186</v>
      </c>
      <c r="C203" s="13">
        <v>51.1</v>
      </c>
      <c r="D203" s="13">
        <v>4</v>
      </c>
      <c r="E203" s="13">
        <v>4</v>
      </c>
      <c r="F203" s="19">
        <f t="shared" si="38"/>
        <v>7.8277886497064575E-2</v>
      </c>
      <c r="G203" s="13">
        <v>0</v>
      </c>
      <c r="H203" s="17">
        <f t="shared" si="57"/>
        <v>0</v>
      </c>
      <c r="I203" s="13"/>
      <c r="J203" s="13">
        <v>0</v>
      </c>
      <c r="K203" s="17">
        <v>0</v>
      </c>
      <c r="L203" s="18">
        <f t="shared" si="40"/>
        <v>0</v>
      </c>
      <c r="M203" s="16">
        <v>0.05</v>
      </c>
      <c r="N203" s="13">
        <v>0</v>
      </c>
      <c r="O203" s="17">
        <f t="shared" si="41"/>
        <v>0</v>
      </c>
      <c r="P203" s="13">
        <v>0</v>
      </c>
    </row>
    <row r="204" spans="1:16" ht="9.9499999999999993" customHeight="1" x14ac:dyDescent="0.3">
      <c r="A204" s="62">
        <v>3</v>
      </c>
      <c r="B204" s="12" t="s">
        <v>187</v>
      </c>
      <c r="C204" s="13"/>
      <c r="D204" s="13"/>
      <c r="E204" s="13"/>
      <c r="F204" s="19"/>
      <c r="G204" s="13"/>
      <c r="H204" s="17"/>
      <c r="I204" s="13"/>
      <c r="J204" s="13"/>
      <c r="K204" s="17"/>
      <c r="L204" s="18"/>
      <c r="M204" s="16"/>
      <c r="N204" s="13"/>
      <c r="O204" s="17"/>
      <c r="P204" s="13"/>
    </row>
    <row r="205" spans="1:16" s="21" customFormat="1" ht="9.9499999999999993" customHeight="1" x14ac:dyDescent="0.3">
      <c r="A205" s="63"/>
      <c r="B205" s="12" t="s">
        <v>76</v>
      </c>
      <c r="C205" s="13">
        <v>786.59</v>
      </c>
      <c r="D205" s="13">
        <v>110</v>
      </c>
      <c r="E205" s="13">
        <v>110</v>
      </c>
      <c r="F205" s="19">
        <f t="shared" si="38"/>
        <v>0.13984413735236909</v>
      </c>
      <c r="G205" s="13">
        <v>0</v>
      </c>
      <c r="H205" s="17">
        <f t="shared" ref="H205:H210" si="58">G205/D205</f>
        <v>0</v>
      </c>
      <c r="I205" s="13"/>
      <c r="J205" s="13">
        <v>0</v>
      </c>
      <c r="K205" s="17">
        <v>0</v>
      </c>
      <c r="L205" s="18">
        <f t="shared" si="40"/>
        <v>5</v>
      </c>
      <c r="M205" s="16">
        <v>0.05</v>
      </c>
      <c r="N205" s="13">
        <v>0</v>
      </c>
      <c r="O205" s="17">
        <f t="shared" si="41"/>
        <v>0</v>
      </c>
      <c r="P205" s="13">
        <v>0</v>
      </c>
    </row>
    <row r="206" spans="1:16" s="21" customFormat="1" ht="9.9499999999999993" customHeight="1" x14ac:dyDescent="0.3">
      <c r="A206" s="63"/>
      <c r="B206" s="12" t="s">
        <v>188</v>
      </c>
      <c r="C206" s="13">
        <v>295.89</v>
      </c>
      <c r="D206" s="13">
        <v>47</v>
      </c>
      <c r="E206" s="13">
        <v>47</v>
      </c>
      <c r="F206" s="19">
        <f t="shared" si="38"/>
        <v>0.15884281320761096</v>
      </c>
      <c r="G206" s="13">
        <v>0</v>
      </c>
      <c r="H206" s="17">
        <f t="shared" si="58"/>
        <v>0</v>
      </c>
      <c r="I206" s="13"/>
      <c r="J206" s="13">
        <v>0</v>
      </c>
      <c r="K206" s="17">
        <v>0</v>
      </c>
      <c r="L206" s="18">
        <f t="shared" si="40"/>
        <v>2</v>
      </c>
      <c r="M206" s="16">
        <v>0.05</v>
      </c>
      <c r="N206" s="13">
        <v>0</v>
      </c>
      <c r="O206" s="17">
        <f t="shared" si="41"/>
        <v>0</v>
      </c>
      <c r="P206" s="13">
        <v>0</v>
      </c>
    </row>
    <row r="207" spans="1:16" s="21" customFormat="1" ht="9.9499999999999993" customHeight="1" x14ac:dyDescent="0.3">
      <c r="A207" s="64"/>
      <c r="B207" s="12" t="s">
        <v>189</v>
      </c>
      <c r="C207" s="13">
        <v>132.1</v>
      </c>
      <c r="D207" s="13">
        <v>9</v>
      </c>
      <c r="E207" s="13">
        <v>9</v>
      </c>
      <c r="F207" s="19">
        <f t="shared" si="38"/>
        <v>6.813020439061318E-2</v>
      </c>
      <c r="G207" s="13">
        <v>0</v>
      </c>
      <c r="H207" s="17">
        <f t="shared" si="58"/>
        <v>0</v>
      </c>
      <c r="I207" s="13"/>
      <c r="J207" s="13">
        <v>0</v>
      </c>
      <c r="K207" s="17">
        <v>0</v>
      </c>
      <c r="L207" s="18">
        <f t="shared" si="40"/>
        <v>0</v>
      </c>
      <c r="M207" s="16">
        <v>0.05</v>
      </c>
      <c r="N207" s="13">
        <v>0</v>
      </c>
      <c r="O207" s="17">
        <f t="shared" si="41"/>
        <v>0</v>
      </c>
      <c r="P207" s="13">
        <v>0</v>
      </c>
    </row>
    <row r="208" spans="1:16" s="21" customFormat="1" ht="14.25" customHeight="1" x14ac:dyDescent="0.3">
      <c r="A208" s="8">
        <v>4</v>
      </c>
      <c r="B208" s="12" t="s">
        <v>190</v>
      </c>
      <c r="C208" s="13">
        <v>46.48</v>
      </c>
      <c r="D208" s="13">
        <v>19</v>
      </c>
      <c r="E208" s="13">
        <v>19</v>
      </c>
      <c r="F208" s="19">
        <f t="shared" si="38"/>
        <v>0.40877796901893293</v>
      </c>
      <c r="G208" s="13">
        <v>0</v>
      </c>
      <c r="H208" s="17">
        <f t="shared" si="58"/>
        <v>0</v>
      </c>
      <c r="I208" s="13"/>
      <c r="J208" s="13">
        <v>0</v>
      </c>
      <c r="K208" s="17">
        <v>0</v>
      </c>
      <c r="L208" s="18">
        <f t="shared" si="40"/>
        <v>0</v>
      </c>
      <c r="M208" s="16">
        <v>0.05</v>
      </c>
      <c r="N208" s="13">
        <v>0</v>
      </c>
      <c r="O208" s="17">
        <f t="shared" si="41"/>
        <v>0</v>
      </c>
      <c r="P208" s="13">
        <v>0</v>
      </c>
    </row>
    <row r="209" spans="1:16" s="21" customFormat="1" ht="9.9499999999999993" customHeight="1" x14ac:dyDescent="0.3">
      <c r="A209" s="8">
        <v>5</v>
      </c>
      <c r="B209" s="12" t="s">
        <v>191</v>
      </c>
      <c r="C209" s="13">
        <v>31.23</v>
      </c>
      <c r="D209" s="13">
        <v>11</v>
      </c>
      <c r="E209" s="13">
        <v>11</v>
      </c>
      <c r="F209" s="19">
        <f t="shared" si="38"/>
        <v>0.35222542427153375</v>
      </c>
      <c r="G209" s="13">
        <v>0</v>
      </c>
      <c r="H209" s="17">
        <f t="shared" si="58"/>
        <v>0</v>
      </c>
      <c r="I209" s="13"/>
      <c r="J209" s="13">
        <v>0</v>
      </c>
      <c r="K209" s="17">
        <v>0</v>
      </c>
      <c r="L209" s="18">
        <f t="shared" si="40"/>
        <v>0</v>
      </c>
      <c r="M209" s="16">
        <v>0.05</v>
      </c>
      <c r="N209" s="13">
        <v>0</v>
      </c>
      <c r="O209" s="17">
        <f t="shared" si="41"/>
        <v>0</v>
      </c>
      <c r="P209" s="13">
        <v>0</v>
      </c>
    </row>
    <row r="210" spans="1:16" s="28" customFormat="1" ht="9.9499999999999993" customHeight="1" x14ac:dyDescent="0.3">
      <c r="A210" s="73" t="s">
        <v>192</v>
      </c>
      <c r="B210" s="73"/>
      <c r="C210" s="22">
        <f>SUM(C209,C208,C207,C206,C205,C203,C202,C201,C200,C199,C198,C196,C195,C194,C193,C192)</f>
        <v>1619.9899999999996</v>
      </c>
      <c r="D210" s="22">
        <f>SUM(D191:D209)</f>
        <v>218</v>
      </c>
      <c r="E210" s="22">
        <f>SUM(E191:E209)</f>
        <v>218</v>
      </c>
      <c r="F210" s="23">
        <f t="shared" si="38"/>
        <v>0.13456873190575255</v>
      </c>
      <c r="G210" s="22">
        <f>SUM(G191:G209)</f>
        <v>0</v>
      </c>
      <c r="H210" s="17">
        <f t="shared" si="58"/>
        <v>0</v>
      </c>
      <c r="I210" s="22">
        <f t="shared" ref="I210:J210" si="59">SUM(I191:I209)</f>
        <v>0</v>
      </c>
      <c r="J210" s="22">
        <f t="shared" si="59"/>
        <v>0</v>
      </c>
      <c r="K210" s="24">
        <v>0</v>
      </c>
      <c r="L210" s="25">
        <f>SUM(L191:L209)</f>
        <v>7</v>
      </c>
      <c r="M210" s="26"/>
      <c r="N210" s="22">
        <f>SUM(N191:N209)</f>
        <v>0</v>
      </c>
      <c r="O210" s="24">
        <f t="shared" si="41"/>
        <v>0</v>
      </c>
      <c r="P210" s="22">
        <f>SUM(P191:P209)</f>
        <v>0</v>
      </c>
    </row>
    <row r="211" spans="1:16" ht="9.9499999999999993" customHeight="1" x14ac:dyDescent="0.3">
      <c r="A211" s="72" t="s">
        <v>193</v>
      </c>
      <c r="B211" s="72"/>
      <c r="C211" s="13"/>
      <c r="D211" s="13"/>
      <c r="E211" s="13"/>
      <c r="F211" s="19"/>
      <c r="G211" s="13"/>
      <c r="H211" s="17"/>
      <c r="I211" s="13"/>
      <c r="J211" s="13"/>
      <c r="K211" s="17"/>
      <c r="L211" s="18"/>
      <c r="M211" s="16"/>
      <c r="N211" s="13"/>
      <c r="O211" s="17"/>
      <c r="P211" s="13"/>
    </row>
    <row r="212" spans="1:16" s="21" customFormat="1" ht="9.9499999999999993" customHeight="1" x14ac:dyDescent="0.3">
      <c r="A212" s="8">
        <v>1</v>
      </c>
      <c r="B212" s="12" t="s">
        <v>194</v>
      </c>
      <c r="C212" s="13">
        <v>344.7</v>
      </c>
      <c r="D212" s="13">
        <v>80</v>
      </c>
      <c r="E212" s="13">
        <v>80</v>
      </c>
      <c r="F212" s="19">
        <f t="shared" ref="F212:F277" si="60">E212/C212</f>
        <v>0.23208587177255585</v>
      </c>
      <c r="G212" s="13">
        <v>4</v>
      </c>
      <c r="H212" s="17">
        <f>G212/D212</f>
        <v>0.05</v>
      </c>
      <c r="I212" s="13"/>
      <c r="J212" s="13">
        <v>1</v>
      </c>
      <c r="K212" s="17">
        <f>J212/G212</f>
        <v>0.25</v>
      </c>
      <c r="L212" s="18">
        <f t="shared" ref="L212:L271" si="61">ROUNDDOWN(E212*M212,0)</f>
        <v>4</v>
      </c>
      <c r="M212" s="16">
        <v>0.05</v>
      </c>
      <c r="N212" s="13">
        <v>4</v>
      </c>
      <c r="O212" s="17">
        <f t="shared" ref="O212:O271" si="62">N212/E212</f>
        <v>0.05</v>
      </c>
      <c r="P212" s="13">
        <v>0</v>
      </c>
    </row>
    <row r="213" spans="1:16" ht="9.9499999999999993" customHeight="1" x14ac:dyDescent="0.3">
      <c r="A213" s="8">
        <v>2</v>
      </c>
      <c r="B213" s="12" t="s">
        <v>195</v>
      </c>
      <c r="C213" s="13"/>
      <c r="D213" s="13"/>
      <c r="E213" s="13"/>
      <c r="F213" s="19"/>
      <c r="G213" s="13"/>
      <c r="H213" s="17"/>
      <c r="I213" s="13"/>
      <c r="J213" s="13"/>
      <c r="K213" s="17"/>
      <c r="L213" s="18"/>
      <c r="M213" s="16"/>
      <c r="N213" s="13"/>
      <c r="O213" s="17"/>
      <c r="P213" s="13"/>
    </row>
    <row r="214" spans="1:16" s="21" customFormat="1" ht="9.9499999999999993" customHeight="1" x14ac:dyDescent="0.3">
      <c r="A214" s="8">
        <v>3</v>
      </c>
      <c r="B214" s="12" t="s">
        <v>196</v>
      </c>
      <c r="C214" s="13">
        <v>67.180000000000007</v>
      </c>
      <c r="D214" s="13">
        <v>11</v>
      </c>
      <c r="E214" s="13">
        <v>11</v>
      </c>
      <c r="F214" s="19">
        <f t="shared" si="60"/>
        <v>0.16373920809764808</v>
      </c>
      <c r="G214" s="13">
        <v>0</v>
      </c>
      <c r="H214" s="17">
        <f t="shared" ref="H214:H217" si="63">G214/D214</f>
        <v>0</v>
      </c>
      <c r="I214" s="13"/>
      <c r="J214" s="13">
        <v>0</v>
      </c>
      <c r="K214" s="17">
        <v>0</v>
      </c>
      <c r="L214" s="18">
        <f t="shared" si="61"/>
        <v>0</v>
      </c>
      <c r="M214" s="16">
        <v>0.05</v>
      </c>
      <c r="N214" s="13">
        <v>0</v>
      </c>
      <c r="O214" s="17">
        <f t="shared" si="62"/>
        <v>0</v>
      </c>
      <c r="P214" s="13">
        <v>0</v>
      </c>
    </row>
    <row r="215" spans="1:16" s="21" customFormat="1" ht="9.9499999999999993" customHeight="1" x14ac:dyDescent="0.3">
      <c r="A215" s="8">
        <v>4</v>
      </c>
      <c r="B215" s="12" t="s">
        <v>197</v>
      </c>
      <c r="C215" s="13">
        <v>616.4</v>
      </c>
      <c r="D215" s="13">
        <v>90</v>
      </c>
      <c r="E215" s="13">
        <v>90</v>
      </c>
      <c r="F215" s="19">
        <f t="shared" si="60"/>
        <v>0.14600908500973395</v>
      </c>
      <c r="G215" s="13">
        <v>4</v>
      </c>
      <c r="H215" s="17">
        <f t="shared" si="63"/>
        <v>4.4444444444444446E-2</v>
      </c>
      <c r="I215" s="13"/>
      <c r="J215" s="13">
        <v>1</v>
      </c>
      <c r="K215" s="17">
        <f t="shared" ref="K215:K217" si="64">J215/G215</f>
        <v>0.25</v>
      </c>
      <c r="L215" s="18">
        <f t="shared" si="61"/>
        <v>4</v>
      </c>
      <c r="M215" s="16">
        <v>0.05</v>
      </c>
      <c r="N215" s="13">
        <v>4</v>
      </c>
      <c r="O215" s="17">
        <f t="shared" si="62"/>
        <v>4.4444444444444446E-2</v>
      </c>
      <c r="P215" s="13">
        <v>0</v>
      </c>
    </row>
    <row r="216" spans="1:16" s="21" customFormat="1" ht="9.9499999999999993" customHeight="1" x14ac:dyDescent="0.3">
      <c r="A216" s="8">
        <v>5</v>
      </c>
      <c r="B216" s="12" t="s">
        <v>198</v>
      </c>
      <c r="C216" s="13">
        <v>150.19</v>
      </c>
      <c r="D216" s="13">
        <v>30</v>
      </c>
      <c r="E216" s="13">
        <v>30</v>
      </c>
      <c r="F216" s="19">
        <f t="shared" si="60"/>
        <v>0.19974698714961051</v>
      </c>
      <c r="G216" s="13">
        <v>1</v>
      </c>
      <c r="H216" s="17">
        <f t="shared" si="63"/>
        <v>3.3333333333333333E-2</v>
      </c>
      <c r="I216" s="13"/>
      <c r="J216" s="13">
        <v>1</v>
      </c>
      <c r="K216" s="17">
        <f t="shared" si="64"/>
        <v>1</v>
      </c>
      <c r="L216" s="18">
        <f t="shared" si="61"/>
        <v>1</v>
      </c>
      <c r="M216" s="16">
        <v>0.05</v>
      </c>
      <c r="N216" s="13">
        <v>1</v>
      </c>
      <c r="O216" s="17">
        <f t="shared" si="62"/>
        <v>3.3333333333333333E-2</v>
      </c>
      <c r="P216" s="13">
        <v>0</v>
      </c>
    </row>
    <row r="217" spans="1:16" s="21" customFormat="1" ht="9.9499999999999993" customHeight="1" x14ac:dyDescent="0.3">
      <c r="A217" s="8">
        <v>6</v>
      </c>
      <c r="B217" s="12" t="s">
        <v>13</v>
      </c>
      <c r="C217" s="13">
        <v>13827.99</v>
      </c>
      <c r="D217" s="13">
        <v>372</v>
      </c>
      <c r="E217" s="13">
        <v>372</v>
      </c>
      <c r="F217" s="19">
        <f t="shared" si="60"/>
        <v>2.6901957551314401E-2</v>
      </c>
      <c r="G217" s="13">
        <v>9</v>
      </c>
      <c r="H217" s="17">
        <f t="shared" si="63"/>
        <v>2.4193548387096774E-2</v>
      </c>
      <c r="I217" s="13"/>
      <c r="J217" s="13">
        <v>0</v>
      </c>
      <c r="K217" s="17">
        <f t="shared" si="64"/>
        <v>0</v>
      </c>
      <c r="L217" s="18">
        <f t="shared" si="61"/>
        <v>18</v>
      </c>
      <c r="M217" s="16">
        <v>0.05</v>
      </c>
      <c r="N217" s="13">
        <v>6</v>
      </c>
      <c r="O217" s="17">
        <f t="shared" si="62"/>
        <v>1.6129032258064516E-2</v>
      </c>
      <c r="P217" s="13">
        <v>0</v>
      </c>
    </row>
    <row r="218" spans="1:16" ht="46.5" customHeight="1" x14ac:dyDescent="0.3">
      <c r="A218" s="8">
        <v>7</v>
      </c>
      <c r="B218" s="12" t="s">
        <v>18</v>
      </c>
      <c r="C218" s="13"/>
      <c r="D218" s="13"/>
      <c r="E218" s="13"/>
      <c r="F218" s="19"/>
      <c r="G218" s="13"/>
      <c r="H218" s="17"/>
      <c r="I218" s="13"/>
      <c r="J218" s="13"/>
      <c r="K218" s="17"/>
      <c r="L218" s="18"/>
      <c r="M218" s="16"/>
      <c r="N218" s="13"/>
      <c r="O218" s="17"/>
      <c r="P218" s="13"/>
    </row>
    <row r="219" spans="1:16" s="28" customFormat="1" ht="9.9499999999999993" customHeight="1" x14ac:dyDescent="0.3">
      <c r="A219" s="73" t="s">
        <v>199</v>
      </c>
      <c r="B219" s="73"/>
      <c r="C219" s="22">
        <f>SUM(C212:C218)</f>
        <v>15006.46</v>
      </c>
      <c r="D219" s="30">
        <f>SUM(D212:D218)</f>
        <v>583</v>
      </c>
      <c r="E219" s="30">
        <f>SUM(E212:E218)</f>
        <v>583</v>
      </c>
      <c r="F219" s="23">
        <f t="shared" si="60"/>
        <v>3.8849935294533157E-2</v>
      </c>
      <c r="G219" s="30">
        <f>SUM(G212:G218)</f>
        <v>18</v>
      </c>
      <c r="H219" s="17">
        <f>G219/D219</f>
        <v>3.0874785591766724E-2</v>
      </c>
      <c r="I219" s="30">
        <f t="shared" ref="I219:J219" si="65">SUM(I212:I218)</f>
        <v>0</v>
      </c>
      <c r="J219" s="30">
        <f t="shared" si="65"/>
        <v>3</v>
      </c>
      <c r="K219" s="24">
        <f>J219/G219</f>
        <v>0.16666666666666666</v>
      </c>
      <c r="L219" s="30">
        <f>SUM(L212:L218)</f>
        <v>27</v>
      </c>
      <c r="M219" s="16"/>
      <c r="N219" s="30">
        <f>SUM(N212:N218)</f>
        <v>15</v>
      </c>
      <c r="O219" s="24">
        <f t="shared" ref="O219" si="66">N219/E219</f>
        <v>2.5728987993138937E-2</v>
      </c>
      <c r="P219" s="30">
        <f>SUM(P212:P218)</f>
        <v>0</v>
      </c>
    </row>
    <row r="220" spans="1:16" ht="9.9499999999999993" customHeight="1" x14ac:dyDescent="0.3">
      <c r="A220" s="72" t="s">
        <v>200</v>
      </c>
      <c r="B220" s="72"/>
      <c r="C220" s="13"/>
      <c r="D220" s="13"/>
      <c r="E220" s="13"/>
      <c r="F220" s="19"/>
      <c r="G220" s="13"/>
      <c r="H220" s="17"/>
      <c r="I220" s="13"/>
      <c r="J220" s="13"/>
      <c r="K220" s="17"/>
      <c r="L220" s="18"/>
      <c r="M220" s="16"/>
      <c r="N220" s="13"/>
      <c r="O220" s="17"/>
      <c r="P220" s="13"/>
    </row>
    <row r="221" spans="1:16" ht="12.6" customHeight="1" x14ac:dyDescent="0.3">
      <c r="A221" s="62">
        <v>1</v>
      </c>
      <c r="B221" s="12" t="s">
        <v>201</v>
      </c>
      <c r="C221" s="13"/>
      <c r="D221" s="13"/>
      <c r="E221" s="13"/>
      <c r="F221" s="19"/>
      <c r="G221" s="13"/>
      <c r="H221" s="17"/>
      <c r="I221" s="13"/>
      <c r="J221" s="13"/>
      <c r="K221" s="17"/>
      <c r="L221" s="18"/>
      <c r="M221" s="16"/>
      <c r="N221" s="13"/>
      <c r="O221" s="17"/>
      <c r="P221" s="13"/>
    </row>
    <row r="222" spans="1:16" s="21" customFormat="1" ht="9.9499999999999993" customHeight="1" x14ac:dyDescent="0.3">
      <c r="A222" s="63"/>
      <c r="B222" s="12" t="s">
        <v>202</v>
      </c>
      <c r="C222" s="13">
        <v>816.02</v>
      </c>
      <c r="D222" s="13">
        <v>85</v>
      </c>
      <c r="E222" s="13">
        <v>85</v>
      </c>
      <c r="F222" s="19">
        <f t="shared" si="60"/>
        <v>0.10416411362466606</v>
      </c>
      <c r="G222" s="13">
        <v>0</v>
      </c>
      <c r="H222" s="17">
        <f t="shared" ref="H222:H223" si="67">G222/D222</f>
        <v>0</v>
      </c>
      <c r="I222" s="13"/>
      <c r="J222" s="13">
        <v>0</v>
      </c>
      <c r="K222" s="17">
        <v>0</v>
      </c>
      <c r="L222" s="18">
        <f t="shared" si="61"/>
        <v>4</v>
      </c>
      <c r="M222" s="16">
        <v>0.05</v>
      </c>
      <c r="N222" s="13">
        <v>0</v>
      </c>
      <c r="O222" s="17">
        <f t="shared" si="62"/>
        <v>0</v>
      </c>
      <c r="P222" s="13">
        <v>0</v>
      </c>
    </row>
    <row r="223" spans="1:16" s="21" customFormat="1" ht="9.9499999999999993" customHeight="1" x14ac:dyDescent="0.3">
      <c r="A223" s="64"/>
      <c r="B223" s="12" t="s">
        <v>203</v>
      </c>
      <c r="C223" s="13">
        <v>99.94</v>
      </c>
      <c r="D223" s="13">
        <v>21</v>
      </c>
      <c r="E223" s="13">
        <v>21</v>
      </c>
      <c r="F223" s="19">
        <f t="shared" si="60"/>
        <v>0.21012607564538724</v>
      </c>
      <c r="G223" s="13">
        <v>0</v>
      </c>
      <c r="H223" s="17">
        <f t="shared" si="67"/>
        <v>0</v>
      </c>
      <c r="I223" s="13"/>
      <c r="J223" s="13">
        <v>0</v>
      </c>
      <c r="K223" s="17">
        <v>0</v>
      </c>
      <c r="L223" s="18">
        <f t="shared" si="61"/>
        <v>1</v>
      </c>
      <c r="M223" s="16">
        <v>0.05</v>
      </c>
      <c r="N223" s="13">
        <v>0</v>
      </c>
      <c r="O223" s="17">
        <f t="shared" si="62"/>
        <v>0</v>
      </c>
      <c r="P223" s="13">
        <v>0</v>
      </c>
    </row>
    <row r="224" spans="1:16" ht="9.9499999999999993" customHeight="1" x14ac:dyDescent="0.3">
      <c r="A224" s="62">
        <v>2</v>
      </c>
      <c r="B224" s="12" t="s">
        <v>204</v>
      </c>
      <c r="C224" s="13"/>
      <c r="D224" s="13"/>
      <c r="E224" s="13"/>
      <c r="F224" s="19"/>
      <c r="G224" s="13"/>
      <c r="H224" s="17"/>
      <c r="I224" s="13"/>
      <c r="J224" s="13"/>
      <c r="K224" s="17"/>
      <c r="L224" s="18"/>
      <c r="M224" s="16"/>
      <c r="N224" s="13"/>
      <c r="O224" s="17"/>
      <c r="P224" s="13"/>
    </row>
    <row r="225" spans="1:16" s="21" customFormat="1" ht="9.9499999999999993" customHeight="1" x14ac:dyDescent="0.3">
      <c r="A225" s="64"/>
      <c r="B225" s="12" t="s">
        <v>56</v>
      </c>
      <c r="C225" s="13">
        <v>56.6</v>
      </c>
      <c r="D225" s="13">
        <v>18</v>
      </c>
      <c r="E225" s="13">
        <v>18</v>
      </c>
      <c r="F225" s="19">
        <f t="shared" si="60"/>
        <v>0.31802120141342755</v>
      </c>
      <c r="G225" s="13">
        <v>0</v>
      </c>
      <c r="H225" s="17">
        <f t="shared" ref="H225:H226" si="68">G225/D225</f>
        <v>0</v>
      </c>
      <c r="I225" s="13"/>
      <c r="J225" s="13">
        <v>0</v>
      </c>
      <c r="K225" s="17">
        <v>0</v>
      </c>
      <c r="L225" s="18">
        <f t="shared" si="61"/>
        <v>0</v>
      </c>
      <c r="M225" s="16">
        <v>0.05</v>
      </c>
      <c r="N225" s="13">
        <v>0</v>
      </c>
      <c r="O225" s="17">
        <f t="shared" si="62"/>
        <v>0</v>
      </c>
      <c r="P225" s="13">
        <v>0</v>
      </c>
    </row>
    <row r="226" spans="1:16" s="21" customFormat="1" ht="9.9499999999999993" customHeight="1" x14ac:dyDescent="0.3">
      <c r="A226" s="8">
        <v>3</v>
      </c>
      <c r="B226" s="12" t="s">
        <v>205</v>
      </c>
      <c r="C226" s="13">
        <v>96.12</v>
      </c>
      <c r="D226" s="13">
        <v>24</v>
      </c>
      <c r="E226" s="13">
        <v>24</v>
      </c>
      <c r="F226" s="19">
        <f t="shared" si="60"/>
        <v>0.24968789013732834</v>
      </c>
      <c r="G226" s="13">
        <v>0</v>
      </c>
      <c r="H226" s="17">
        <f t="shared" si="68"/>
        <v>0</v>
      </c>
      <c r="I226" s="13"/>
      <c r="J226" s="13">
        <v>0</v>
      </c>
      <c r="K226" s="17">
        <v>0</v>
      </c>
      <c r="L226" s="18">
        <f t="shared" si="61"/>
        <v>1</v>
      </c>
      <c r="M226" s="16">
        <v>0.05</v>
      </c>
      <c r="N226" s="13">
        <v>0</v>
      </c>
      <c r="O226" s="17">
        <f t="shared" si="62"/>
        <v>0</v>
      </c>
      <c r="P226" s="13">
        <v>0</v>
      </c>
    </row>
    <row r="227" spans="1:16" s="21" customFormat="1" ht="9.9499999999999993" customHeight="1" x14ac:dyDescent="0.3">
      <c r="A227" s="8">
        <v>4</v>
      </c>
      <c r="B227" s="12" t="s">
        <v>206</v>
      </c>
      <c r="C227" s="13">
        <v>138.6</v>
      </c>
      <c r="D227" s="13">
        <v>0</v>
      </c>
      <c r="E227" s="13">
        <v>0</v>
      </c>
      <c r="F227" s="19">
        <f t="shared" si="60"/>
        <v>0</v>
      </c>
      <c r="G227" s="13">
        <v>0</v>
      </c>
      <c r="H227" s="17">
        <v>0</v>
      </c>
      <c r="I227" s="13"/>
      <c r="J227" s="13">
        <v>0</v>
      </c>
      <c r="K227" s="17">
        <v>0</v>
      </c>
      <c r="L227" s="18">
        <f t="shared" si="61"/>
        <v>0</v>
      </c>
      <c r="M227" s="16">
        <v>0.05</v>
      </c>
      <c r="N227" s="13">
        <v>0</v>
      </c>
      <c r="O227" s="17">
        <v>0</v>
      </c>
      <c r="P227" s="13">
        <v>0</v>
      </c>
    </row>
    <row r="228" spans="1:16" s="21" customFormat="1" ht="9.9499999999999993" customHeight="1" x14ac:dyDescent="0.3">
      <c r="A228" s="62">
        <v>5</v>
      </c>
      <c r="B228" s="12" t="s">
        <v>207</v>
      </c>
      <c r="C228" s="13"/>
      <c r="D228" s="13"/>
      <c r="E228" s="13"/>
      <c r="F228" s="19"/>
      <c r="G228" s="13"/>
      <c r="H228" s="17"/>
      <c r="I228" s="13"/>
      <c r="J228" s="13"/>
      <c r="K228" s="17"/>
      <c r="L228" s="18"/>
      <c r="M228" s="16"/>
      <c r="N228" s="13"/>
      <c r="O228" s="17"/>
      <c r="P228" s="13"/>
    </row>
    <row r="229" spans="1:16" s="21" customFormat="1" ht="9.9499999999999993" customHeight="1" x14ac:dyDescent="0.3">
      <c r="A229" s="63"/>
      <c r="B229" s="12" t="s">
        <v>208</v>
      </c>
      <c r="C229" s="13">
        <v>50.84</v>
      </c>
      <c r="D229" s="13">
        <v>25</v>
      </c>
      <c r="E229" s="13">
        <v>25</v>
      </c>
      <c r="F229" s="19">
        <f t="shared" si="60"/>
        <v>0.49173878835562546</v>
      </c>
      <c r="G229" s="13">
        <v>1</v>
      </c>
      <c r="H229" s="17">
        <f t="shared" ref="H229:H232" si="69">G229/D229</f>
        <v>0.04</v>
      </c>
      <c r="I229" s="13"/>
      <c r="J229" s="13">
        <v>0</v>
      </c>
      <c r="K229" s="17">
        <v>0</v>
      </c>
      <c r="L229" s="18">
        <f t="shared" si="61"/>
        <v>1</v>
      </c>
      <c r="M229" s="16">
        <v>0.05</v>
      </c>
      <c r="N229" s="13">
        <v>1</v>
      </c>
      <c r="O229" s="17">
        <f t="shared" si="62"/>
        <v>0.04</v>
      </c>
      <c r="P229" s="13">
        <v>0</v>
      </c>
    </row>
    <row r="230" spans="1:16" s="21" customFormat="1" ht="9.9499999999999993" customHeight="1" x14ac:dyDescent="0.3">
      <c r="A230" s="63"/>
      <c r="B230" s="12" t="s">
        <v>209</v>
      </c>
      <c r="C230" s="13">
        <v>84.25</v>
      </c>
      <c r="D230" s="13">
        <v>22</v>
      </c>
      <c r="E230" s="13">
        <v>22</v>
      </c>
      <c r="F230" s="19">
        <f t="shared" si="60"/>
        <v>0.26112759643916916</v>
      </c>
      <c r="G230" s="13">
        <v>1</v>
      </c>
      <c r="H230" s="17">
        <f t="shared" si="69"/>
        <v>4.5454545454545456E-2</v>
      </c>
      <c r="I230" s="13"/>
      <c r="J230" s="13">
        <v>0</v>
      </c>
      <c r="K230" s="17">
        <v>0</v>
      </c>
      <c r="L230" s="18">
        <f t="shared" si="61"/>
        <v>1</v>
      </c>
      <c r="M230" s="16">
        <v>0.05</v>
      </c>
      <c r="N230" s="13">
        <v>1</v>
      </c>
      <c r="O230" s="17">
        <f t="shared" si="62"/>
        <v>4.5454545454545456E-2</v>
      </c>
      <c r="P230" s="13">
        <v>0</v>
      </c>
    </row>
    <row r="231" spans="1:16" s="21" customFormat="1" ht="9.9499999999999993" customHeight="1" x14ac:dyDescent="0.3">
      <c r="A231" s="63"/>
      <c r="B231" s="12" t="s">
        <v>210</v>
      </c>
      <c r="C231" s="13">
        <v>333.52</v>
      </c>
      <c r="D231" s="13">
        <v>78</v>
      </c>
      <c r="E231" s="13">
        <v>78</v>
      </c>
      <c r="F231" s="19">
        <f t="shared" si="60"/>
        <v>0.23386903334132886</v>
      </c>
      <c r="G231" s="13">
        <v>4</v>
      </c>
      <c r="H231" s="17">
        <f t="shared" si="69"/>
        <v>5.128205128205128E-2</v>
      </c>
      <c r="I231" s="13"/>
      <c r="J231" s="13">
        <v>1</v>
      </c>
      <c r="K231" s="17">
        <v>0</v>
      </c>
      <c r="L231" s="18">
        <f t="shared" si="61"/>
        <v>3</v>
      </c>
      <c r="M231" s="16">
        <v>0.05</v>
      </c>
      <c r="N231" s="13">
        <v>4</v>
      </c>
      <c r="O231" s="17">
        <f t="shared" si="62"/>
        <v>5.128205128205128E-2</v>
      </c>
      <c r="P231" s="13">
        <v>0</v>
      </c>
    </row>
    <row r="232" spans="1:16" s="21" customFormat="1" ht="9.9499999999999993" customHeight="1" x14ac:dyDescent="0.3">
      <c r="A232" s="64"/>
      <c r="B232" s="12" t="s">
        <v>211</v>
      </c>
      <c r="C232" s="13">
        <v>52.31</v>
      </c>
      <c r="D232" s="13">
        <v>18</v>
      </c>
      <c r="E232" s="13">
        <v>18</v>
      </c>
      <c r="F232" s="19">
        <f t="shared" si="60"/>
        <v>0.34410246606767347</v>
      </c>
      <c r="G232" s="13">
        <v>1</v>
      </c>
      <c r="H232" s="17">
        <f t="shared" si="69"/>
        <v>5.5555555555555552E-2</v>
      </c>
      <c r="I232" s="13"/>
      <c r="J232" s="13">
        <v>0</v>
      </c>
      <c r="K232" s="17">
        <v>0</v>
      </c>
      <c r="L232" s="18">
        <f t="shared" si="61"/>
        <v>0</v>
      </c>
      <c r="M232" s="16">
        <v>0.05</v>
      </c>
      <c r="N232" s="13">
        <v>1</v>
      </c>
      <c r="O232" s="17">
        <f t="shared" si="62"/>
        <v>5.5555555555555552E-2</v>
      </c>
      <c r="P232" s="13">
        <v>0</v>
      </c>
    </row>
    <row r="233" spans="1:16" s="21" customFormat="1" ht="9.9499999999999993" customHeight="1" x14ac:dyDescent="0.3">
      <c r="A233" s="62">
        <v>6</v>
      </c>
      <c r="B233" s="12" t="s">
        <v>212</v>
      </c>
      <c r="C233" s="13"/>
      <c r="D233" s="13"/>
      <c r="E233" s="13"/>
      <c r="F233" s="19"/>
      <c r="G233" s="13"/>
      <c r="H233" s="17"/>
      <c r="I233" s="13"/>
      <c r="J233" s="13"/>
      <c r="K233" s="17"/>
      <c r="L233" s="18"/>
      <c r="M233" s="16"/>
      <c r="N233" s="13"/>
      <c r="O233" s="17"/>
      <c r="P233" s="13"/>
    </row>
    <row r="234" spans="1:16" s="21" customFormat="1" ht="9.9499999999999993" customHeight="1" x14ac:dyDescent="0.3">
      <c r="A234" s="63"/>
      <c r="B234" s="12" t="s">
        <v>213</v>
      </c>
      <c r="C234" s="13">
        <v>123.39</v>
      </c>
      <c r="D234" s="13">
        <v>20</v>
      </c>
      <c r="E234" s="13">
        <v>20</v>
      </c>
      <c r="F234" s="19">
        <f t="shared" si="60"/>
        <v>0.16208768943998703</v>
      </c>
      <c r="G234" s="13">
        <v>0</v>
      </c>
      <c r="H234" s="17">
        <f t="shared" ref="H234:H235" si="70">G234/D234</f>
        <v>0</v>
      </c>
      <c r="I234" s="13"/>
      <c r="J234" s="13">
        <v>0</v>
      </c>
      <c r="K234" s="17">
        <v>0</v>
      </c>
      <c r="L234" s="18">
        <f t="shared" si="61"/>
        <v>1</v>
      </c>
      <c r="M234" s="16">
        <v>0.05</v>
      </c>
      <c r="N234" s="13">
        <v>0</v>
      </c>
      <c r="O234" s="17">
        <v>0</v>
      </c>
      <c r="P234" s="13">
        <v>0</v>
      </c>
    </row>
    <row r="235" spans="1:16" s="21" customFormat="1" ht="9.9499999999999993" customHeight="1" x14ac:dyDescent="0.3">
      <c r="A235" s="64"/>
      <c r="B235" s="12" t="s">
        <v>214</v>
      </c>
      <c r="C235" s="13">
        <v>162.12</v>
      </c>
      <c r="D235" s="13">
        <v>18</v>
      </c>
      <c r="E235" s="13">
        <v>18</v>
      </c>
      <c r="F235" s="19">
        <f t="shared" si="60"/>
        <v>0.11102886750555144</v>
      </c>
      <c r="G235" s="13">
        <v>0</v>
      </c>
      <c r="H235" s="17">
        <f t="shared" si="70"/>
        <v>0</v>
      </c>
      <c r="I235" s="13"/>
      <c r="J235" s="13">
        <v>0</v>
      </c>
      <c r="K235" s="17">
        <v>0</v>
      </c>
      <c r="L235" s="18">
        <f t="shared" si="61"/>
        <v>0</v>
      </c>
      <c r="M235" s="16">
        <v>0.05</v>
      </c>
      <c r="N235" s="13">
        <v>0</v>
      </c>
      <c r="O235" s="17">
        <v>0</v>
      </c>
      <c r="P235" s="13">
        <v>0</v>
      </c>
    </row>
    <row r="236" spans="1:16" s="21" customFormat="1" ht="9.9499999999999993" customHeight="1" x14ac:dyDescent="0.3">
      <c r="A236" s="62">
        <v>7</v>
      </c>
      <c r="B236" s="12" t="s">
        <v>215</v>
      </c>
      <c r="C236" s="13"/>
      <c r="D236" s="13"/>
      <c r="E236" s="13"/>
      <c r="F236" s="19"/>
      <c r="G236" s="13"/>
      <c r="H236" s="17"/>
      <c r="I236" s="13"/>
      <c r="J236" s="13"/>
      <c r="K236" s="17"/>
      <c r="L236" s="18">
        <f t="shared" si="61"/>
        <v>0</v>
      </c>
      <c r="M236" s="16"/>
      <c r="N236" s="13"/>
      <c r="O236" s="17"/>
      <c r="P236" s="13"/>
    </row>
    <row r="237" spans="1:16" s="21" customFormat="1" ht="9.9499999999999993" customHeight="1" x14ac:dyDescent="0.3">
      <c r="A237" s="63"/>
      <c r="B237" s="12" t="s">
        <v>216</v>
      </c>
      <c r="C237" s="13">
        <v>89.91</v>
      </c>
      <c r="D237" s="13">
        <v>20</v>
      </c>
      <c r="E237" s="13">
        <v>20</v>
      </c>
      <c r="F237" s="19">
        <f t="shared" si="60"/>
        <v>0.22244466688911135</v>
      </c>
      <c r="G237" s="13">
        <v>0</v>
      </c>
      <c r="H237" s="17">
        <f t="shared" ref="H237:H239" si="71">G237/D237</f>
        <v>0</v>
      </c>
      <c r="I237" s="13"/>
      <c r="J237" s="13">
        <v>0</v>
      </c>
      <c r="K237" s="17">
        <v>0</v>
      </c>
      <c r="L237" s="18">
        <f t="shared" si="61"/>
        <v>1</v>
      </c>
      <c r="M237" s="16">
        <v>0.05</v>
      </c>
      <c r="N237" s="13">
        <v>0</v>
      </c>
      <c r="O237" s="17">
        <f t="shared" si="62"/>
        <v>0</v>
      </c>
      <c r="P237" s="13">
        <v>0</v>
      </c>
    </row>
    <row r="238" spans="1:16" s="21" customFormat="1" ht="9.9499999999999993" customHeight="1" x14ac:dyDescent="0.3">
      <c r="A238" s="63"/>
      <c r="B238" s="12" t="s">
        <v>217</v>
      </c>
      <c r="C238" s="13">
        <v>12.79</v>
      </c>
      <c r="D238" s="13">
        <v>2</v>
      </c>
      <c r="E238" s="13">
        <v>2</v>
      </c>
      <c r="F238" s="19">
        <f t="shared" si="60"/>
        <v>0.15637216575449572</v>
      </c>
      <c r="G238" s="13">
        <v>0</v>
      </c>
      <c r="H238" s="17">
        <f t="shared" si="71"/>
        <v>0</v>
      </c>
      <c r="I238" s="13"/>
      <c r="J238" s="13">
        <v>0</v>
      </c>
      <c r="K238" s="17">
        <v>0</v>
      </c>
      <c r="L238" s="18">
        <f t="shared" si="61"/>
        <v>0</v>
      </c>
      <c r="M238" s="16">
        <v>0.05</v>
      </c>
      <c r="N238" s="13">
        <v>0</v>
      </c>
      <c r="O238" s="17">
        <f t="shared" si="62"/>
        <v>0</v>
      </c>
      <c r="P238" s="13">
        <v>0</v>
      </c>
    </row>
    <row r="239" spans="1:16" s="21" customFormat="1" ht="9.9499999999999993" customHeight="1" x14ac:dyDescent="0.3">
      <c r="A239" s="64"/>
      <c r="B239" s="12" t="s">
        <v>218</v>
      </c>
      <c r="C239" s="13">
        <v>12.49</v>
      </c>
      <c r="D239" s="13">
        <v>3</v>
      </c>
      <c r="E239" s="13">
        <v>3</v>
      </c>
      <c r="F239" s="19">
        <f t="shared" si="60"/>
        <v>0.24019215372297839</v>
      </c>
      <c r="G239" s="13">
        <v>0</v>
      </c>
      <c r="H239" s="17">
        <f t="shared" si="71"/>
        <v>0</v>
      </c>
      <c r="I239" s="13"/>
      <c r="J239" s="13">
        <v>0</v>
      </c>
      <c r="K239" s="17">
        <v>0</v>
      </c>
      <c r="L239" s="18">
        <f t="shared" si="61"/>
        <v>0</v>
      </c>
      <c r="M239" s="16">
        <v>0.05</v>
      </c>
      <c r="N239" s="13">
        <v>0</v>
      </c>
      <c r="O239" s="17">
        <f t="shared" si="62"/>
        <v>0</v>
      </c>
      <c r="P239" s="13">
        <v>0</v>
      </c>
    </row>
    <row r="240" spans="1:16" s="21" customFormat="1" ht="9.9499999999999993" customHeight="1" x14ac:dyDescent="0.3">
      <c r="A240" s="62">
        <v>8</v>
      </c>
      <c r="B240" s="12" t="s">
        <v>219</v>
      </c>
      <c r="C240" s="13"/>
      <c r="D240" s="13"/>
      <c r="E240" s="13"/>
      <c r="F240" s="19"/>
      <c r="G240" s="13"/>
      <c r="H240" s="17"/>
      <c r="I240" s="13"/>
      <c r="J240" s="13"/>
      <c r="K240" s="17"/>
      <c r="L240" s="18"/>
      <c r="M240" s="16"/>
      <c r="N240" s="13"/>
      <c r="O240" s="17"/>
      <c r="P240" s="13"/>
    </row>
    <row r="241" spans="1:16" s="21" customFormat="1" ht="9.9499999999999993" customHeight="1" x14ac:dyDescent="0.3">
      <c r="A241" s="64"/>
      <c r="B241" s="12" t="s">
        <v>220</v>
      </c>
      <c r="C241" s="13">
        <v>585.29</v>
      </c>
      <c r="D241" s="13">
        <v>244</v>
      </c>
      <c r="E241" s="13">
        <v>244</v>
      </c>
      <c r="F241" s="19">
        <f t="shared" si="60"/>
        <v>0.41688735498641699</v>
      </c>
      <c r="G241" s="13">
        <v>12</v>
      </c>
      <c r="H241" s="17">
        <f t="shared" ref="H241:H248" si="72">G241/D241</f>
        <v>4.9180327868852458E-2</v>
      </c>
      <c r="I241" s="13"/>
      <c r="J241" s="13">
        <v>4</v>
      </c>
      <c r="K241" s="17">
        <f t="shared" ref="K241" si="73">J241/G241</f>
        <v>0.33333333333333331</v>
      </c>
      <c r="L241" s="18">
        <f t="shared" si="61"/>
        <v>12</v>
      </c>
      <c r="M241" s="16">
        <v>0.05</v>
      </c>
      <c r="N241" s="13">
        <v>12</v>
      </c>
      <c r="O241" s="17">
        <f t="shared" si="62"/>
        <v>4.9180327868852458E-2</v>
      </c>
      <c r="P241" s="13">
        <v>0</v>
      </c>
    </row>
    <row r="242" spans="1:16" s="21" customFormat="1" ht="9.9499999999999993" customHeight="1" x14ac:dyDescent="0.3">
      <c r="A242" s="8">
        <v>9</v>
      </c>
      <c r="B242" s="12" t="s">
        <v>221</v>
      </c>
      <c r="C242" s="13">
        <v>197.56</v>
      </c>
      <c r="D242" s="13">
        <v>5</v>
      </c>
      <c r="E242" s="13">
        <v>5</v>
      </c>
      <c r="F242" s="19">
        <f t="shared" si="60"/>
        <v>2.5308766956873861E-2</v>
      </c>
      <c r="G242" s="13">
        <v>0</v>
      </c>
      <c r="H242" s="17">
        <f t="shared" si="72"/>
        <v>0</v>
      </c>
      <c r="I242" s="13"/>
      <c r="J242" s="13">
        <v>0</v>
      </c>
      <c r="K242" s="17">
        <v>0</v>
      </c>
      <c r="L242" s="18">
        <f t="shared" si="61"/>
        <v>0</v>
      </c>
      <c r="M242" s="16">
        <v>0.05</v>
      </c>
      <c r="N242" s="13">
        <v>0</v>
      </c>
      <c r="O242" s="17">
        <f t="shared" si="62"/>
        <v>0</v>
      </c>
      <c r="P242" s="13">
        <v>0</v>
      </c>
    </row>
    <row r="243" spans="1:16" s="21" customFormat="1" ht="9.9499999999999993" customHeight="1" x14ac:dyDescent="0.3">
      <c r="A243" s="8">
        <v>10</v>
      </c>
      <c r="B243" s="12" t="s">
        <v>222</v>
      </c>
      <c r="C243" s="13">
        <v>108.66</v>
      </c>
      <c r="D243" s="13">
        <v>17</v>
      </c>
      <c r="E243" s="13">
        <v>17</v>
      </c>
      <c r="F243" s="19">
        <f t="shared" si="60"/>
        <v>0.15645131603165838</v>
      </c>
      <c r="G243" s="13">
        <v>0</v>
      </c>
      <c r="H243" s="17">
        <f t="shared" si="72"/>
        <v>0</v>
      </c>
      <c r="I243" s="13"/>
      <c r="J243" s="13">
        <v>0</v>
      </c>
      <c r="K243" s="17">
        <v>0</v>
      </c>
      <c r="L243" s="18">
        <f t="shared" si="61"/>
        <v>0</v>
      </c>
      <c r="M243" s="16">
        <v>0.05</v>
      </c>
      <c r="N243" s="13">
        <v>0</v>
      </c>
      <c r="O243" s="17">
        <f t="shared" si="62"/>
        <v>0</v>
      </c>
      <c r="P243" s="13">
        <v>0</v>
      </c>
    </row>
    <row r="244" spans="1:16" s="21" customFormat="1" ht="9.9499999999999993" customHeight="1" x14ac:dyDescent="0.3">
      <c r="A244" s="8">
        <v>11</v>
      </c>
      <c r="B244" s="12" t="s">
        <v>223</v>
      </c>
      <c r="C244" s="13">
        <v>32.26</v>
      </c>
      <c r="D244" s="13">
        <v>4</v>
      </c>
      <c r="E244" s="13">
        <v>4</v>
      </c>
      <c r="F244" s="19">
        <f t="shared" si="60"/>
        <v>0.12399256044637323</v>
      </c>
      <c r="G244" s="13">
        <v>0</v>
      </c>
      <c r="H244" s="17">
        <f t="shared" si="72"/>
        <v>0</v>
      </c>
      <c r="I244" s="13"/>
      <c r="J244" s="13">
        <v>0</v>
      </c>
      <c r="K244" s="17">
        <v>0</v>
      </c>
      <c r="L244" s="18">
        <f t="shared" si="61"/>
        <v>0</v>
      </c>
      <c r="M244" s="16">
        <v>0.05</v>
      </c>
      <c r="N244" s="13">
        <v>0</v>
      </c>
      <c r="O244" s="17">
        <f t="shared" si="62"/>
        <v>0</v>
      </c>
      <c r="P244" s="13">
        <v>0</v>
      </c>
    </row>
    <row r="245" spans="1:16" s="21" customFormat="1" ht="9.9499999999999993" customHeight="1" x14ac:dyDescent="0.3">
      <c r="A245" s="8">
        <v>12</v>
      </c>
      <c r="B245" s="12" t="s">
        <v>224</v>
      </c>
      <c r="C245" s="13">
        <v>74.739999999999995</v>
      </c>
      <c r="D245" s="13">
        <v>12</v>
      </c>
      <c r="E245" s="13">
        <v>12</v>
      </c>
      <c r="F245" s="19">
        <f t="shared" si="60"/>
        <v>0.16055659620016058</v>
      </c>
      <c r="G245" s="13">
        <v>0</v>
      </c>
      <c r="H245" s="17">
        <f t="shared" si="72"/>
        <v>0</v>
      </c>
      <c r="I245" s="13"/>
      <c r="J245" s="13">
        <v>0</v>
      </c>
      <c r="K245" s="17">
        <v>0</v>
      </c>
      <c r="L245" s="18">
        <f t="shared" si="61"/>
        <v>0</v>
      </c>
      <c r="M245" s="16">
        <v>0.05</v>
      </c>
      <c r="N245" s="13">
        <v>0</v>
      </c>
      <c r="O245" s="17">
        <f t="shared" si="62"/>
        <v>0</v>
      </c>
      <c r="P245" s="13">
        <v>0</v>
      </c>
    </row>
    <row r="246" spans="1:16" s="21" customFormat="1" ht="9.9499999999999993" customHeight="1" x14ac:dyDescent="0.3">
      <c r="A246" s="8">
        <v>13</v>
      </c>
      <c r="B246" s="12" t="s">
        <v>225</v>
      </c>
      <c r="C246" s="13">
        <v>63.67</v>
      </c>
      <c r="D246" s="13">
        <v>19</v>
      </c>
      <c r="E246" s="13">
        <v>19</v>
      </c>
      <c r="F246" s="19">
        <f t="shared" si="60"/>
        <v>0.29841369561803044</v>
      </c>
      <c r="G246" s="13">
        <v>0</v>
      </c>
      <c r="H246" s="17">
        <f t="shared" si="72"/>
        <v>0</v>
      </c>
      <c r="I246" s="13"/>
      <c r="J246" s="13">
        <v>0</v>
      </c>
      <c r="K246" s="17">
        <v>0</v>
      </c>
      <c r="L246" s="18">
        <f t="shared" si="61"/>
        <v>0</v>
      </c>
      <c r="M246" s="16">
        <v>0.05</v>
      </c>
      <c r="N246" s="13">
        <v>0</v>
      </c>
      <c r="O246" s="17">
        <f t="shared" si="62"/>
        <v>0</v>
      </c>
      <c r="P246" s="13">
        <v>0</v>
      </c>
    </row>
    <row r="247" spans="1:16" s="21" customFormat="1" ht="9.9499999999999993" customHeight="1" x14ac:dyDescent="0.3">
      <c r="A247" s="8">
        <v>14</v>
      </c>
      <c r="B247" s="12" t="s">
        <v>226</v>
      </c>
      <c r="C247" s="13">
        <v>38.1</v>
      </c>
      <c r="D247" s="13">
        <v>11</v>
      </c>
      <c r="E247" s="13">
        <v>11</v>
      </c>
      <c r="F247" s="19">
        <f t="shared" si="60"/>
        <v>0.28871391076115482</v>
      </c>
      <c r="G247" s="13">
        <v>0</v>
      </c>
      <c r="H247" s="17">
        <f t="shared" si="72"/>
        <v>0</v>
      </c>
      <c r="I247" s="13"/>
      <c r="J247" s="13">
        <v>0</v>
      </c>
      <c r="K247" s="17">
        <v>0</v>
      </c>
      <c r="L247" s="18">
        <f t="shared" si="61"/>
        <v>0</v>
      </c>
      <c r="M247" s="16">
        <v>0.05</v>
      </c>
      <c r="N247" s="13">
        <v>0</v>
      </c>
      <c r="O247" s="17">
        <f t="shared" si="62"/>
        <v>0</v>
      </c>
      <c r="P247" s="13">
        <v>0</v>
      </c>
    </row>
    <row r="248" spans="1:16" s="21" customFormat="1" ht="9.9499999999999993" customHeight="1" x14ac:dyDescent="0.3">
      <c r="A248" s="8">
        <v>15</v>
      </c>
      <c r="B248" s="12" t="s">
        <v>227</v>
      </c>
      <c r="C248" s="13">
        <v>34.46</v>
      </c>
      <c r="D248" s="13">
        <v>7</v>
      </c>
      <c r="E248" s="13">
        <v>7</v>
      </c>
      <c r="F248" s="19">
        <f t="shared" si="60"/>
        <v>0.20313406848520021</v>
      </c>
      <c r="G248" s="13">
        <v>0</v>
      </c>
      <c r="H248" s="17">
        <f t="shared" si="72"/>
        <v>0</v>
      </c>
      <c r="I248" s="13"/>
      <c r="J248" s="13">
        <v>0</v>
      </c>
      <c r="K248" s="17">
        <v>0</v>
      </c>
      <c r="L248" s="18">
        <f t="shared" si="61"/>
        <v>0</v>
      </c>
      <c r="M248" s="16">
        <v>0.05</v>
      </c>
      <c r="N248" s="13">
        <v>0</v>
      </c>
      <c r="O248" s="17">
        <v>0</v>
      </c>
      <c r="P248" s="13">
        <v>0</v>
      </c>
    </row>
    <row r="249" spans="1:16" ht="45" customHeight="1" x14ac:dyDescent="0.3">
      <c r="A249" s="8">
        <v>16</v>
      </c>
      <c r="B249" s="12" t="s">
        <v>18</v>
      </c>
      <c r="C249" s="13"/>
      <c r="D249" s="13"/>
      <c r="E249" s="13"/>
      <c r="F249" s="19"/>
      <c r="G249" s="13"/>
      <c r="H249" s="17"/>
      <c r="I249" s="13"/>
      <c r="J249" s="13"/>
      <c r="K249" s="17"/>
      <c r="L249" s="18"/>
      <c r="M249" s="16"/>
      <c r="N249" s="13"/>
      <c r="O249" s="17"/>
      <c r="P249" s="13"/>
    </row>
    <row r="250" spans="1:16" s="28" customFormat="1" ht="13.15" customHeight="1" x14ac:dyDescent="0.3">
      <c r="A250" s="73" t="s">
        <v>228</v>
      </c>
      <c r="B250" s="73"/>
      <c r="C250" s="22">
        <f>SUM(C248,C247,C246,C245,C244,C243,C242,C241,C236,C235,C234,C232,C231,C230,C229,C227,C226,C225,C223,C222)</f>
        <v>3148.45</v>
      </c>
      <c r="D250" s="22">
        <f>SUM(D222:D249)</f>
        <v>673</v>
      </c>
      <c r="E250" s="22">
        <f>SUM(E222:E249)</f>
        <v>673</v>
      </c>
      <c r="F250" s="23">
        <f t="shared" si="60"/>
        <v>0.21375597516238151</v>
      </c>
      <c r="G250" s="22">
        <f>SUM(G222:G249)</f>
        <v>19</v>
      </c>
      <c r="H250" s="17">
        <f>G250/D250</f>
        <v>2.8231797919762259E-2</v>
      </c>
      <c r="I250" s="22">
        <f t="shared" ref="I250:J250" si="74">SUM(I222:I249)</f>
        <v>0</v>
      </c>
      <c r="J250" s="22">
        <f t="shared" si="74"/>
        <v>5</v>
      </c>
      <c r="K250" s="24">
        <f t="shared" ref="K250" si="75">J250/G250</f>
        <v>0.26315789473684209</v>
      </c>
      <c r="L250" s="25">
        <f>SUM(L222:L249)</f>
        <v>25</v>
      </c>
      <c r="M250" s="26"/>
      <c r="N250" s="22">
        <f>SUM(N222:N249)</f>
        <v>19</v>
      </c>
      <c r="O250" s="24">
        <f t="shared" si="62"/>
        <v>2.8231797919762259E-2</v>
      </c>
      <c r="P250" s="22">
        <f>SUM(P222:P249)</f>
        <v>0</v>
      </c>
    </row>
    <row r="251" spans="1:16" ht="9.9499999999999993" customHeight="1" x14ac:dyDescent="0.3">
      <c r="A251" s="72" t="s">
        <v>229</v>
      </c>
      <c r="B251" s="72"/>
      <c r="C251" s="13"/>
      <c r="D251" s="13"/>
      <c r="E251" s="13"/>
      <c r="F251" s="19"/>
      <c r="G251" s="13"/>
      <c r="H251" s="17"/>
      <c r="I251" s="13"/>
      <c r="J251" s="13"/>
      <c r="K251" s="17"/>
      <c r="L251" s="18"/>
      <c r="M251" s="16"/>
      <c r="N251" s="13"/>
      <c r="O251" s="17"/>
      <c r="P251" s="13"/>
    </row>
    <row r="252" spans="1:16" s="21" customFormat="1" ht="9.9499999999999993" customHeight="1" x14ac:dyDescent="0.3">
      <c r="A252" s="8">
        <v>1</v>
      </c>
      <c r="B252" s="12" t="s">
        <v>230</v>
      </c>
      <c r="C252" s="13">
        <v>544.51</v>
      </c>
      <c r="D252" s="13">
        <v>100</v>
      </c>
      <c r="E252" s="13">
        <v>100</v>
      </c>
      <c r="F252" s="19">
        <f t="shared" si="60"/>
        <v>0.18365135626526602</v>
      </c>
      <c r="G252" s="13">
        <v>2</v>
      </c>
      <c r="H252" s="17">
        <f>G252/D252</f>
        <v>0.02</v>
      </c>
      <c r="I252" s="13"/>
      <c r="J252" s="13">
        <v>0</v>
      </c>
      <c r="K252" s="17">
        <f>J252/G252</f>
        <v>0</v>
      </c>
      <c r="L252" s="18">
        <f t="shared" si="61"/>
        <v>5</v>
      </c>
      <c r="M252" s="16">
        <v>0.05</v>
      </c>
      <c r="N252" s="13">
        <v>2</v>
      </c>
      <c r="O252" s="17">
        <f t="shared" si="62"/>
        <v>0.02</v>
      </c>
      <c r="P252" s="13">
        <v>0</v>
      </c>
    </row>
    <row r="253" spans="1:16" ht="9.9499999999999993" customHeight="1" x14ac:dyDescent="0.3">
      <c r="A253" s="62">
        <v>2</v>
      </c>
      <c r="B253" s="12" t="s">
        <v>231</v>
      </c>
      <c r="C253" s="13"/>
      <c r="D253" s="13"/>
      <c r="E253" s="13"/>
      <c r="F253" s="19"/>
      <c r="G253" s="13"/>
      <c r="H253" s="17"/>
      <c r="I253" s="13"/>
      <c r="J253" s="13"/>
      <c r="K253" s="17"/>
      <c r="L253" s="18"/>
      <c r="M253" s="16"/>
      <c r="N253" s="13"/>
      <c r="O253" s="17"/>
      <c r="P253" s="13"/>
    </row>
    <row r="254" spans="1:16" s="21" customFormat="1" ht="9.9499999999999993" customHeight="1" x14ac:dyDescent="0.3">
      <c r="A254" s="64"/>
      <c r="B254" s="12" t="s">
        <v>232</v>
      </c>
      <c r="C254" s="13">
        <v>330.44</v>
      </c>
      <c r="D254" s="13">
        <v>30</v>
      </c>
      <c r="E254" s="13">
        <v>30</v>
      </c>
      <c r="F254" s="19">
        <f t="shared" si="60"/>
        <v>9.0788040188839125E-2</v>
      </c>
      <c r="G254" s="13">
        <v>1</v>
      </c>
      <c r="H254" s="17">
        <f>G254/D254</f>
        <v>3.3333333333333333E-2</v>
      </c>
      <c r="I254" s="13"/>
      <c r="J254" s="13">
        <v>0</v>
      </c>
      <c r="K254" s="17">
        <f t="shared" ref="K254:K264" si="76">J254/G254</f>
        <v>0</v>
      </c>
      <c r="L254" s="18">
        <f t="shared" si="61"/>
        <v>1</v>
      </c>
      <c r="M254" s="16">
        <v>0.05</v>
      </c>
      <c r="N254" s="13">
        <v>1</v>
      </c>
      <c r="O254" s="17">
        <f t="shared" si="62"/>
        <v>3.3333333333333333E-2</v>
      </c>
      <c r="P254" s="13">
        <v>0</v>
      </c>
    </row>
    <row r="255" spans="1:16" s="21" customFormat="1" ht="9.9499999999999993" customHeight="1" x14ac:dyDescent="0.3">
      <c r="A255" s="8">
        <v>3</v>
      </c>
      <c r="B255" s="12" t="s">
        <v>233</v>
      </c>
      <c r="C255" s="13">
        <v>157.74</v>
      </c>
      <c r="D255" s="13">
        <v>0</v>
      </c>
      <c r="E255" s="13">
        <v>0</v>
      </c>
      <c r="F255" s="19">
        <f t="shared" si="60"/>
        <v>0</v>
      </c>
      <c r="G255" s="13">
        <v>0</v>
      </c>
      <c r="H255" s="17">
        <v>0</v>
      </c>
      <c r="I255" s="13"/>
      <c r="J255" s="13">
        <v>0</v>
      </c>
      <c r="K255" s="17">
        <v>0</v>
      </c>
      <c r="L255" s="18">
        <f t="shared" si="61"/>
        <v>0</v>
      </c>
      <c r="M255" s="16">
        <v>0.05</v>
      </c>
      <c r="N255" s="13">
        <v>0</v>
      </c>
      <c r="O255" s="17">
        <v>0</v>
      </c>
      <c r="P255" s="13">
        <v>0</v>
      </c>
    </row>
    <row r="256" spans="1:16" s="21" customFormat="1" ht="9.9499999999999993" customHeight="1" x14ac:dyDescent="0.3">
      <c r="A256" s="8">
        <v>4</v>
      </c>
      <c r="B256" s="12" t="s">
        <v>234</v>
      </c>
      <c r="C256" s="13">
        <v>41.97</v>
      </c>
      <c r="D256" s="13">
        <v>8</v>
      </c>
      <c r="E256" s="13">
        <v>8</v>
      </c>
      <c r="F256" s="19">
        <f t="shared" si="60"/>
        <v>0.19061234214915415</v>
      </c>
      <c r="G256" s="13">
        <v>0</v>
      </c>
      <c r="H256" s="17">
        <f>G256/D256</f>
        <v>0</v>
      </c>
      <c r="I256" s="13"/>
      <c r="J256" s="13">
        <v>0</v>
      </c>
      <c r="K256" s="17">
        <v>0</v>
      </c>
      <c r="L256" s="18">
        <f t="shared" si="61"/>
        <v>0</v>
      </c>
      <c r="M256" s="16">
        <v>0.05</v>
      </c>
      <c r="N256" s="13">
        <v>0</v>
      </c>
      <c r="O256" s="17">
        <f t="shared" si="62"/>
        <v>0</v>
      </c>
      <c r="P256" s="13">
        <v>0</v>
      </c>
    </row>
    <row r="257" spans="1:16" s="21" customFormat="1" ht="9.9499999999999993" customHeight="1" x14ac:dyDescent="0.3">
      <c r="A257" s="8">
        <v>6</v>
      </c>
      <c r="B257" s="12" t="s">
        <v>235</v>
      </c>
      <c r="C257" s="13">
        <v>146.55000000000001</v>
      </c>
      <c r="D257" s="13">
        <v>0</v>
      </c>
      <c r="E257" s="13">
        <v>0</v>
      </c>
      <c r="F257" s="19">
        <f t="shared" si="60"/>
        <v>0</v>
      </c>
      <c r="G257" s="13">
        <v>0</v>
      </c>
      <c r="H257" s="17">
        <v>0</v>
      </c>
      <c r="I257" s="13"/>
      <c r="J257" s="13">
        <v>0</v>
      </c>
      <c r="K257" s="17">
        <v>0</v>
      </c>
      <c r="L257" s="18">
        <f t="shared" si="61"/>
        <v>0</v>
      </c>
      <c r="M257" s="16">
        <v>0.05</v>
      </c>
      <c r="N257" s="13">
        <v>0</v>
      </c>
      <c r="O257" s="17">
        <v>0</v>
      </c>
      <c r="P257" s="13">
        <v>0</v>
      </c>
    </row>
    <row r="258" spans="1:16" s="21" customFormat="1" ht="9.9499999999999993" customHeight="1" x14ac:dyDescent="0.3">
      <c r="A258" s="8">
        <v>7</v>
      </c>
      <c r="B258" s="12" t="s">
        <v>236</v>
      </c>
      <c r="C258" s="13">
        <v>6.49</v>
      </c>
      <c r="D258" s="13">
        <v>0</v>
      </c>
      <c r="E258" s="13">
        <v>0</v>
      </c>
      <c r="F258" s="19">
        <f t="shared" si="60"/>
        <v>0</v>
      </c>
      <c r="G258" s="13">
        <v>0</v>
      </c>
      <c r="H258" s="17">
        <v>0</v>
      </c>
      <c r="I258" s="13"/>
      <c r="J258" s="13">
        <v>0</v>
      </c>
      <c r="K258" s="17">
        <v>0</v>
      </c>
      <c r="L258" s="18">
        <f t="shared" si="61"/>
        <v>0</v>
      </c>
      <c r="M258" s="16">
        <v>0.05</v>
      </c>
      <c r="N258" s="13">
        <v>0</v>
      </c>
      <c r="O258" s="17">
        <v>0</v>
      </c>
      <c r="P258" s="13">
        <v>0</v>
      </c>
    </row>
    <row r="259" spans="1:16" s="21" customFormat="1" ht="9.9499999999999993" customHeight="1" x14ac:dyDescent="0.3">
      <c r="A259" s="8">
        <v>8</v>
      </c>
      <c r="B259" s="12" t="s">
        <v>237</v>
      </c>
      <c r="C259" s="13">
        <v>8.93</v>
      </c>
      <c r="D259" s="13">
        <v>0</v>
      </c>
      <c r="E259" s="13">
        <v>0</v>
      </c>
      <c r="F259" s="19">
        <f t="shared" si="60"/>
        <v>0</v>
      </c>
      <c r="G259" s="13">
        <v>0</v>
      </c>
      <c r="H259" s="17">
        <v>0</v>
      </c>
      <c r="I259" s="13"/>
      <c r="J259" s="13">
        <v>0</v>
      </c>
      <c r="K259" s="17">
        <v>0</v>
      </c>
      <c r="L259" s="18">
        <f t="shared" si="61"/>
        <v>0</v>
      </c>
      <c r="M259" s="16">
        <v>0.05</v>
      </c>
      <c r="N259" s="13">
        <v>0</v>
      </c>
      <c r="O259" s="17">
        <v>0</v>
      </c>
      <c r="P259" s="13">
        <v>0</v>
      </c>
    </row>
    <row r="260" spans="1:16" s="21" customFormat="1" ht="9.9499999999999993" customHeight="1" x14ac:dyDescent="0.3">
      <c r="A260" s="8">
        <v>9</v>
      </c>
      <c r="B260" s="12" t="s">
        <v>13</v>
      </c>
      <c r="C260" s="13">
        <v>39.99</v>
      </c>
      <c r="D260" s="13"/>
      <c r="E260" s="13"/>
      <c r="F260" s="19"/>
      <c r="G260" s="13"/>
      <c r="H260" s="17"/>
      <c r="I260" s="13"/>
      <c r="J260" s="13"/>
      <c r="K260" s="17"/>
      <c r="L260" s="18">
        <f t="shared" si="61"/>
        <v>0</v>
      </c>
      <c r="M260" s="16">
        <v>0.05</v>
      </c>
      <c r="N260" s="13"/>
      <c r="O260" s="17"/>
      <c r="P260" s="13"/>
    </row>
    <row r="261" spans="1:16" s="21" customFormat="1" ht="9.75" customHeight="1" x14ac:dyDescent="0.3">
      <c r="A261" s="8">
        <v>9</v>
      </c>
      <c r="B261" s="12" t="s">
        <v>238</v>
      </c>
      <c r="C261" s="13">
        <v>23.28</v>
      </c>
      <c r="D261" s="13">
        <v>0</v>
      </c>
      <c r="E261" s="13">
        <v>0</v>
      </c>
      <c r="F261" s="19">
        <v>0</v>
      </c>
      <c r="G261" s="13">
        <v>0</v>
      </c>
      <c r="H261" s="17">
        <v>0</v>
      </c>
      <c r="I261" s="13"/>
      <c r="J261" s="13">
        <v>0</v>
      </c>
      <c r="K261" s="17">
        <v>0</v>
      </c>
      <c r="L261" s="18">
        <f t="shared" si="61"/>
        <v>0</v>
      </c>
      <c r="M261" s="16">
        <v>0.05</v>
      </c>
      <c r="N261" s="13">
        <v>0</v>
      </c>
      <c r="O261" s="17">
        <v>0</v>
      </c>
      <c r="P261" s="13">
        <v>0</v>
      </c>
    </row>
    <row r="262" spans="1:16" s="21" customFormat="1" ht="9.75" customHeight="1" x14ac:dyDescent="0.3">
      <c r="A262" s="8">
        <v>10</v>
      </c>
      <c r="B262" s="12" t="s">
        <v>239</v>
      </c>
      <c r="C262" s="13">
        <v>16.71</v>
      </c>
      <c r="D262" s="13">
        <v>75</v>
      </c>
      <c r="E262" s="13">
        <v>75</v>
      </c>
      <c r="F262" s="19">
        <v>4.4883303411131061</v>
      </c>
      <c r="G262" s="13">
        <v>2</v>
      </c>
      <c r="H262" s="17">
        <f>G262/D262</f>
        <v>2.6666666666666668E-2</v>
      </c>
      <c r="I262" s="13"/>
      <c r="J262" s="13">
        <v>0</v>
      </c>
      <c r="K262" s="17">
        <v>0</v>
      </c>
      <c r="L262" s="18">
        <f t="shared" si="61"/>
        <v>3</v>
      </c>
      <c r="M262" s="16">
        <v>0.05</v>
      </c>
      <c r="N262" s="13">
        <v>1</v>
      </c>
      <c r="O262" s="17">
        <f t="shared" si="62"/>
        <v>1.3333333333333334E-2</v>
      </c>
      <c r="P262" s="13">
        <v>0</v>
      </c>
    </row>
    <row r="263" spans="1:16" ht="43.15" customHeight="1" x14ac:dyDescent="0.3">
      <c r="A263" s="8">
        <v>11</v>
      </c>
      <c r="B263" s="12" t="s">
        <v>18</v>
      </c>
      <c r="C263" s="13"/>
      <c r="D263" s="13"/>
      <c r="E263" s="13"/>
      <c r="F263" s="19"/>
      <c r="G263" s="13"/>
      <c r="H263" s="17"/>
      <c r="I263" s="13"/>
      <c r="J263" s="13"/>
      <c r="K263" s="17"/>
      <c r="L263" s="18"/>
      <c r="M263" s="16"/>
      <c r="N263" s="13"/>
      <c r="O263" s="17"/>
      <c r="P263" s="13"/>
    </row>
    <row r="264" spans="1:16" s="28" customFormat="1" ht="13.5" customHeight="1" x14ac:dyDescent="0.3">
      <c r="A264" s="73" t="s">
        <v>240</v>
      </c>
      <c r="B264" s="73"/>
      <c r="C264" s="22">
        <f>SUM(C262,C261,C259,C258,C257,C256,C255,C254,C252)</f>
        <v>1276.6199999999999</v>
      </c>
      <c r="D264" s="30">
        <f>SUM(D252:D263)</f>
        <v>213</v>
      </c>
      <c r="E264" s="30">
        <f>SUM(E252:E263)</f>
        <v>213</v>
      </c>
      <c r="F264" s="23">
        <f t="shared" si="60"/>
        <v>0.16684682991023173</v>
      </c>
      <c r="G264" s="30">
        <f>SUM(G252:G263)</f>
        <v>5</v>
      </c>
      <c r="H264" s="17">
        <f>G264/D264</f>
        <v>2.3474178403755867E-2</v>
      </c>
      <c r="I264" s="30">
        <f t="shared" ref="I264:J264" si="77">SUM(I252:I263)</f>
        <v>0</v>
      </c>
      <c r="J264" s="30">
        <f t="shared" si="77"/>
        <v>0</v>
      </c>
      <c r="K264" s="24">
        <f t="shared" si="76"/>
        <v>0</v>
      </c>
      <c r="L264" s="25">
        <f>SUM(L252:L263)</f>
        <v>9</v>
      </c>
      <c r="M264" s="26"/>
      <c r="N264" s="30">
        <f>SUM(N252:N263)</f>
        <v>4</v>
      </c>
      <c r="O264" s="24">
        <f t="shared" si="62"/>
        <v>1.8779342723004695E-2</v>
      </c>
      <c r="P264" s="30">
        <f>SUM(P252:P263)</f>
        <v>0</v>
      </c>
    </row>
    <row r="265" spans="1:16" ht="9.9499999999999993" customHeight="1" x14ac:dyDescent="0.3">
      <c r="A265" s="72" t="s">
        <v>241</v>
      </c>
      <c r="B265" s="72"/>
      <c r="C265" s="13"/>
      <c r="D265" s="13"/>
      <c r="E265" s="13"/>
      <c r="F265" s="19"/>
      <c r="G265" s="13"/>
      <c r="H265" s="17"/>
      <c r="I265" s="13"/>
      <c r="J265" s="13"/>
      <c r="K265" s="17"/>
      <c r="L265" s="18"/>
      <c r="M265" s="16"/>
      <c r="N265" s="13"/>
      <c r="O265" s="17"/>
      <c r="P265" s="13"/>
    </row>
    <row r="266" spans="1:16" s="21" customFormat="1" ht="9.9499999999999993" customHeight="1" x14ac:dyDescent="0.3">
      <c r="A266" s="62">
        <v>1</v>
      </c>
      <c r="B266" s="12" t="s">
        <v>242</v>
      </c>
      <c r="C266" s="13"/>
      <c r="D266" s="13"/>
      <c r="E266" s="13"/>
      <c r="F266" s="19"/>
      <c r="G266" s="13"/>
      <c r="H266" s="17"/>
      <c r="I266" s="13"/>
      <c r="J266" s="13"/>
      <c r="K266" s="17"/>
      <c r="L266" s="18"/>
      <c r="M266" s="16"/>
      <c r="N266" s="13"/>
      <c r="O266" s="17"/>
      <c r="P266" s="13"/>
    </row>
    <row r="267" spans="1:16" s="21" customFormat="1" ht="9.9499999999999993" customHeight="1" x14ac:dyDescent="0.3">
      <c r="A267" s="63"/>
      <c r="B267" s="12" t="s">
        <v>243</v>
      </c>
      <c r="C267" s="13">
        <v>25.35</v>
      </c>
      <c r="D267" s="13">
        <v>0</v>
      </c>
      <c r="E267" s="13">
        <v>0</v>
      </c>
      <c r="F267" s="19">
        <f t="shared" si="60"/>
        <v>0</v>
      </c>
      <c r="G267" s="13">
        <v>0</v>
      </c>
      <c r="H267" s="17">
        <v>0</v>
      </c>
      <c r="I267" s="13"/>
      <c r="J267" s="13">
        <v>0</v>
      </c>
      <c r="K267" s="17">
        <v>0</v>
      </c>
      <c r="L267" s="18">
        <f t="shared" si="61"/>
        <v>0</v>
      </c>
      <c r="M267" s="16">
        <v>0.05</v>
      </c>
      <c r="N267" s="13">
        <v>0</v>
      </c>
      <c r="O267" s="17">
        <v>0</v>
      </c>
      <c r="P267" s="13">
        <v>0</v>
      </c>
    </row>
    <row r="268" spans="1:16" s="21" customFormat="1" ht="9.9499999999999993" customHeight="1" x14ac:dyDescent="0.3">
      <c r="A268" s="63"/>
      <c r="B268" s="12" t="s">
        <v>244</v>
      </c>
      <c r="C268" s="13">
        <v>70.63</v>
      </c>
      <c r="D268" s="13">
        <v>67</v>
      </c>
      <c r="E268" s="13">
        <v>67</v>
      </c>
      <c r="F268" s="19">
        <f t="shared" si="60"/>
        <v>0.94860540846665731</v>
      </c>
      <c r="G268" s="13">
        <v>0</v>
      </c>
      <c r="H268" s="17">
        <f>G268/D268</f>
        <v>0</v>
      </c>
      <c r="I268" s="13"/>
      <c r="J268" s="13">
        <v>0</v>
      </c>
      <c r="K268" s="17">
        <v>0</v>
      </c>
      <c r="L268" s="18">
        <f t="shared" si="61"/>
        <v>3</v>
      </c>
      <c r="M268" s="16">
        <v>0.05</v>
      </c>
      <c r="N268" s="13">
        <v>0</v>
      </c>
      <c r="O268" s="17">
        <v>0</v>
      </c>
      <c r="P268" s="13">
        <v>0</v>
      </c>
    </row>
    <row r="269" spans="1:16" s="21" customFormat="1" ht="9.9499999999999993" customHeight="1" x14ac:dyDescent="0.3">
      <c r="A269" s="63"/>
      <c r="B269" s="12" t="s">
        <v>245</v>
      </c>
      <c r="C269" s="13">
        <v>12.44</v>
      </c>
      <c r="D269" s="13">
        <v>0</v>
      </c>
      <c r="E269" s="13">
        <v>0</v>
      </c>
      <c r="F269" s="19">
        <f t="shared" si="60"/>
        <v>0</v>
      </c>
      <c r="G269" s="13">
        <v>0</v>
      </c>
      <c r="H269" s="17">
        <v>0</v>
      </c>
      <c r="I269" s="13"/>
      <c r="J269" s="13">
        <v>0</v>
      </c>
      <c r="K269" s="17">
        <v>0</v>
      </c>
      <c r="L269" s="18">
        <f t="shared" si="61"/>
        <v>0</v>
      </c>
      <c r="M269" s="16">
        <v>0.05</v>
      </c>
      <c r="N269" s="13">
        <v>0</v>
      </c>
      <c r="O269" s="17">
        <v>0</v>
      </c>
      <c r="P269" s="13">
        <v>0</v>
      </c>
    </row>
    <row r="270" spans="1:16" s="21" customFormat="1" ht="9.9499999999999993" customHeight="1" x14ac:dyDescent="0.3">
      <c r="A270" s="64"/>
      <c r="B270" s="12" t="s">
        <v>246</v>
      </c>
      <c r="C270" s="13">
        <v>350.33</v>
      </c>
      <c r="D270" s="13">
        <v>101</v>
      </c>
      <c r="E270" s="13">
        <v>101</v>
      </c>
      <c r="F270" s="19">
        <f t="shared" si="60"/>
        <v>0.28829960323123915</v>
      </c>
      <c r="G270" s="13">
        <v>0</v>
      </c>
      <c r="H270" s="17">
        <f t="shared" ref="H270:H271" si="78">G270/D270</f>
        <v>0</v>
      </c>
      <c r="I270" s="13"/>
      <c r="J270" s="13">
        <v>0</v>
      </c>
      <c r="K270" s="17">
        <v>0</v>
      </c>
      <c r="L270" s="18">
        <f t="shared" si="61"/>
        <v>5</v>
      </c>
      <c r="M270" s="16">
        <v>0.05</v>
      </c>
      <c r="N270" s="13">
        <v>0</v>
      </c>
      <c r="O270" s="17">
        <f t="shared" si="62"/>
        <v>0</v>
      </c>
      <c r="P270" s="13">
        <v>0</v>
      </c>
    </row>
    <row r="271" spans="1:16" s="21" customFormat="1" ht="9.9499999999999993" customHeight="1" x14ac:dyDescent="0.3">
      <c r="A271" s="8">
        <v>2</v>
      </c>
      <c r="B271" s="12" t="s">
        <v>247</v>
      </c>
      <c r="C271" s="13">
        <v>369.64</v>
      </c>
      <c r="D271" s="13">
        <v>98</v>
      </c>
      <c r="E271" s="13">
        <v>98</v>
      </c>
      <c r="F271" s="19">
        <f t="shared" si="60"/>
        <v>0.26512282220538902</v>
      </c>
      <c r="G271" s="13">
        <v>1</v>
      </c>
      <c r="H271" s="17">
        <f t="shared" si="78"/>
        <v>1.020408163265306E-2</v>
      </c>
      <c r="I271" s="13"/>
      <c r="J271" s="13">
        <v>0</v>
      </c>
      <c r="K271" s="17">
        <f t="shared" ref="K271" si="79">J271/G271</f>
        <v>0</v>
      </c>
      <c r="L271" s="18">
        <f t="shared" si="61"/>
        <v>4</v>
      </c>
      <c r="M271" s="16">
        <v>0.05</v>
      </c>
      <c r="N271" s="13">
        <v>1</v>
      </c>
      <c r="O271" s="17">
        <f t="shared" si="62"/>
        <v>1.020408163265306E-2</v>
      </c>
      <c r="P271" s="13">
        <v>0</v>
      </c>
    </row>
    <row r="272" spans="1:16" s="21" customFormat="1" ht="9.9499999999999993" customHeight="1" x14ac:dyDescent="0.3">
      <c r="A272" s="62">
        <v>3</v>
      </c>
      <c r="B272" s="12" t="s">
        <v>248</v>
      </c>
      <c r="C272" s="13"/>
      <c r="D272" s="13"/>
      <c r="E272" s="13"/>
      <c r="F272" s="19"/>
      <c r="G272" s="13"/>
      <c r="H272" s="17"/>
      <c r="I272" s="13"/>
      <c r="J272" s="13"/>
      <c r="K272" s="17"/>
      <c r="L272" s="18"/>
      <c r="M272" s="16"/>
      <c r="N272" s="13"/>
      <c r="O272" s="17"/>
      <c r="P272" s="13"/>
    </row>
    <row r="273" spans="1:16" s="21" customFormat="1" ht="9.9499999999999993" customHeight="1" x14ac:dyDescent="0.3">
      <c r="A273" s="63"/>
      <c r="B273" s="12" t="s">
        <v>116</v>
      </c>
      <c r="C273" s="13">
        <v>267.42</v>
      </c>
      <c r="D273" s="13">
        <v>0</v>
      </c>
      <c r="E273" s="13">
        <v>0</v>
      </c>
      <c r="F273" s="19">
        <f t="shared" si="60"/>
        <v>0</v>
      </c>
      <c r="G273" s="13">
        <v>0</v>
      </c>
      <c r="H273" s="17">
        <v>0</v>
      </c>
      <c r="I273" s="13"/>
      <c r="J273" s="13">
        <v>0</v>
      </c>
      <c r="K273" s="17">
        <v>0</v>
      </c>
      <c r="L273" s="18">
        <f t="shared" ref="L273:L335" si="80">ROUNDDOWN(E273*M273,0)</f>
        <v>0</v>
      </c>
      <c r="M273" s="16">
        <v>0.05</v>
      </c>
      <c r="N273" s="13">
        <v>0</v>
      </c>
      <c r="O273" s="17">
        <v>0</v>
      </c>
      <c r="P273" s="13">
        <v>0</v>
      </c>
    </row>
    <row r="274" spans="1:16" s="21" customFormat="1" ht="9.9499999999999993" customHeight="1" x14ac:dyDescent="0.3">
      <c r="A274" s="64"/>
      <c r="B274" s="12" t="s">
        <v>117</v>
      </c>
      <c r="C274" s="13">
        <v>1408.25</v>
      </c>
      <c r="D274" s="13">
        <v>0</v>
      </c>
      <c r="E274" s="13">
        <v>0</v>
      </c>
      <c r="F274" s="19">
        <f t="shared" si="60"/>
        <v>0</v>
      </c>
      <c r="G274" s="13">
        <v>0</v>
      </c>
      <c r="H274" s="17">
        <v>0</v>
      </c>
      <c r="I274" s="13"/>
      <c r="J274" s="13">
        <v>0</v>
      </c>
      <c r="K274" s="17">
        <v>0</v>
      </c>
      <c r="L274" s="18">
        <f t="shared" si="80"/>
        <v>0</v>
      </c>
      <c r="M274" s="16">
        <v>0.05</v>
      </c>
      <c r="N274" s="13">
        <v>0</v>
      </c>
      <c r="O274" s="17">
        <v>0</v>
      </c>
      <c r="P274" s="13">
        <v>0</v>
      </c>
    </row>
    <row r="275" spans="1:16" s="21" customFormat="1" ht="11.45" customHeight="1" x14ac:dyDescent="0.3">
      <c r="A275" s="8">
        <v>4</v>
      </c>
      <c r="B275" s="12" t="s">
        <v>249</v>
      </c>
      <c r="C275" s="13">
        <v>6.27</v>
      </c>
      <c r="D275" s="13">
        <v>45</v>
      </c>
      <c r="E275" s="13">
        <v>45</v>
      </c>
      <c r="F275" s="19">
        <f t="shared" si="60"/>
        <v>7.1770334928229671</v>
      </c>
      <c r="G275" s="13">
        <v>2</v>
      </c>
      <c r="H275" s="17">
        <f>G275/D275</f>
        <v>4.4444444444444446E-2</v>
      </c>
      <c r="I275" s="13"/>
      <c r="J275" s="13">
        <v>0</v>
      </c>
      <c r="K275" s="17">
        <v>0</v>
      </c>
      <c r="L275" s="18">
        <f t="shared" si="80"/>
        <v>2</v>
      </c>
      <c r="M275" s="16">
        <v>0.05</v>
      </c>
      <c r="N275" s="13">
        <v>2</v>
      </c>
      <c r="O275" s="17">
        <f t="shared" ref="O275:O339" si="81">N275/E275</f>
        <v>4.4444444444444446E-2</v>
      </c>
      <c r="P275" s="13">
        <v>0</v>
      </c>
    </row>
    <row r="276" spans="1:16" ht="42.6" customHeight="1" x14ac:dyDescent="0.3">
      <c r="A276" s="8">
        <v>5</v>
      </c>
      <c r="B276" s="12" t="s">
        <v>18</v>
      </c>
      <c r="C276" s="13"/>
      <c r="D276" s="13"/>
      <c r="E276" s="13"/>
      <c r="F276" s="19"/>
      <c r="G276" s="13"/>
      <c r="H276" s="17"/>
      <c r="I276" s="13"/>
      <c r="J276" s="13"/>
      <c r="K276" s="17"/>
      <c r="L276" s="18"/>
      <c r="M276" s="16"/>
      <c r="N276" s="13"/>
      <c r="O276" s="17"/>
      <c r="P276" s="13"/>
    </row>
    <row r="277" spans="1:16" s="28" customFormat="1" ht="9.9499999999999993" customHeight="1" x14ac:dyDescent="0.3">
      <c r="A277" s="73" t="s">
        <v>250</v>
      </c>
      <c r="B277" s="73"/>
      <c r="C277" s="22">
        <f>SUM(C275,C274,C273,C271,C270,C269,C268,C267)</f>
        <v>2510.33</v>
      </c>
      <c r="D277" s="30">
        <f>SUM(D266:D276)</f>
        <v>311</v>
      </c>
      <c r="E277" s="30">
        <f>SUM(E266:E276)</f>
        <v>311</v>
      </c>
      <c r="F277" s="23">
        <f t="shared" si="60"/>
        <v>0.12388809439396414</v>
      </c>
      <c r="G277" s="30">
        <f>SUM(G266:G276)</f>
        <v>3</v>
      </c>
      <c r="H277" s="17">
        <f>G277/D277</f>
        <v>9.6463022508038593E-3</v>
      </c>
      <c r="I277" s="30">
        <f t="shared" ref="I277:J277" si="82">SUM(I266:I276)</f>
        <v>0</v>
      </c>
      <c r="J277" s="30">
        <f t="shared" si="82"/>
        <v>0</v>
      </c>
      <c r="K277" s="24">
        <f t="shared" ref="K277" si="83">J277/G277</f>
        <v>0</v>
      </c>
      <c r="L277" s="25">
        <f>SUM(L266:L276)</f>
        <v>14</v>
      </c>
      <c r="M277" s="26"/>
      <c r="N277" s="30">
        <f>SUM(N266:N276)</f>
        <v>3</v>
      </c>
      <c r="O277" s="24">
        <f t="shared" ref="O277" si="84">N277/E277</f>
        <v>9.6463022508038593E-3</v>
      </c>
      <c r="P277" s="30">
        <f>SUM(P266:P276)</f>
        <v>0</v>
      </c>
    </row>
    <row r="278" spans="1:16" ht="9.9499999999999993" customHeight="1" x14ac:dyDescent="0.3">
      <c r="A278" s="72" t="s">
        <v>251</v>
      </c>
      <c r="B278" s="72"/>
      <c r="C278" s="13"/>
      <c r="D278" s="13"/>
      <c r="E278" s="13"/>
      <c r="F278" s="19"/>
      <c r="G278" s="13"/>
      <c r="H278" s="17"/>
      <c r="I278" s="13"/>
      <c r="J278" s="13"/>
      <c r="K278" s="17"/>
      <c r="L278" s="18"/>
      <c r="M278" s="16"/>
      <c r="N278" s="13"/>
      <c r="O278" s="17"/>
      <c r="P278" s="13"/>
    </row>
    <row r="279" spans="1:16" ht="9.9499999999999993" customHeight="1" x14ac:dyDescent="0.3">
      <c r="A279" s="62">
        <v>1</v>
      </c>
      <c r="B279" s="12" t="s">
        <v>252</v>
      </c>
      <c r="C279" s="13"/>
      <c r="D279" s="13"/>
      <c r="E279" s="13"/>
      <c r="F279" s="19"/>
      <c r="G279" s="13"/>
      <c r="H279" s="17"/>
      <c r="I279" s="13"/>
      <c r="J279" s="13"/>
      <c r="K279" s="17"/>
      <c r="L279" s="18"/>
      <c r="M279" s="16"/>
      <c r="N279" s="13"/>
      <c r="O279" s="17"/>
      <c r="P279" s="13"/>
    </row>
    <row r="280" spans="1:16" s="21" customFormat="1" ht="9.9499999999999993" customHeight="1" x14ac:dyDescent="0.3">
      <c r="A280" s="63"/>
      <c r="B280" s="12" t="s">
        <v>253</v>
      </c>
      <c r="C280" s="13">
        <v>342.45</v>
      </c>
      <c r="D280" s="13">
        <v>5</v>
      </c>
      <c r="E280" s="13">
        <v>5</v>
      </c>
      <c r="F280" s="19">
        <f t="shared" ref="F280:F341" si="85">E280/C280</f>
        <v>1.4600671630895021E-2</v>
      </c>
      <c r="G280" s="13">
        <v>0</v>
      </c>
      <c r="H280" s="17">
        <f t="shared" ref="H280:H282" si="86">G280/D280</f>
        <v>0</v>
      </c>
      <c r="I280" s="13"/>
      <c r="J280" s="13">
        <v>0</v>
      </c>
      <c r="K280" s="17">
        <v>0</v>
      </c>
      <c r="L280" s="18">
        <f t="shared" si="80"/>
        <v>0</v>
      </c>
      <c r="M280" s="16">
        <v>0.05</v>
      </c>
      <c r="N280" s="13">
        <v>0</v>
      </c>
      <c r="O280" s="17">
        <f t="shared" si="81"/>
        <v>0</v>
      </c>
      <c r="P280" s="13">
        <v>0</v>
      </c>
    </row>
    <row r="281" spans="1:16" s="21" customFormat="1" ht="9.9499999999999993" customHeight="1" x14ac:dyDescent="0.3">
      <c r="A281" s="63"/>
      <c r="B281" s="12" t="s">
        <v>254</v>
      </c>
      <c r="C281" s="13">
        <v>121.29</v>
      </c>
      <c r="D281" s="13">
        <v>1</v>
      </c>
      <c r="E281" s="13">
        <v>1</v>
      </c>
      <c r="F281" s="19">
        <f t="shared" si="85"/>
        <v>8.2447027784648356E-3</v>
      </c>
      <c r="G281" s="13">
        <v>0</v>
      </c>
      <c r="H281" s="17">
        <f t="shared" si="86"/>
        <v>0</v>
      </c>
      <c r="I281" s="13"/>
      <c r="J281" s="13">
        <v>0</v>
      </c>
      <c r="K281" s="17">
        <v>0</v>
      </c>
      <c r="L281" s="18">
        <f t="shared" si="80"/>
        <v>0</v>
      </c>
      <c r="M281" s="16">
        <v>0.05</v>
      </c>
      <c r="N281" s="13">
        <v>0</v>
      </c>
      <c r="O281" s="17">
        <f t="shared" si="81"/>
        <v>0</v>
      </c>
      <c r="P281" s="13">
        <v>0</v>
      </c>
    </row>
    <row r="282" spans="1:16" s="21" customFormat="1" ht="9.9499999999999993" customHeight="1" x14ac:dyDescent="0.3">
      <c r="A282" s="64"/>
      <c r="B282" s="12" t="s">
        <v>255</v>
      </c>
      <c r="C282" s="13">
        <v>101.63</v>
      </c>
      <c r="D282" s="13">
        <v>1</v>
      </c>
      <c r="E282" s="13">
        <v>1</v>
      </c>
      <c r="F282" s="19">
        <f t="shared" si="85"/>
        <v>9.8396142871199459E-3</v>
      </c>
      <c r="G282" s="13">
        <v>0</v>
      </c>
      <c r="H282" s="17">
        <f t="shared" si="86"/>
        <v>0</v>
      </c>
      <c r="I282" s="13"/>
      <c r="J282" s="13">
        <v>0</v>
      </c>
      <c r="K282" s="17">
        <v>0</v>
      </c>
      <c r="L282" s="18">
        <f t="shared" si="80"/>
        <v>0</v>
      </c>
      <c r="M282" s="16">
        <v>0.05</v>
      </c>
      <c r="N282" s="13">
        <v>0</v>
      </c>
      <c r="O282" s="17">
        <f t="shared" si="81"/>
        <v>0</v>
      </c>
      <c r="P282" s="13">
        <v>0</v>
      </c>
    </row>
    <row r="283" spans="1:16" ht="9.9499999999999993" customHeight="1" x14ac:dyDescent="0.3">
      <c r="A283" s="62">
        <v>2</v>
      </c>
      <c r="B283" s="12" t="s">
        <v>256</v>
      </c>
      <c r="C283" s="13"/>
      <c r="D283" s="13"/>
      <c r="E283" s="13"/>
      <c r="F283" s="19"/>
      <c r="G283" s="13"/>
      <c r="H283" s="17"/>
      <c r="I283" s="13"/>
      <c r="J283" s="13"/>
      <c r="K283" s="17"/>
      <c r="L283" s="18"/>
      <c r="M283" s="16"/>
      <c r="N283" s="13"/>
      <c r="O283" s="17"/>
      <c r="P283" s="13"/>
    </row>
    <row r="284" spans="1:16" s="21" customFormat="1" ht="9.9499999999999993" customHeight="1" x14ac:dyDescent="0.3">
      <c r="A284" s="63"/>
      <c r="B284" s="12" t="s">
        <v>257</v>
      </c>
      <c r="C284" s="13">
        <v>510.87</v>
      </c>
      <c r="D284" s="13">
        <v>33</v>
      </c>
      <c r="E284" s="13">
        <v>33</v>
      </c>
      <c r="F284" s="19">
        <f t="shared" si="85"/>
        <v>6.4595689705795989E-2</v>
      </c>
      <c r="G284" s="13">
        <v>0</v>
      </c>
      <c r="H284" s="17">
        <f t="shared" ref="H284:H289" si="87">G284/D284</f>
        <v>0</v>
      </c>
      <c r="I284" s="13"/>
      <c r="J284" s="13">
        <v>0</v>
      </c>
      <c r="K284" s="17">
        <v>0</v>
      </c>
      <c r="L284" s="18">
        <f t="shared" si="80"/>
        <v>1</v>
      </c>
      <c r="M284" s="16">
        <v>0.05</v>
      </c>
      <c r="N284" s="13">
        <v>0</v>
      </c>
      <c r="O284" s="17">
        <f t="shared" si="81"/>
        <v>0</v>
      </c>
      <c r="P284" s="13">
        <v>0</v>
      </c>
    </row>
    <row r="285" spans="1:16" s="21" customFormat="1" ht="9.9499999999999993" customHeight="1" x14ac:dyDescent="0.3">
      <c r="A285" s="63"/>
      <c r="B285" s="12" t="s">
        <v>258</v>
      </c>
      <c r="C285" s="13">
        <v>132.16</v>
      </c>
      <c r="D285" s="13">
        <v>8</v>
      </c>
      <c r="E285" s="13">
        <v>8</v>
      </c>
      <c r="F285" s="19">
        <f t="shared" si="85"/>
        <v>6.0532687651331719E-2</v>
      </c>
      <c r="G285" s="13">
        <v>0</v>
      </c>
      <c r="H285" s="17">
        <f t="shared" si="87"/>
        <v>0</v>
      </c>
      <c r="I285" s="13"/>
      <c r="J285" s="13">
        <v>0</v>
      </c>
      <c r="K285" s="17">
        <v>0</v>
      </c>
      <c r="L285" s="18">
        <f t="shared" si="80"/>
        <v>0</v>
      </c>
      <c r="M285" s="16">
        <v>0.05</v>
      </c>
      <c r="N285" s="13">
        <v>0</v>
      </c>
      <c r="O285" s="17">
        <f t="shared" si="81"/>
        <v>0</v>
      </c>
      <c r="P285" s="13">
        <v>0</v>
      </c>
    </row>
    <row r="286" spans="1:16" s="21" customFormat="1" ht="9.9499999999999993" customHeight="1" x14ac:dyDescent="0.3">
      <c r="A286" s="63"/>
      <c r="B286" s="12" t="s">
        <v>259</v>
      </c>
      <c r="C286" s="13">
        <v>444.64</v>
      </c>
      <c r="D286" s="13">
        <v>27</v>
      </c>
      <c r="E286" s="13">
        <v>27</v>
      </c>
      <c r="F286" s="19">
        <f t="shared" si="85"/>
        <v>6.0723281756027349E-2</v>
      </c>
      <c r="G286" s="13">
        <v>0</v>
      </c>
      <c r="H286" s="17">
        <f t="shared" si="87"/>
        <v>0</v>
      </c>
      <c r="I286" s="13"/>
      <c r="J286" s="13">
        <v>0</v>
      </c>
      <c r="K286" s="17">
        <v>0</v>
      </c>
      <c r="L286" s="18">
        <f t="shared" si="80"/>
        <v>1</v>
      </c>
      <c r="M286" s="16">
        <v>0.05</v>
      </c>
      <c r="N286" s="13">
        <v>0</v>
      </c>
      <c r="O286" s="17">
        <f t="shared" si="81"/>
        <v>0</v>
      </c>
      <c r="P286" s="13">
        <v>0</v>
      </c>
    </row>
    <row r="287" spans="1:16" s="21" customFormat="1" ht="9.9499999999999993" customHeight="1" x14ac:dyDescent="0.3">
      <c r="A287" s="63"/>
      <c r="B287" s="12" t="s">
        <v>260</v>
      </c>
      <c r="C287" s="13">
        <v>694.62</v>
      </c>
      <c r="D287" s="13">
        <v>37</v>
      </c>
      <c r="E287" s="13">
        <v>37</v>
      </c>
      <c r="F287" s="19">
        <f t="shared" si="85"/>
        <v>5.3266534220149146E-2</v>
      </c>
      <c r="G287" s="13">
        <v>0</v>
      </c>
      <c r="H287" s="17">
        <f t="shared" si="87"/>
        <v>0</v>
      </c>
      <c r="I287" s="13"/>
      <c r="J287" s="13">
        <v>0</v>
      </c>
      <c r="K287" s="17">
        <v>0</v>
      </c>
      <c r="L287" s="18">
        <f t="shared" si="80"/>
        <v>1</v>
      </c>
      <c r="M287" s="16">
        <v>0.05</v>
      </c>
      <c r="N287" s="13">
        <v>0</v>
      </c>
      <c r="O287" s="17">
        <f t="shared" si="81"/>
        <v>0</v>
      </c>
      <c r="P287" s="13">
        <v>0</v>
      </c>
    </row>
    <row r="288" spans="1:16" s="21" customFormat="1" ht="9.9499999999999993" customHeight="1" x14ac:dyDescent="0.3">
      <c r="A288" s="63"/>
      <c r="B288" s="12" t="s">
        <v>261</v>
      </c>
      <c r="C288" s="13">
        <v>892.76</v>
      </c>
      <c r="D288" s="13">
        <v>54</v>
      </c>
      <c r="E288" s="13">
        <v>54</v>
      </c>
      <c r="F288" s="19">
        <f t="shared" si="85"/>
        <v>6.0486580940006272E-2</v>
      </c>
      <c r="G288" s="13">
        <v>0</v>
      </c>
      <c r="H288" s="17">
        <f t="shared" si="87"/>
        <v>0</v>
      </c>
      <c r="I288" s="13"/>
      <c r="J288" s="13">
        <v>0</v>
      </c>
      <c r="K288" s="17">
        <v>0</v>
      </c>
      <c r="L288" s="18">
        <f t="shared" si="80"/>
        <v>2</v>
      </c>
      <c r="M288" s="16">
        <v>0.05</v>
      </c>
      <c r="N288" s="13">
        <v>0</v>
      </c>
      <c r="O288" s="17">
        <f t="shared" si="81"/>
        <v>0</v>
      </c>
      <c r="P288" s="13">
        <v>0</v>
      </c>
    </row>
    <row r="289" spans="1:16" s="21" customFormat="1" ht="9.9499999999999993" customHeight="1" x14ac:dyDescent="0.3">
      <c r="A289" s="64"/>
      <c r="B289" s="12" t="s">
        <v>262</v>
      </c>
      <c r="C289" s="13">
        <v>114.92</v>
      </c>
      <c r="D289" s="13">
        <v>15</v>
      </c>
      <c r="E289" s="13">
        <v>15</v>
      </c>
      <c r="F289" s="19">
        <f t="shared" si="85"/>
        <v>0.13052558301427081</v>
      </c>
      <c r="G289" s="13">
        <v>0</v>
      </c>
      <c r="H289" s="17">
        <f t="shared" si="87"/>
        <v>0</v>
      </c>
      <c r="I289" s="13"/>
      <c r="J289" s="13">
        <v>0</v>
      </c>
      <c r="K289" s="17">
        <v>0</v>
      </c>
      <c r="L289" s="18">
        <f t="shared" si="80"/>
        <v>0</v>
      </c>
      <c r="M289" s="16">
        <v>0.05</v>
      </c>
      <c r="N289" s="13">
        <v>0</v>
      </c>
      <c r="O289" s="17">
        <f t="shared" si="81"/>
        <v>0</v>
      </c>
      <c r="P289" s="13">
        <v>0</v>
      </c>
    </row>
    <row r="290" spans="1:16" ht="9.9499999999999993" customHeight="1" x14ac:dyDescent="0.3">
      <c r="A290" s="62">
        <v>3</v>
      </c>
      <c r="B290" s="12" t="s">
        <v>263</v>
      </c>
      <c r="C290" s="13"/>
      <c r="D290" s="13"/>
      <c r="E290" s="13"/>
      <c r="F290" s="19"/>
      <c r="G290" s="13"/>
      <c r="H290" s="17"/>
      <c r="I290" s="13"/>
      <c r="J290" s="13"/>
      <c r="K290" s="17"/>
      <c r="L290" s="18"/>
      <c r="M290" s="16"/>
      <c r="N290" s="13"/>
      <c r="O290" s="17"/>
      <c r="P290" s="13"/>
    </row>
    <row r="291" spans="1:16" s="21" customFormat="1" ht="9.9499999999999993" customHeight="1" x14ac:dyDescent="0.3">
      <c r="A291" s="63"/>
      <c r="B291" s="12" t="s">
        <v>264</v>
      </c>
      <c r="C291" s="13">
        <v>153.78</v>
      </c>
      <c r="D291" s="13">
        <v>40</v>
      </c>
      <c r="E291" s="13">
        <v>40</v>
      </c>
      <c r="F291" s="19">
        <f t="shared" si="85"/>
        <v>0.26011184809468069</v>
      </c>
      <c r="G291" s="13">
        <v>2</v>
      </c>
      <c r="H291" s="17">
        <f t="shared" ref="H291:H297" si="88">G291/D291</f>
        <v>0.05</v>
      </c>
      <c r="I291" s="13"/>
      <c r="J291" s="13">
        <v>0</v>
      </c>
      <c r="K291" s="17">
        <f t="shared" ref="K291:K296" si="89">J291/G291</f>
        <v>0</v>
      </c>
      <c r="L291" s="18">
        <f t="shared" si="80"/>
        <v>2</v>
      </c>
      <c r="M291" s="16">
        <v>0.05</v>
      </c>
      <c r="N291" s="13">
        <v>2</v>
      </c>
      <c r="O291" s="17">
        <f t="shared" si="81"/>
        <v>0.05</v>
      </c>
      <c r="P291" s="13">
        <v>0</v>
      </c>
    </row>
    <row r="292" spans="1:16" s="21" customFormat="1" ht="9.9499999999999993" customHeight="1" x14ac:dyDescent="0.3">
      <c r="A292" s="63"/>
      <c r="B292" s="12" t="s">
        <v>265</v>
      </c>
      <c r="C292" s="13">
        <v>448.91</v>
      </c>
      <c r="D292" s="13">
        <v>120</v>
      </c>
      <c r="E292" s="13">
        <v>120</v>
      </c>
      <c r="F292" s="19">
        <f t="shared" si="85"/>
        <v>0.26731416096767724</v>
      </c>
      <c r="G292" s="13">
        <v>6</v>
      </c>
      <c r="H292" s="17">
        <f t="shared" si="88"/>
        <v>0.05</v>
      </c>
      <c r="I292" s="13"/>
      <c r="J292" s="13">
        <v>0</v>
      </c>
      <c r="K292" s="17">
        <f t="shared" si="89"/>
        <v>0</v>
      </c>
      <c r="L292" s="18">
        <f t="shared" si="80"/>
        <v>6</v>
      </c>
      <c r="M292" s="16">
        <v>0.05</v>
      </c>
      <c r="N292" s="13">
        <v>6</v>
      </c>
      <c r="O292" s="17">
        <f t="shared" si="81"/>
        <v>0.05</v>
      </c>
      <c r="P292" s="13">
        <v>0</v>
      </c>
    </row>
    <row r="293" spans="1:16" s="21" customFormat="1" ht="9" customHeight="1" x14ac:dyDescent="0.3">
      <c r="A293" s="63"/>
      <c r="B293" s="12" t="s">
        <v>266</v>
      </c>
      <c r="C293" s="13">
        <v>61.92</v>
      </c>
      <c r="D293" s="13">
        <v>20</v>
      </c>
      <c r="E293" s="13">
        <v>20</v>
      </c>
      <c r="F293" s="19">
        <f t="shared" si="85"/>
        <v>0.32299741602067183</v>
      </c>
      <c r="G293" s="13">
        <v>1</v>
      </c>
      <c r="H293" s="17">
        <f t="shared" si="88"/>
        <v>0.05</v>
      </c>
      <c r="I293" s="13"/>
      <c r="J293" s="13">
        <v>0</v>
      </c>
      <c r="K293" s="17">
        <f t="shared" si="89"/>
        <v>0</v>
      </c>
      <c r="L293" s="18">
        <f t="shared" si="80"/>
        <v>1</v>
      </c>
      <c r="M293" s="16">
        <v>0.05</v>
      </c>
      <c r="N293" s="13">
        <v>1</v>
      </c>
      <c r="O293" s="17">
        <f t="shared" si="81"/>
        <v>0.05</v>
      </c>
      <c r="P293" s="13">
        <v>0</v>
      </c>
    </row>
    <row r="294" spans="1:16" s="21" customFormat="1" ht="9.9499999999999993" customHeight="1" x14ac:dyDescent="0.3">
      <c r="A294" s="63"/>
      <c r="B294" s="12" t="s">
        <v>267</v>
      </c>
      <c r="C294" s="13">
        <v>105.49</v>
      </c>
      <c r="D294" s="13">
        <v>30</v>
      </c>
      <c r="E294" s="13">
        <v>30</v>
      </c>
      <c r="F294" s="19">
        <f t="shared" si="85"/>
        <v>0.28438714570101431</v>
      </c>
      <c r="G294" s="13">
        <v>1</v>
      </c>
      <c r="H294" s="17">
        <f t="shared" si="88"/>
        <v>3.3333333333333333E-2</v>
      </c>
      <c r="I294" s="13"/>
      <c r="J294" s="13">
        <v>0</v>
      </c>
      <c r="K294" s="17">
        <f t="shared" si="89"/>
        <v>0</v>
      </c>
      <c r="L294" s="18">
        <f t="shared" si="80"/>
        <v>1</v>
      </c>
      <c r="M294" s="16">
        <v>0.05</v>
      </c>
      <c r="N294" s="13">
        <v>1</v>
      </c>
      <c r="O294" s="17">
        <f t="shared" si="81"/>
        <v>3.3333333333333333E-2</v>
      </c>
      <c r="P294" s="13">
        <v>0</v>
      </c>
    </row>
    <row r="295" spans="1:16" s="21" customFormat="1" ht="9.9499999999999993" customHeight="1" x14ac:dyDescent="0.3">
      <c r="A295" s="63"/>
      <c r="B295" s="12" t="s">
        <v>268</v>
      </c>
      <c r="C295" s="13">
        <v>80.63</v>
      </c>
      <c r="D295" s="13">
        <v>25</v>
      </c>
      <c r="E295" s="13">
        <v>25</v>
      </c>
      <c r="F295" s="19">
        <f t="shared" si="85"/>
        <v>0.31005829095870024</v>
      </c>
      <c r="G295" s="13">
        <v>1</v>
      </c>
      <c r="H295" s="17">
        <f t="shared" si="88"/>
        <v>0.04</v>
      </c>
      <c r="I295" s="13"/>
      <c r="J295" s="13">
        <v>0</v>
      </c>
      <c r="K295" s="17">
        <f t="shared" si="89"/>
        <v>0</v>
      </c>
      <c r="L295" s="18">
        <f t="shared" si="80"/>
        <v>1</v>
      </c>
      <c r="M295" s="16">
        <v>0.05</v>
      </c>
      <c r="N295" s="13">
        <v>1</v>
      </c>
      <c r="O295" s="17">
        <f t="shared" si="81"/>
        <v>0.04</v>
      </c>
      <c r="P295" s="13">
        <v>0</v>
      </c>
    </row>
    <row r="296" spans="1:16" s="21" customFormat="1" ht="9.9499999999999993" customHeight="1" x14ac:dyDescent="0.3">
      <c r="A296" s="64"/>
      <c r="B296" s="12" t="s">
        <v>269</v>
      </c>
      <c r="C296" s="13">
        <v>131.96</v>
      </c>
      <c r="D296" s="13">
        <v>35</v>
      </c>
      <c r="E296" s="13">
        <v>35</v>
      </c>
      <c r="F296" s="19">
        <f t="shared" si="85"/>
        <v>0.26523188845104578</v>
      </c>
      <c r="G296" s="13">
        <v>1</v>
      </c>
      <c r="H296" s="17">
        <f t="shared" si="88"/>
        <v>2.8571428571428571E-2</v>
      </c>
      <c r="I296" s="13"/>
      <c r="J296" s="13">
        <v>0</v>
      </c>
      <c r="K296" s="17">
        <f t="shared" si="89"/>
        <v>0</v>
      </c>
      <c r="L296" s="18">
        <f t="shared" si="80"/>
        <v>1</v>
      </c>
      <c r="M296" s="16">
        <v>0.05</v>
      </c>
      <c r="N296" s="13">
        <v>1</v>
      </c>
      <c r="O296" s="17">
        <f t="shared" si="81"/>
        <v>2.8571428571428571E-2</v>
      </c>
      <c r="P296" s="13">
        <v>0</v>
      </c>
    </row>
    <row r="297" spans="1:16" s="21" customFormat="1" ht="9.9499999999999993" customHeight="1" x14ac:dyDescent="0.3">
      <c r="A297" s="8">
        <v>4</v>
      </c>
      <c r="B297" s="12" t="s">
        <v>270</v>
      </c>
      <c r="C297" s="13">
        <v>107.4</v>
      </c>
      <c r="D297" s="13">
        <v>45</v>
      </c>
      <c r="E297" s="13">
        <v>45</v>
      </c>
      <c r="F297" s="19">
        <f t="shared" si="85"/>
        <v>0.41899441340782123</v>
      </c>
      <c r="G297" s="13">
        <v>2</v>
      </c>
      <c r="H297" s="17">
        <f t="shared" si="88"/>
        <v>4.4444444444444446E-2</v>
      </c>
      <c r="I297" s="13"/>
      <c r="J297" s="13">
        <v>0</v>
      </c>
      <c r="K297" s="17">
        <v>0</v>
      </c>
      <c r="L297" s="18">
        <f t="shared" si="80"/>
        <v>2</v>
      </c>
      <c r="M297" s="16">
        <v>0.05</v>
      </c>
      <c r="N297" s="13">
        <v>2</v>
      </c>
      <c r="O297" s="17">
        <f t="shared" si="81"/>
        <v>4.4444444444444446E-2</v>
      </c>
      <c r="P297" s="13">
        <v>0</v>
      </c>
    </row>
    <row r="298" spans="1:16" s="21" customFormat="1" ht="9.9499999999999993" customHeight="1" x14ac:dyDescent="0.3">
      <c r="A298" s="62">
        <v>5</v>
      </c>
      <c r="B298" s="12" t="s">
        <v>271</v>
      </c>
      <c r="C298" s="13"/>
      <c r="D298" s="13"/>
      <c r="E298" s="13"/>
      <c r="F298" s="19"/>
      <c r="G298" s="13"/>
      <c r="H298" s="17"/>
      <c r="I298" s="13"/>
      <c r="J298" s="13"/>
      <c r="K298" s="17"/>
      <c r="L298" s="18"/>
      <c r="M298" s="16"/>
      <c r="N298" s="13"/>
      <c r="O298" s="17"/>
      <c r="P298" s="13"/>
    </row>
    <row r="299" spans="1:16" s="21" customFormat="1" ht="9.9499999999999993" customHeight="1" x14ac:dyDescent="0.3">
      <c r="A299" s="63"/>
      <c r="B299" s="12" t="s">
        <v>272</v>
      </c>
      <c r="C299" s="13">
        <v>95.96</v>
      </c>
      <c r="D299" s="13">
        <v>7</v>
      </c>
      <c r="E299" s="13">
        <v>7</v>
      </c>
      <c r="F299" s="19">
        <f t="shared" si="85"/>
        <v>7.294706127553148E-2</v>
      </c>
      <c r="G299" s="13">
        <v>0</v>
      </c>
      <c r="H299" s="17">
        <f t="shared" ref="H299:H302" si="90">G299/D299</f>
        <v>0</v>
      </c>
      <c r="I299" s="13"/>
      <c r="J299" s="13">
        <v>0</v>
      </c>
      <c r="K299" s="17">
        <v>0</v>
      </c>
      <c r="L299" s="18">
        <f t="shared" si="80"/>
        <v>0</v>
      </c>
      <c r="M299" s="16">
        <v>0.05</v>
      </c>
      <c r="N299" s="13">
        <v>0</v>
      </c>
      <c r="O299" s="17">
        <f t="shared" si="81"/>
        <v>0</v>
      </c>
      <c r="P299" s="13">
        <v>0</v>
      </c>
    </row>
    <row r="300" spans="1:16" s="21" customFormat="1" ht="9.9499999999999993" customHeight="1" x14ac:dyDescent="0.3">
      <c r="A300" s="64"/>
      <c r="B300" s="12" t="s">
        <v>273</v>
      </c>
      <c r="C300" s="13">
        <v>66.3</v>
      </c>
      <c r="D300" s="13">
        <v>5</v>
      </c>
      <c r="E300" s="13">
        <v>5</v>
      </c>
      <c r="F300" s="19">
        <f t="shared" si="85"/>
        <v>7.5414781297134248E-2</v>
      </c>
      <c r="G300" s="13">
        <v>0</v>
      </c>
      <c r="H300" s="17">
        <f t="shared" si="90"/>
        <v>0</v>
      </c>
      <c r="I300" s="13"/>
      <c r="J300" s="13">
        <v>0</v>
      </c>
      <c r="K300" s="17">
        <v>0</v>
      </c>
      <c r="L300" s="18">
        <f t="shared" si="80"/>
        <v>0</v>
      </c>
      <c r="M300" s="16">
        <v>0.05</v>
      </c>
      <c r="N300" s="13">
        <v>0</v>
      </c>
      <c r="O300" s="17">
        <v>0</v>
      </c>
      <c r="P300" s="13">
        <v>0</v>
      </c>
    </row>
    <row r="301" spans="1:16" s="21" customFormat="1" ht="9.9499999999999993" customHeight="1" x14ac:dyDescent="0.3">
      <c r="A301" s="8">
        <v>6</v>
      </c>
      <c r="B301" s="12" t="s">
        <v>274</v>
      </c>
      <c r="C301" s="13">
        <v>22.56</v>
      </c>
      <c r="D301" s="13">
        <v>6</v>
      </c>
      <c r="E301" s="13">
        <v>6</v>
      </c>
      <c r="F301" s="19">
        <f t="shared" si="85"/>
        <v>0.26595744680851063</v>
      </c>
      <c r="G301" s="13">
        <v>0</v>
      </c>
      <c r="H301" s="17">
        <f t="shared" si="90"/>
        <v>0</v>
      </c>
      <c r="I301" s="13"/>
      <c r="J301" s="13">
        <v>0</v>
      </c>
      <c r="K301" s="17">
        <v>0</v>
      </c>
      <c r="L301" s="18">
        <f t="shared" si="80"/>
        <v>0</v>
      </c>
      <c r="M301" s="16">
        <v>0.05</v>
      </c>
      <c r="N301" s="13">
        <v>0</v>
      </c>
      <c r="O301" s="17">
        <f t="shared" si="81"/>
        <v>0</v>
      </c>
      <c r="P301" s="13">
        <v>0</v>
      </c>
    </row>
    <row r="302" spans="1:16" s="21" customFormat="1" ht="9.9499999999999993" customHeight="1" x14ac:dyDescent="0.3">
      <c r="A302" s="8">
        <v>7</v>
      </c>
      <c r="B302" s="12" t="s">
        <v>275</v>
      </c>
      <c r="C302" s="13">
        <v>127.71</v>
      </c>
      <c r="D302" s="13">
        <v>8</v>
      </c>
      <c r="E302" s="13">
        <v>8</v>
      </c>
      <c r="F302" s="19">
        <f t="shared" si="85"/>
        <v>6.2641923107039393E-2</v>
      </c>
      <c r="G302" s="13">
        <v>0</v>
      </c>
      <c r="H302" s="17">
        <f t="shared" si="90"/>
        <v>0</v>
      </c>
      <c r="I302" s="13"/>
      <c r="J302" s="13">
        <v>0</v>
      </c>
      <c r="K302" s="17">
        <v>0</v>
      </c>
      <c r="L302" s="18">
        <f t="shared" si="80"/>
        <v>0</v>
      </c>
      <c r="M302" s="16">
        <v>0.05</v>
      </c>
      <c r="N302" s="13">
        <v>0</v>
      </c>
      <c r="O302" s="17">
        <f t="shared" si="81"/>
        <v>0</v>
      </c>
      <c r="P302" s="13">
        <v>0</v>
      </c>
    </row>
    <row r="303" spans="1:16" s="21" customFormat="1" ht="9.9499999999999993" customHeight="1" x14ac:dyDescent="0.3">
      <c r="A303" s="62">
        <v>8</v>
      </c>
      <c r="B303" s="12" t="s">
        <v>276</v>
      </c>
      <c r="C303" s="13"/>
      <c r="D303" s="13"/>
      <c r="E303" s="13"/>
      <c r="F303" s="19"/>
      <c r="G303" s="13"/>
      <c r="H303" s="17"/>
      <c r="I303" s="13"/>
      <c r="J303" s="13"/>
      <c r="K303" s="17"/>
      <c r="L303" s="18"/>
      <c r="M303" s="16"/>
      <c r="N303" s="13"/>
      <c r="O303" s="17"/>
      <c r="P303" s="13"/>
    </row>
    <row r="304" spans="1:16" s="21" customFormat="1" ht="9.9499999999999993" customHeight="1" x14ac:dyDescent="0.3">
      <c r="A304" s="63"/>
      <c r="B304" s="12" t="s">
        <v>277</v>
      </c>
      <c r="C304" s="13">
        <v>94.48</v>
      </c>
      <c r="D304" s="13">
        <v>0</v>
      </c>
      <c r="E304" s="13">
        <v>0</v>
      </c>
      <c r="F304" s="19">
        <f t="shared" si="85"/>
        <v>0</v>
      </c>
      <c r="G304" s="13">
        <v>0</v>
      </c>
      <c r="H304" s="17">
        <v>0</v>
      </c>
      <c r="I304" s="13"/>
      <c r="J304" s="13">
        <v>0</v>
      </c>
      <c r="K304" s="17">
        <v>0</v>
      </c>
      <c r="L304" s="18">
        <f t="shared" si="80"/>
        <v>0</v>
      </c>
      <c r="M304" s="16">
        <v>0.05</v>
      </c>
      <c r="N304" s="13">
        <v>0</v>
      </c>
      <c r="O304" s="17">
        <v>0</v>
      </c>
      <c r="P304" s="13">
        <v>0</v>
      </c>
    </row>
    <row r="305" spans="1:16" s="21" customFormat="1" ht="9.9499999999999993" customHeight="1" x14ac:dyDescent="0.3">
      <c r="A305" s="64"/>
      <c r="B305" s="12" t="s">
        <v>278</v>
      </c>
      <c r="C305" s="13">
        <v>101.92</v>
      </c>
      <c r="D305" s="13">
        <v>0</v>
      </c>
      <c r="E305" s="13">
        <v>0</v>
      </c>
      <c r="F305" s="19">
        <f t="shared" si="85"/>
        <v>0</v>
      </c>
      <c r="G305" s="13">
        <v>0</v>
      </c>
      <c r="H305" s="17">
        <v>0</v>
      </c>
      <c r="I305" s="13"/>
      <c r="J305" s="13">
        <v>0</v>
      </c>
      <c r="K305" s="17">
        <v>0</v>
      </c>
      <c r="L305" s="18">
        <f t="shared" si="80"/>
        <v>0</v>
      </c>
      <c r="M305" s="16">
        <v>0.05</v>
      </c>
      <c r="N305" s="13">
        <v>0</v>
      </c>
      <c r="O305" s="17">
        <v>0</v>
      </c>
      <c r="P305" s="13">
        <v>0</v>
      </c>
    </row>
    <row r="306" spans="1:16" s="21" customFormat="1" ht="9.9499999999999993" customHeight="1" x14ac:dyDescent="0.3">
      <c r="A306" s="8">
        <v>9</v>
      </c>
      <c r="B306" s="12" t="s">
        <v>279</v>
      </c>
      <c r="C306" s="13">
        <v>265.70999999999998</v>
      </c>
      <c r="D306" s="13">
        <v>100</v>
      </c>
      <c r="E306" s="13">
        <v>100</v>
      </c>
      <c r="F306" s="19">
        <f t="shared" si="85"/>
        <v>0.37635015618531487</v>
      </c>
      <c r="G306" s="13">
        <v>5</v>
      </c>
      <c r="H306" s="17">
        <f t="shared" ref="H306:H308" si="91">G306/D306</f>
        <v>0.05</v>
      </c>
      <c r="I306" s="13"/>
      <c r="J306" s="13">
        <v>0</v>
      </c>
      <c r="K306" s="17">
        <v>0</v>
      </c>
      <c r="L306" s="18">
        <f t="shared" si="80"/>
        <v>5</v>
      </c>
      <c r="M306" s="16">
        <v>0.05</v>
      </c>
      <c r="N306" s="13">
        <v>5</v>
      </c>
      <c r="O306" s="17">
        <f t="shared" si="81"/>
        <v>0.05</v>
      </c>
      <c r="P306" s="13">
        <v>0</v>
      </c>
    </row>
    <row r="307" spans="1:16" s="21" customFormat="1" ht="9.9499999999999993" customHeight="1" x14ac:dyDescent="0.3">
      <c r="A307" s="8">
        <v>10</v>
      </c>
      <c r="B307" s="12" t="s">
        <v>280</v>
      </c>
      <c r="C307" s="13">
        <v>1480.91</v>
      </c>
      <c r="D307" s="13">
        <v>250</v>
      </c>
      <c r="E307" s="13">
        <v>250</v>
      </c>
      <c r="F307" s="19">
        <f t="shared" si="85"/>
        <v>0.16881512043270691</v>
      </c>
      <c r="G307" s="13">
        <v>6</v>
      </c>
      <c r="H307" s="17">
        <f t="shared" si="91"/>
        <v>2.4E-2</v>
      </c>
      <c r="I307" s="13"/>
      <c r="J307" s="13">
        <v>0</v>
      </c>
      <c r="K307" s="17">
        <v>0</v>
      </c>
      <c r="L307" s="18">
        <f t="shared" si="80"/>
        <v>12</v>
      </c>
      <c r="M307" s="16">
        <v>0.05</v>
      </c>
      <c r="N307" s="13">
        <v>6</v>
      </c>
      <c r="O307" s="17">
        <f t="shared" si="81"/>
        <v>2.4E-2</v>
      </c>
      <c r="P307" s="13">
        <v>0</v>
      </c>
    </row>
    <row r="308" spans="1:16" s="21" customFormat="1" ht="9.9499999999999993" customHeight="1" x14ac:dyDescent="0.3">
      <c r="A308" s="8">
        <v>11</v>
      </c>
      <c r="B308" s="12" t="s">
        <v>281</v>
      </c>
      <c r="C308" s="13">
        <v>966.35</v>
      </c>
      <c r="D308" s="13">
        <v>200</v>
      </c>
      <c r="E308" s="13">
        <v>200</v>
      </c>
      <c r="F308" s="19">
        <f t="shared" si="85"/>
        <v>0.2069643503906452</v>
      </c>
      <c r="G308" s="13">
        <v>6</v>
      </c>
      <c r="H308" s="17">
        <f t="shared" si="91"/>
        <v>0.03</v>
      </c>
      <c r="I308" s="13"/>
      <c r="J308" s="13">
        <v>0</v>
      </c>
      <c r="K308" s="17">
        <v>0</v>
      </c>
      <c r="L308" s="18">
        <f t="shared" si="80"/>
        <v>10</v>
      </c>
      <c r="M308" s="16">
        <v>0.05</v>
      </c>
      <c r="N308" s="13">
        <v>6</v>
      </c>
      <c r="O308" s="17">
        <f t="shared" si="81"/>
        <v>0.03</v>
      </c>
      <c r="P308" s="13">
        <v>0</v>
      </c>
    </row>
    <row r="309" spans="1:16" s="21" customFormat="1" ht="9.9499999999999993" customHeight="1" x14ac:dyDescent="0.3">
      <c r="A309" s="8">
        <v>12</v>
      </c>
      <c r="B309" s="12" t="s">
        <v>282</v>
      </c>
      <c r="C309" s="13">
        <v>71.87</v>
      </c>
      <c r="D309" s="13">
        <v>0</v>
      </c>
      <c r="E309" s="13">
        <v>0</v>
      </c>
      <c r="F309" s="19">
        <v>0</v>
      </c>
      <c r="G309" s="13">
        <v>0</v>
      </c>
      <c r="H309" s="17">
        <v>0</v>
      </c>
      <c r="I309" s="13"/>
      <c r="J309" s="13">
        <v>0</v>
      </c>
      <c r="K309" s="17">
        <v>0</v>
      </c>
      <c r="L309" s="18">
        <f t="shared" si="80"/>
        <v>0</v>
      </c>
      <c r="M309" s="16">
        <v>0.05</v>
      </c>
      <c r="N309" s="13">
        <v>0</v>
      </c>
      <c r="O309" s="17">
        <v>0</v>
      </c>
      <c r="P309" s="13">
        <v>0</v>
      </c>
    </row>
    <row r="310" spans="1:16" s="21" customFormat="1" ht="9.9499999999999993" customHeight="1" x14ac:dyDescent="0.3">
      <c r="A310" s="8">
        <v>13</v>
      </c>
      <c r="B310" s="12" t="s">
        <v>283</v>
      </c>
      <c r="C310" s="13">
        <v>52.37</v>
      </c>
      <c r="D310" s="13">
        <v>0</v>
      </c>
      <c r="E310" s="13">
        <v>0</v>
      </c>
      <c r="F310" s="19">
        <v>0</v>
      </c>
      <c r="G310" s="13">
        <v>0</v>
      </c>
      <c r="H310" s="17">
        <v>0</v>
      </c>
      <c r="I310" s="13"/>
      <c r="J310" s="13">
        <v>0</v>
      </c>
      <c r="K310" s="17">
        <v>0</v>
      </c>
      <c r="L310" s="18">
        <f t="shared" si="80"/>
        <v>0</v>
      </c>
      <c r="M310" s="16">
        <v>0.05</v>
      </c>
      <c r="N310" s="13">
        <v>0</v>
      </c>
      <c r="O310" s="17">
        <v>0</v>
      </c>
      <c r="P310" s="13">
        <v>0</v>
      </c>
    </row>
    <row r="311" spans="1:16" s="21" customFormat="1" ht="9.9499999999999993" customHeight="1" x14ac:dyDescent="0.3">
      <c r="A311" s="8">
        <v>14</v>
      </c>
      <c r="B311" s="12" t="s">
        <v>284</v>
      </c>
      <c r="C311" s="13">
        <v>69.87</v>
      </c>
      <c r="D311" s="13">
        <v>0</v>
      </c>
      <c r="E311" s="13">
        <v>0</v>
      </c>
      <c r="F311" s="19">
        <v>0</v>
      </c>
      <c r="G311" s="13">
        <v>0</v>
      </c>
      <c r="H311" s="17">
        <v>0</v>
      </c>
      <c r="I311" s="13"/>
      <c r="J311" s="13">
        <v>0</v>
      </c>
      <c r="K311" s="17">
        <v>0</v>
      </c>
      <c r="L311" s="18">
        <f t="shared" si="80"/>
        <v>0</v>
      </c>
      <c r="M311" s="16">
        <v>0.05</v>
      </c>
      <c r="N311" s="13">
        <v>0</v>
      </c>
      <c r="O311" s="17">
        <v>0</v>
      </c>
      <c r="P311" s="13">
        <v>0</v>
      </c>
    </row>
    <row r="312" spans="1:16" s="21" customFormat="1" ht="9.9499999999999993" customHeight="1" x14ac:dyDescent="0.3">
      <c r="A312" s="8">
        <v>15</v>
      </c>
      <c r="B312" s="12" t="s">
        <v>285</v>
      </c>
      <c r="C312" s="13">
        <v>123.76</v>
      </c>
      <c r="D312" s="13">
        <v>0</v>
      </c>
      <c r="E312" s="13">
        <v>0</v>
      </c>
      <c r="F312" s="19">
        <v>0</v>
      </c>
      <c r="G312" s="13">
        <v>0</v>
      </c>
      <c r="H312" s="17">
        <v>0</v>
      </c>
      <c r="I312" s="13"/>
      <c r="J312" s="13">
        <v>0</v>
      </c>
      <c r="K312" s="17">
        <v>0</v>
      </c>
      <c r="L312" s="18">
        <f t="shared" si="80"/>
        <v>0</v>
      </c>
      <c r="M312" s="16">
        <v>0.05</v>
      </c>
      <c r="N312" s="13">
        <v>0</v>
      </c>
      <c r="O312" s="17">
        <v>0</v>
      </c>
      <c r="P312" s="13">
        <v>0</v>
      </c>
    </row>
    <row r="313" spans="1:16" s="21" customFormat="1" ht="9.9499999999999993" customHeight="1" x14ac:dyDescent="0.3">
      <c r="A313" s="8">
        <v>16</v>
      </c>
      <c r="B313" s="12" t="s">
        <v>286</v>
      </c>
      <c r="C313" s="13">
        <v>1012.35</v>
      </c>
      <c r="D313" s="13">
        <v>0</v>
      </c>
      <c r="E313" s="13">
        <v>0</v>
      </c>
      <c r="F313" s="19">
        <v>0</v>
      </c>
      <c r="G313" s="13">
        <v>0</v>
      </c>
      <c r="H313" s="17">
        <v>0</v>
      </c>
      <c r="I313" s="13"/>
      <c r="J313" s="13">
        <v>0</v>
      </c>
      <c r="K313" s="17">
        <v>0</v>
      </c>
      <c r="L313" s="18">
        <f t="shared" si="80"/>
        <v>0</v>
      </c>
      <c r="M313" s="16">
        <v>0.05</v>
      </c>
      <c r="N313" s="13">
        <v>0</v>
      </c>
      <c r="O313" s="17">
        <v>0</v>
      </c>
      <c r="P313" s="13">
        <v>0</v>
      </c>
    </row>
    <row r="314" spans="1:16" ht="41.45" customHeight="1" x14ac:dyDescent="0.3">
      <c r="A314" s="8">
        <v>17</v>
      </c>
      <c r="B314" s="12" t="s">
        <v>18</v>
      </c>
      <c r="C314" s="13"/>
      <c r="D314" s="13"/>
      <c r="E314" s="13"/>
      <c r="F314" s="19"/>
      <c r="G314" s="13"/>
      <c r="H314" s="17"/>
      <c r="I314" s="13"/>
      <c r="J314" s="13"/>
      <c r="K314" s="17"/>
      <c r="L314" s="18"/>
      <c r="M314" s="16"/>
      <c r="N314" s="13"/>
      <c r="O314" s="17"/>
      <c r="P314" s="13"/>
    </row>
    <row r="315" spans="1:16" s="28" customFormat="1" ht="9.9499999999999993" customHeight="1" x14ac:dyDescent="0.3">
      <c r="A315" s="73" t="s">
        <v>287</v>
      </c>
      <c r="B315" s="73"/>
      <c r="C315" s="22">
        <f>SUM(C311,C310,C309,C308,C307,C306,C305,C304,C302,C301,C300,C299,C298,C297,C296,C295,C294,C293,C292,C291,C289,C288,C287,C286,C285,C284,C282,C281,C280)</f>
        <v>7861.4400000000005</v>
      </c>
      <c r="D315" s="31">
        <f>SUM(D280:D314)</f>
        <v>1072</v>
      </c>
      <c r="E315" s="31">
        <f>SUM(E280:E314)</f>
        <v>1072</v>
      </c>
      <c r="F315" s="23">
        <f t="shared" si="85"/>
        <v>0.13636178613587333</v>
      </c>
      <c r="G315" s="31">
        <f>SUM(G280:G314)</f>
        <v>31</v>
      </c>
      <c r="H315" s="17">
        <f>G315/D315</f>
        <v>2.8917910447761194E-2</v>
      </c>
      <c r="I315" s="31">
        <f t="shared" ref="I315:J315" si="92">SUM(I280:I314)</f>
        <v>0</v>
      </c>
      <c r="J315" s="31">
        <f t="shared" si="92"/>
        <v>0</v>
      </c>
      <c r="K315" s="24">
        <f t="shared" ref="K315" si="93">J315/G315</f>
        <v>0</v>
      </c>
      <c r="L315" s="25">
        <f>SUM(L280:L314)</f>
        <v>46</v>
      </c>
      <c r="M315" s="26"/>
      <c r="N315" s="31">
        <f>SUM(N280:N314)</f>
        <v>31</v>
      </c>
      <c r="O315" s="24">
        <f t="shared" ref="O315" si="94">N315/E315</f>
        <v>2.8917910447761194E-2</v>
      </c>
      <c r="P315" s="31">
        <f>SUM(P280:P314)</f>
        <v>0</v>
      </c>
    </row>
    <row r="316" spans="1:16" ht="13.9" customHeight="1" x14ac:dyDescent="0.3">
      <c r="A316" s="72" t="s">
        <v>288</v>
      </c>
      <c r="B316" s="72"/>
      <c r="C316" s="13"/>
      <c r="D316" s="13"/>
      <c r="E316" s="13"/>
      <c r="F316" s="19"/>
      <c r="G316" s="13"/>
      <c r="H316" s="17"/>
      <c r="I316" s="13"/>
      <c r="J316" s="13"/>
      <c r="K316" s="17"/>
      <c r="L316" s="18"/>
      <c r="M316" s="16"/>
      <c r="N316" s="13"/>
      <c r="O316" s="17"/>
      <c r="P316" s="13"/>
    </row>
    <row r="317" spans="1:16" ht="10.5" customHeight="1" x14ac:dyDescent="0.3">
      <c r="A317" s="62">
        <v>1</v>
      </c>
      <c r="B317" s="12" t="s">
        <v>289</v>
      </c>
      <c r="C317" s="13"/>
      <c r="D317" s="13"/>
      <c r="E317" s="13"/>
      <c r="F317" s="19"/>
      <c r="G317" s="13"/>
      <c r="H317" s="17"/>
      <c r="I317" s="13"/>
      <c r="J317" s="13"/>
      <c r="K317" s="17"/>
      <c r="L317" s="18"/>
      <c r="M317" s="16"/>
      <c r="N317" s="13"/>
      <c r="O317" s="17"/>
      <c r="P317" s="13"/>
    </row>
    <row r="318" spans="1:16" s="21" customFormat="1" ht="9.9499999999999993" customHeight="1" x14ac:dyDescent="0.3">
      <c r="A318" s="63"/>
      <c r="B318" s="12" t="s">
        <v>290</v>
      </c>
      <c r="C318" s="13">
        <v>275.3</v>
      </c>
      <c r="D318" s="13">
        <v>100</v>
      </c>
      <c r="E318" s="13">
        <v>100</v>
      </c>
      <c r="F318" s="19">
        <f t="shared" si="85"/>
        <v>0.36324010170722848</v>
      </c>
      <c r="G318" s="13">
        <v>5</v>
      </c>
      <c r="H318" s="17">
        <f t="shared" ref="H318:H319" si="95">G318/D318</f>
        <v>0.05</v>
      </c>
      <c r="I318" s="13"/>
      <c r="J318" s="13">
        <v>0</v>
      </c>
      <c r="K318" s="17">
        <f t="shared" ref="K318:K319" si="96">J318/G318</f>
        <v>0</v>
      </c>
      <c r="L318" s="18">
        <f t="shared" si="80"/>
        <v>5</v>
      </c>
      <c r="M318" s="16">
        <v>0.05</v>
      </c>
      <c r="N318" s="13">
        <v>5</v>
      </c>
      <c r="O318" s="17">
        <f t="shared" si="81"/>
        <v>0.05</v>
      </c>
      <c r="P318" s="13">
        <v>0</v>
      </c>
    </row>
    <row r="319" spans="1:16" s="21" customFormat="1" ht="9.9499999999999993" customHeight="1" x14ac:dyDescent="0.3">
      <c r="A319" s="64"/>
      <c r="B319" s="12" t="s">
        <v>166</v>
      </c>
      <c r="C319" s="13">
        <v>794.7</v>
      </c>
      <c r="D319" s="13">
        <v>250</v>
      </c>
      <c r="E319" s="13">
        <v>250</v>
      </c>
      <c r="F319" s="19">
        <v>0.31458411979363282</v>
      </c>
      <c r="G319" s="13">
        <v>12</v>
      </c>
      <c r="H319" s="17">
        <f t="shared" si="95"/>
        <v>4.8000000000000001E-2</v>
      </c>
      <c r="I319" s="13"/>
      <c r="J319" s="13">
        <v>3</v>
      </c>
      <c r="K319" s="17">
        <f t="shared" si="96"/>
        <v>0.25</v>
      </c>
      <c r="L319" s="18">
        <f t="shared" si="80"/>
        <v>12</v>
      </c>
      <c r="M319" s="16">
        <v>0.05</v>
      </c>
      <c r="N319" s="13">
        <v>12</v>
      </c>
      <c r="O319" s="17">
        <f t="shared" si="81"/>
        <v>4.8000000000000001E-2</v>
      </c>
      <c r="P319" s="13">
        <v>0</v>
      </c>
    </row>
    <row r="320" spans="1:16" ht="9.9499999999999993" customHeight="1" x14ac:dyDescent="0.3">
      <c r="A320" s="62">
        <v>2</v>
      </c>
      <c r="B320" s="12" t="s">
        <v>291</v>
      </c>
      <c r="C320" s="13"/>
      <c r="D320" s="13"/>
      <c r="E320" s="13"/>
      <c r="F320" s="19"/>
      <c r="G320" s="13"/>
      <c r="H320" s="17"/>
      <c r="I320" s="13"/>
      <c r="J320" s="13"/>
      <c r="K320" s="17"/>
      <c r="L320" s="18"/>
      <c r="M320" s="16"/>
      <c r="N320" s="13"/>
      <c r="O320" s="17"/>
      <c r="P320" s="13"/>
    </row>
    <row r="321" spans="1:16" s="21" customFormat="1" ht="9.9499999999999993" customHeight="1" x14ac:dyDescent="0.3">
      <c r="A321" s="63"/>
      <c r="B321" s="12" t="s">
        <v>292</v>
      </c>
      <c r="C321" s="13">
        <v>36.26</v>
      </c>
      <c r="D321" s="13">
        <v>0</v>
      </c>
      <c r="E321" s="13">
        <v>0</v>
      </c>
      <c r="F321" s="19">
        <f t="shared" si="85"/>
        <v>0</v>
      </c>
      <c r="G321" s="13">
        <v>0</v>
      </c>
      <c r="H321" s="17">
        <v>0</v>
      </c>
      <c r="I321" s="13"/>
      <c r="J321" s="13">
        <v>0</v>
      </c>
      <c r="K321" s="17">
        <v>0</v>
      </c>
      <c r="L321" s="18">
        <f t="shared" si="80"/>
        <v>0</v>
      </c>
      <c r="M321" s="16">
        <v>0.05</v>
      </c>
      <c r="N321" s="13">
        <v>0</v>
      </c>
      <c r="O321" s="17">
        <v>0</v>
      </c>
      <c r="P321" s="13">
        <v>0</v>
      </c>
    </row>
    <row r="322" spans="1:16" s="21" customFormat="1" ht="9.9499999999999993" customHeight="1" x14ac:dyDescent="0.3">
      <c r="A322" s="63"/>
      <c r="B322" s="12" t="s">
        <v>293</v>
      </c>
      <c r="C322" s="13">
        <v>39.700000000000003</v>
      </c>
      <c r="D322" s="13">
        <v>0</v>
      </c>
      <c r="E322" s="13">
        <v>0</v>
      </c>
      <c r="F322" s="19">
        <f t="shared" si="85"/>
        <v>0</v>
      </c>
      <c r="G322" s="13">
        <v>0</v>
      </c>
      <c r="H322" s="17">
        <v>0</v>
      </c>
      <c r="I322" s="13"/>
      <c r="J322" s="13">
        <v>0</v>
      </c>
      <c r="K322" s="17">
        <v>0</v>
      </c>
      <c r="L322" s="18">
        <f t="shared" si="80"/>
        <v>0</v>
      </c>
      <c r="M322" s="16">
        <v>0.05</v>
      </c>
      <c r="N322" s="13">
        <v>0</v>
      </c>
      <c r="O322" s="17">
        <v>0</v>
      </c>
      <c r="P322" s="13">
        <v>0</v>
      </c>
    </row>
    <row r="323" spans="1:16" s="21" customFormat="1" ht="9.9499999999999993" customHeight="1" x14ac:dyDescent="0.3">
      <c r="A323" s="63"/>
      <c r="B323" s="12" t="s">
        <v>294</v>
      </c>
      <c r="C323" s="13">
        <v>33.53</v>
      </c>
      <c r="D323" s="13">
        <v>0</v>
      </c>
      <c r="E323" s="13">
        <v>0</v>
      </c>
      <c r="F323" s="19">
        <f t="shared" si="85"/>
        <v>0</v>
      </c>
      <c r="G323" s="13">
        <v>0</v>
      </c>
      <c r="H323" s="17">
        <v>0</v>
      </c>
      <c r="I323" s="13"/>
      <c r="J323" s="13">
        <v>0</v>
      </c>
      <c r="K323" s="17">
        <v>0</v>
      </c>
      <c r="L323" s="18">
        <f t="shared" si="80"/>
        <v>0</v>
      </c>
      <c r="M323" s="16">
        <v>0.05</v>
      </c>
      <c r="N323" s="13">
        <v>0</v>
      </c>
      <c r="O323" s="17">
        <v>0</v>
      </c>
      <c r="P323" s="13">
        <v>0</v>
      </c>
    </row>
    <row r="324" spans="1:16" s="21" customFormat="1" ht="9.9499999999999993" customHeight="1" x14ac:dyDescent="0.3">
      <c r="A324" s="64"/>
      <c r="B324" s="12" t="s">
        <v>295</v>
      </c>
      <c r="C324" s="13">
        <v>46.23</v>
      </c>
      <c r="D324" s="13">
        <v>0</v>
      </c>
      <c r="E324" s="13">
        <v>0</v>
      </c>
      <c r="F324" s="19">
        <f t="shared" si="85"/>
        <v>0</v>
      </c>
      <c r="G324" s="13">
        <v>0</v>
      </c>
      <c r="H324" s="17">
        <v>0</v>
      </c>
      <c r="I324" s="13"/>
      <c r="J324" s="13">
        <v>0</v>
      </c>
      <c r="K324" s="17">
        <v>0</v>
      </c>
      <c r="L324" s="18">
        <f t="shared" si="80"/>
        <v>0</v>
      </c>
      <c r="M324" s="16">
        <v>0.05</v>
      </c>
      <c r="N324" s="13">
        <v>0</v>
      </c>
      <c r="O324" s="17">
        <v>0</v>
      </c>
      <c r="P324" s="13">
        <v>0</v>
      </c>
    </row>
    <row r="325" spans="1:16" s="21" customFormat="1" ht="9.9499999999999993" customHeight="1" x14ac:dyDescent="0.3">
      <c r="A325" s="8">
        <v>3</v>
      </c>
      <c r="B325" s="12" t="s">
        <v>296</v>
      </c>
      <c r="C325" s="13">
        <v>373.99</v>
      </c>
      <c r="D325" s="13">
        <v>30</v>
      </c>
      <c r="E325" s="13">
        <v>30</v>
      </c>
      <c r="F325" s="19">
        <f t="shared" si="85"/>
        <v>8.0216048557448058E-2</v>
      </c>
      <c r="G325" s="13">
        <v>0</v>
      </c>
      <c r="H325" s="17">
        <f>G325/D325</f>
        <v>0</v>
      </c>
      <c r="I325" s="13"/>
      <c r="J325" s="13">
        <v>0</v>
      </c>
      <c r="K325" s="17">
        <v>0</v>
      </c>
      <c r="L325" s="18">
        <f t="shared" si="80"/>
        <v>1</v>
      </c>
      <c r="M325" s="16">
        <v>0.05</v>
      </c>
      <c r="N325" s="13">
        <v>0</v>
      </c>
      <c r="O325" s="17">
        <f t="shared" si="81"/>
        <v>0</v>
      </c>
      <c r="P325" s="13">
        <v>0</v>
      </c>
    </row>
    <row r="326" spans="1:16" s="21" customFormat="1" ht="9.9499999999999993" customHeight="1" x14ac:dyDescent="0.3">
      <c r="A326" s="62">
        <v>4</v>
      </c>
      <c r="B326" s="12" t="s">
        <v>297</v>
      </c>
      <c r="C326" s="13"/>
      <c r="D326" s="13"/>
      <c r="E326" s="13"/>
      <c r="F326" s="19"/>
      <c r="G326" s="13"/>
      <c r="H326" s="17"/>
      <c r="I326" s="13"/>
      <c r="J326" s="13"/>
      <c r="K326" s="17"/>
      <c r="L326" s="18"/>
      <c r="M326" s="16"/>
      <c r="N326" s="13"/>
      <c r="O326" s="17"/>
      <c r="P326" s="13"/>
    </row>
    <row r="327" spans="1:16" s="21" customFormat="1" ht="9.9499999999999993" customHeight="1" x14ac:dyDescent="0.3">
      <c r="A327" s="64"/>
      <c r="B327" s="12" t="s">
        <v>298</v>
      </c>
      <c r="C327" s="13">
        <v>385.8</v>
      </c>
      <c r="D327" s="13">
        <v>680</v>
      </c>
      <c r="E327" s="13">
        <v>680</v>
      </c>
      <c r="F327" s="19">
        <f t="shared" si="85"/>
        <v>1.7625712804561948</v>
      </c>
      <c r="G327" s="13">
        <v>0</v>
      </c>
      <c r="H327" s="17">
        <f t="shared" ref="H327:H328" si="97">G327/D327</f>
        <v>0</v>
      </c>
      <c r="I327" s="13"/>
      <c r="J327" s="13">
        <v>0</v>
      </c>
      <c r="K327" s="17">
        <v>0</v>
      </c>
      <c r="L327" s="18">
        <f t="shared" si="80"/>
        <v>34</v>
      </c>
      <c r="M327" s="16">
        <v>0.05</v>
      </c>
      <c r="N327" s="13">
        <v>0</v>
      </c>
      <c r="O327" s="17">
        <f t="shared" si="81"/>
        <v>0</v>
      </c>
      <c r="P327" s="13">
        <v>0</v>
      </c>
    </row>
    <row r="328" spans="1:16" s="21" customFormat="1" ht="9.9499999999999993" customHeight="1" x14ac:dyDescent="0.3">
      <c r="A328" s="8">
        <v>5</v>
      </c>
      <c r="B328" s="12" t="s">
        <v>299</v>
      </c>
      <c r="C328" s="13">
        <v>119.27</v>
      </c>
      <c r="D328" s="13">
        <v>25</v>
      </c>
      <c r="E328" s="13">
        <v>25</v>
      </c>
      <c r="F328" s="19">
        <f t="shared" si="85"/>
        <v>0.20960845141276097</v>
      </c>
      <c r="G328" s="13">
        <v>0</v>
      </c>
      <c r="H328" s="17">
        <f t="shared" si="97"/>
        <v>0</v>
      </c>
      <c r="I328" s="13"/>
      <c r="J328" s="13">
        <v>0</v>
      </c>
      <c r="K328" s="17">
        <v>0</v>
      </c>
      <c r="L328" s="18">
        <f t="shared" si="80"/>
        <v>1</v>
      </c>
      <c r="M328" s="16">
        <v>0.05</v>
      </c>
      <c r="N328" s="13">
        <v>0</v>
      </c>
      <c r="O328" s="17">
        <f t="shared" si="81"/>
        <v>0</v>
      </c>
      <c r="P328" s="13">
        <v>0</v>
      </c>
    </row>
    <row r="329" spans="1:16" s="21" customFormat="1" ht="9.9499999999999993" customHeight="1" x14ac:dyDescent="0.3">
      <c r="A329" s="62">
        <v>6</v>
      </c>
      <c r="B329" s="12" t="s">
        <v>300</v>
      </c>
      <c r="C329" s="13"/>
      <c r="D329" s="13"/>
      <c r="E329" s="13"/>
      <c r="F329" s="19"/>
      <c r="G329" s="13"/>
      <c r="H329" s="17"/>
      <c r="I329" s="13"/>
      <c r="J329" s="13"/>
      <c r="K329" s="17"/>
      <c r="L329" s="18"/>
      <c r="M329" s="16"/>
      <c r="N329" s="13"/>
      <c r="O329" s="17"/>
      <c r="P329" s="13"/>
    </row>
    <row r="330" spans="1:16" s="21" customFormat="1" ht="9.9499999999999993" customHeight="1" x14ac:dyDescent="0.3">
      <c r="A330" s="63"/>
      <c r="B330" s="12" t="s">
        <v>301</v>
      </c>
      <c r="C330" s="13">
        <v>105.37</v>
      </c>
      <c r="D330" s="13">
        <v>28</v>
      </c>
      <c r="E330" s="13">
        <v>28</v>
      </c>
      <c r="F330" s="19">
        <f t="shared" si="85"/>
        <v>0.2657302837619816</v>
      </c>
      <c r="G330" s="13">
        <v>0</v>
      </c>
      <c r="H330" s="17">
        <f t="shared" ref="H330:H331" si="98">G330/D330</f>
        <v>0</v>
      </c>
      <c r="I330" s="13"/>
      <c r="J330" s="13">
        <v>0</v>
      </c>
      <c r="K330" s="17">
        <v>0</v>
      </c>
      <c r="L330" s="18">
        <f t="shared" si="80"/>
        <v>1</v>
      </c>
      <c r="M330" s="16">
        <v>0.05</v>
      </c>
      <c r="N330" s="13">
        <v>0</v>
      </c>
      <c r="O330" s="17">
        <f t="shared" si="81"/>
        <v>0</v>
      </c>
      <c r="P330" s="13">
        <v>0</v>
      </c>
    </row>
    <row r="331" spans="1:16" s="21" customFormat="1" ht="9.9499999999999993" customHeight="1" x14ac:dyDescent="0.3">
      <c r="A331" s="63"/>
      <c r="B331" s="12" t="s">
        <v>302</v>
      </c>
      <c r="C331" s="13">
        <v>180.53</v>
      </c>
      <c r="D331" s="13">
        <v>42</v>
      </c>
      <c r="E331" s="13">
        <v>42</v>
      </c>
      <c r="F331" s="19">
        <f t="shared" si="85"/>
        <v>0.23264831329972857</v>
      </c>
      <c r="G331" s="13">
        <v>0</v>
      </c>
      <c r="H331" s="17">
        <f t="shared" si="98"/>
        <v>0</v>
      </c>
      <c r="I331" s="13"/>
      <c r="J331" s="13">
        <v>0</v>
      </c>
      <c r="K331" s="17">
        <v>0</v>
      </c>
      <c r="L331" s="18">
        <f t="shared" si="80"/>
        <v>2</v>
      </c>
      <c r="M331" s="16">
        <v>0.05</v>
      </c>
      <c r="N331" s="13">
        <v>0</v>
      </c>
      <c r="O331" s="17">
        <v>0</v>
      </c>
      <c r="P331" s="13">
        <v>0</v>
      </c>
    </row>
    <row r="332" spans="1:16" s="21" customFormat="1" ht="9.9499999999999993" customHeight="1" x14ac:dyDescent="0.3">
      <c r="A332" s="64"/>
      <c r="B332" s="12" t="s">
        <v>303</v>
      </c>
      <c r="C332" s="13">
        <v>22.28</v>
      </c>
      <c r="D332" s="13">
        <v>0</v>
      </c>
      <c r="E332" s="13">
        <v>0</v>
      </c>
      <c r="F332" s="19">
        <f t="shared" si="85"/>
        <v>0</v>
      </c>
      <c r="G332" s="13">
        <v>0</v>
      </c>
      <c r="H332" s="17">
        <v>0</v>
      </c>
      <c r="I332" s="13"/>
      <c r="J332" s="13">
        <v>0</v>
      </c>
      <c r="K332" s="17">
        <v>0</v>
      </c>
      <c r="L332" s="18">
        <f t="shared" si="80"/>
        <v>0</v>
      </c>
      <c r="M332" s="16">
        <v>0.05</v>
      </c>
      <c r="N332" s="13">
        <v>0</v>
      </c>
      <c r="O332" s="17">
        <v>0</v>
      </c>
      <c r="P332" s="13">
        <v>0</v>
      </c>
    </row>
    <row r="333" spans="1:16" s="21" customFormat="1" ht="9.9499999999999993" customHeight="1" x14ac:dyDescent="0.3">
      <c r="A333" s="8">
        <v>7</v>
      </c>
      <c r="B333" s="12" t="s">
        <v>304</v>
      </c>
      <c r="C333" s="13">
        <v>526.46</v>
      </c>
      <c r="D333" s="13">
        <v>280</v>
      </c>
      <c r="E333" s="13">
        <v>280</v>
      </c>
      <c r="F333" s="19">
        <f t="shared" si="85"/>
        <v>0.53185427192949131</v>
      </c>
      <c r="G333" s="13">
        <v>0</v>
      </c>
      <c r="H333" s="17">
        <f t="shared" ref="H333:H335" si="99">G333/D333</f>
        <v>0</v>
      </c>
      <c r="I333" s="13"/>
      <c r="J333" s="13">
        <v>0</v>
      </c>
      <c r="K333" s="17">
        <v>0</v>
      </c>
      <c r="L333" s="18">
        <f t="shared" si="80"/>
        <v>14</v>
      </c>
      <c r="M333" s="16">
        <v>0.05</v>
      </c>
      <c r="N333" s="13">
        <v>0</v>
      </c>
      <c r="O333" s="17">
        <f t="shared" si="81"/>
        <v>0</v>
      </c>
      <c r="P333" s="13">
        <v>0</v>
      </c>
    </row>
    <row r="334" spans="1:16" s="21" customFormat="1" ht="9.9499999999999993" customHeight="1" x14ac:dyDescent="0.3">
      <c r="A334" s="8">
        <v>8</v>
      </c>
      <c r="B334" s="12" t="s">
        <v>305</v>
      </c>
      <c r="C334" s="13">
        <v>86.8</v>
      </c>
      <c r="D334" s="13">
        <v>14</v>
      </c>
      <c r="E334" s="13">
        <v>14</v>
      </c>
      <c r="F334" s="19">
        <f t="shared" si="85"/>
        <v>0.16129032258064516</v>
      </c>
      <c r="G334" s="13">
        <v>0</v>
      </c>
      <c r="H334" s="17">
        <f t="shared" si="99"/>
        <v>0</v>
      </c>
      <c r="I334" s="13"/>
      <c r="J334" s="13">
        <v>0</v>
      </c>
      <c r="K334" s="17">
        <v>0</v>
      </c>
      <c r="L334" s="18">
        <f t="shared" si="80"/>
        <v>0</v>
      </c>
      <c r="M334" s="16">
        <v>0.05</v>
      </c>
      <c r="N334" s="13">
        <v>0</v>
      </c>
      <c r="O334" s="17">
        <f t="shared" si="81"/>
        <v>0</v>
      </c>
      <c r="P334" s="13">
        <v>0</v>
      </c>
    </row>
    <row r="335" spans="1:16" s="21" customFormat="1" ht="9.9499999999999993" customHeight="1" x14ac:dyDescent="0.3">
      <c r="A335" s="8">
        <v>9</v>
      </c>
      <c r="B335" s="12" t="s">
        <v>306</v>
      </c>
      <c r="C335" s="13">
        <v>57.62</v>
      </c>
      <c r="D335" s="13">
        <v>2</v>
      </c>
      <c r="E335" s="13">
        <v>2</v>
      </c>
      <c r="F335" s="19">
        <f t="shared" si="85"/>
        <v>3.4710170079833395E-2</v>
      </c>
      <c r="G335" s="13">
        <v>0</v>
      </c>
      <c r="H335" s="17">
        <f t="shared" si="99"/>
        <v>0</v>
      </c>
      <c r="I335" s="13"/>
      <c r="J335" s="13">
        <v>0</v>
      </c>
      <c r="K335" s="17">
        <v>0</v>
      </c>
      <c r="L335" s="18">
        <f t="shared" si="80"/>
        <v>0</v>
      </c>
      <c r="M335" s="16">
        <v>0.05</v>
      </c>
      <c r="N335" s="13">
        <v>0</v>
      </c>
      <c r="O335" s="17">
        <f t="shared" si="81"/>
        <v>0</v>
      </c>
      <c r="P335" s="13">
        <v>0</v>
      </c>
    </row>
    <row r="336" spans="1:16" s="21" customFormat="1" ht="9.9499999999999993" customHeight="1" x14ac:dyDescent="0.3">
      <c r="A336" s="8">
        <v>10</v>
      </c>
      <c r="B336" s="12" t="s">
        <v>307</v>
      </c>
      <c r="C336" s="13"/>
      <c r="D336" s="13"/>
      <c r="E336" s="13"/>
      <c r="F336" s="19"/>
      <c r="G336" s="13"/>
      <c r="H336" s="17"/>
      <c r="I336" s="13"/>
      <c r="J336" s="13"/>
      <c r="K336" s="17"/>
      <c r="L336" s="18"/>
      <c r="M336" s="16"/>
      <c r="N336" s="13"/>
      <c r="O336" s="17"/>
      <c r="P336" s="13"/>
    </row>
    <row r="337" spans="1:18" s="21" customFormat="1" ht="9.9499999999999993" customHeight="1" x14ac:dyDescent="0.3">
      <c r="A337" s="8"/>
      <c r="B337" s="12" t="s">
        <v>308</v>
      </c>
      <c r="C337" s="13">
        <v>71.709999999999994</v>
      </c>
      <c r="D337" s="13">
        <v>7</v>
      </c>
      <c r="E337" s="13">
        <v>7</v>
      </c>
      <c r="F337" s="19">
        <f t="shared" si="85"/>
        <v>9.7615395342351141E-2</v>
      </c>
      <c r="G337" s="13">
        <v>0</v>
      </c>
      <c r="H337" s="17">
        <f t="shared" ref="H337:H339" si="100">G337/D337</f>
        <v>0</v>
      </c>
      <c r="I337" s="13"/>
      <c r="J337" s="13">
        <v>0</v>
      </c>
      <c r="K337" s="17">
        <v>0</v>
      </c>
      <c r="L337" s="18">
        <f t="shared" ref="L337:L372" si="101">ROUNDDOWN(E337*M337,0)</f>
        <v>0</v>
      </c>
      <c r="M337" s="16">
        <v>0.05</v>
      </c>
      <c r="N337" s="13">
        <v>0</v>
      </c>
      <c r="O337" s="17">
        <f t="shared" si="81"/>
        <v>0</v>
      </c>
      <c r="P337" s="13">
        <v>0</v>
      </c>
    </row>
    <row r="338" spans="1:18" s="21" customFormat="1" ht="9.9499999999999993" customHeight="1" x14ac:dyDescent="0.3">
      <c r="A338" s="8">
        <v>11</v>
      </c>
      <c r="B338" s="12" t="s">
        <v>309</v>
      </c>
      <c r="C338" s="13">
        <v>19.73</v>
      </c>
      <c r="D338" s="13">
        <v>80</v>
      </c>
      <c r="E338" s="13">
        <v>80</v>
      </c>
      <c r="F338" s="19">
        <f t="shared" si="85"/>
        <v>4.0547389761784087</v>
      </c>
      <c r="G338" s="13">
        <v>2</v>
      </c>
      <c r="H338" s="17">
        <f t="shared" si="100"/>
        <v>2.5000000000000001E-2</v>
      </c>
      <c r="I338" s="13"/>
      <c r="J338" s="13">
        <v>0</v>
      </c>
      <c r="K338" s="17">
        <v>0</v>
      </c>
      <c r="L338" s="18">
        <f t="shared" si="101"/>
        <v>4</v>
      </c>
      <c r="M338" s="16">
        <v>0.05</v>
      </c>
      <c r="N338" s="13">
        <v>2</v>
      </c>
      <c r="O338" s="17">
        <f t="shared" si="81"/>
        <v>2.5000000000000001E-2</v>
      </c>
      <c r="P338" s="13">
        <v>0</v>
      </c>
    </row>
    <row r="339" spans="1:18" s="21" customFormat="1" ht="9.9499999999999993" customHeight="1" x14ac:dyDescent="0.3">
      <c r="A339" s="8">
        <v>12</v>
      </c>
      <c r="B339" s="12" t="s">
        <v>310</v>
      </c>
      <c r="C339" s="13">
        <v>335.46</v>
      </c>
      <c r="D339" s="13">
        <v>120</v>
      </c>
      <c r="E339" s="13">
        <v>120</v>
      </c>
      <c r="F339" s="19">
        <f t="shared" si="85"/>
        <v>0.3577177606868181</v>
      </c>
      <c r="G339" s="13">
        <v>4</v>
      </c>
      <c r="H339" s="17">
        <f t="shared" si="100"/>
        <v>3.3333333333333333E-2</v>
      </c>
      <c r="I339" s="13"/>
      <c r="J339" s="13">
        <v>0</v>
      </c>
      <c r="K339" s="17">
        <v>0</v>
      </c>
      <c r="L339" s="18">
        <f t="shared" si="101"/>
        <v>6</v>
      </c>
      <c r="M339" s="16">
        <v>0.05</v>
      </c>
      <c r="N339" s="13">
        <v>4</v>
      </c>
      <c r="O339" s="17">
        <f t="shared" si="81"/>
        <v>3.3333333333333333E-2</v>
      </c>
      <c r="P339" s="13">
        <v>0</v>
      </c>
    </row>
    <row r="340" spans="1:18" ht="40.15" customHeight="1" x14ac:dyDescent="0.3">
      <c r="A340" s="8">
        <v>13</v>
      </c>
      <c r="B340" s="12" t="s">
        <v>18</v>
      </c>
      <c r="C340" s="13"/>
      <c r="D340" s="13"/>
      <c r="E340" s="13"/>
      <c r="F340" s="19"/>
      <c r="G340" s="13"/>
      <c r="H340" s="17"/>
      <c r="I340" s="13"/>
      <c r="J340" s="13"/>
      <c r="K340" s="17"/>
      <c r="L340" s="18"/>
      <c r="M340" s="16"/>
      <c r="N340" s="13"/>
      <c r="O340" s="17"/>
      <c r="P340" s="13"/>
    </row>
    <row r="341" spans="1:18" s="28" customFormat="1" ht="12" customHeight="1" x14ac:dyDescent="0.3">
      <c r="A341" s="73" t="s">
        <v>311</v>
      </c>
      <c r="B341" s="73"/>
      <c r="C341" s="22">
        <f>SUM(C339,C338,C337,C335,C334,C333,C332,C331,C330,C328,C327,C325,C324,C323,C322,C321,C319,C318)</f>
        <v>3510.7400000000007</v>
      </c>
      <c r="D341" s="30">
        <f>SUM(D318:D340)</f>
        <v>1658</v>
      </c>
      <c r="E341" s="30">
        <f>SUM(E318:E340)</f>
        <v>1658</v>
      </c>
      <c r="F341" s="23">
        <f t="shared" si="85"/>
        <v>0.47226510650176307</v>
      </c>
      <c r="G341" s="30">
        <f>SUM(G318:G340)</f>
        <v>23</v>
      </c>
      <c r="H341" s="17">
        <f t="shared" ref="H341" si="102">G341/D341</f>
        <v>1.3872135102533172E-2</v>
      </c>
      <c r="I341" s="30">
        <f t="shared" ref="I341:J341" si="103">SUM(I318:I340)</f>
        <v>0</v>
      </c>
      <c r="J341" s="30">
        <f t="shared" si="103"/>
        <v>3</v>
      </c>
      <c r="K341" s="24">
        <f t="shared" ref="K341" si="104">J341/G341</f>
        <v>0.13043478260869565</v>
      </c>
      <c r="L341" s="25">
        <f>SUM(L318:L340)</f>
        <v>80</v>
      </c>
      <c r="M341" s="26"/>
      <c r="N341" s="30">
        <f>SUM(N318:N340)</f>
        <v>23</v>
      </c>
      <c r="O341" s="24">
        <f t="shared" ref="O341" si="105">N341/E341</f>
        <v>1.3872135102533172E-2</v>
      </c>
      <c r="P341" s="30">
        <f>SUM(P318:P340)</f>
        <v>0</v>
      </c>
    </row>
    <row r="342" spans="1:18" ht="9.9499999999999993" customHeight="1" x14ac:dyDescent="0.3">
      <c r="A342" s="72" t="s">
        <v>312</v>
      </c>
      <c r="B342" s="72"/>
      <c r="C342" s="13"/>
      <c r="D342" s="13"/>
      <c r="E342" s="13"/>
      <c r="F342" s="19"/>
      <c r="G342" s="13"/>
      <c r="H342" s="17"/>
      <c r="I342" s="13"/>
      <c r="J342" s="13"/>
      <c r="K342" s="17"/>
      <c r="L342" s="18"/>
      <c r="M342" s="16"/>
      <c r="N342" s="13"/>
      <c r="O342" s="17"/>
      <c r="P342" s="13"/>
    </row>
    <row r="343" spans="1:18" ht="9.9499999999999993" customHeight="1" x14ac:dyDescent="0.3">
      <c r="A343" s="62">
        <v>1</v>
      </c>
      <c r="B343" s="12" t="s">
        <v>313</v>
      </c>
      <c r="C343" s="13"/>
      <c r="D343" s="13"/>
      <c r="E343" s="13"/>
      <c r="F343" s="19"/>
      <c r="G343" s="13"/>
      <c r="H343" s="17"/>
      <c r="I343" s="13"/>
      <c r="J343" s="13"/>
      <c r="K343" s="17"/>
      <c r="L343" s="18"/>
      <c r="M343" s="16"/>
      <c r="N343" s="13"/>
      <c r="O343" s="17"/>
      <c r="P343" s="13"/>
    </row>
    <row r="344" spans="1:18" s="21" customFormat="1" ht="9.9499999999999993" customHeight="1" x14ac:dyDescent="0.3">
      <c r="A344" s="63"/>
      <c r="B344" s="12" t="s">
        <v>314</v>
      </c>
      <c r="C344" s="13">
        <v>15.37</v>
      </c>
      <c r="D344" s="13">
        <v>0</v>
      </c>
      <c r="E344" s="13">
        <v>0</v>
      </c>
      <c r="F344" s="19">
        <f t="shared" ref="F344:F375" si="106">E344/C344</f>
        <v>0</v>
      </c>
      <c r="G344" s="13">
        <v>0</v>
      </c>
      <c r="H344" s="17">
        <v>0</v>
      </c>
      <c r="I344" s="13"/>
      <c r="J344" s="13">
        <v>0</v>
      </c>
      <c r="K344" s="17">
        <v>0</v>
      </c>
      <c r="L344" s="18">
        <f t="shared" si="101"/>
        <v>0</v>
      </c>
      <c r="M344" s="16">
        <v>0.05</v>
      </c>
      <c r="N344" s="13">
        <v>0</v>
      </c>
      <c r="O344" s="17">
        <v>0</v>
      </c>
      <c r="P344" s="13">
        <v>0</v>
      </c>
    </row>
    <row r="345" spans="1:18" s="21" customFormat="1" ht="9.9499999999999993" customHeight="1" x14ac:dyDescent="0.3">
      <c r="A345" s="64"/>
      <c r="B345" s="12" t="s">
        <v>315</v>
      </c>
      <c r="C345" s="13">
        <v>44.88</v>
      </c>
      <c r="D345" s="13">
        <v>0</v>
      </c>
      <c r="E345" s="13">
        <v>0</v>
      </c>
      <c r="F345" s="19">
        <f t="shared" si="106"/>
        <v>0</v>
      </c>
      <c r="G345" s="13">
        <v>0</v>
      </c>
      <c r="H345" s="17">
        <v>0</v>
      </c>
      <c r="I345" s="13"/>
      <c r="J345" s="13">
        <v>0</v>
      </c>
      <c r="K345" s="17">
        <v>0</v>
      </c>
      <c r="L345" s="18">
        <f t="shared" si="101"/>
        <v>0</v>
      </c>
      <c r="M345" s="16">
        <v>0.05</v>
      </c>
      <c r="N345" s="13">
        <v>0</v>
      </c>
      <c r="O345" s="17">
        <v>0</v>
      </c>
      <c r="P345" s="13">
        <v>0</v>
      </c>
    </row>
    <row r="346" spans="1:18" s="21" customFormat="1" ht="9.9499999999999993" customHeight="1" x14ac:dyDescent="0.3">
      <c r="A346" s="8">
        <v>2</v>
      </c>
      <c r="B346" s="12" t="s">
        <v>316</v>
      </c>
      <c r="C346" s="13">
        <v>26.11</v>
      </c>
      <c r="D346" s="13">
        <v>0</v>
      </c>
      <c r="E346" s="13">
        <v>0</v>
      </c>
      <c r="F346" s="19">
        <f t="shared" si="106"/>
        <v>0</v>
      </c>
      <c r="G346" s="13">
        <v>0</v>
      </c>
      <c r="H346" s="17">
        <v>0</v>
      </c>
      <c r="I346" s="13"/>
      <c r="J346" s="13">
        <v>0</v>
      </c>
      <c r="K346" s="17">
        <v>0</v>
      </c>
      <c r="L346" s="18">
        <f t="shared" si="101"/>
        <v>0</v>
      </c>
      <c r="M346" s="16">
        <v>0.05</v>
      </c>
      <c r="N346" s="13">
        <v>0</v>
      </c>
      <c r="O346" s="17">
        <v>0</v>
      </c>
      <c r="P346" s="13">
        <v>0</v>
      </c>
      <c r="R346" s="32"/>
    </row>
    <row r="347" spans="1:18" s="21" customFormat="1" ht="9.9499999999999993" customHeight="1" x14ac:dyDescent="0.3">
      <c r="A347" s="62">
        <v>3</v>
      </c>
      <c r="B347" s="12" t="s">
        <v>317</v>
      </c>
      <c r="C347" s="13"/>
      <c r="D347" s="13"/>
      <c r="E347" s="13"/>
      <c r="F347" s="19"/>
      <c r="G347" s="13"/>
      <c r="H347" s="17"/>
      <c r="I347" s="13"/>
      <c r="J347" s="13"/>
      <c r="K347" s="17"/>
      <c r="L347" s="18"/>
      <c r="M347" s="16"/>
      <c r="N347" s="13"/>
      <c r="O347" s="17"/>
      <c r="P347" s="13"/>
    </row>
    <row r="348" spans="1:18" s="21" customFormat="1" ht="9.9499999999999993" customHeight="1" x14ac:dyDescent="0.3">
      <c r="A348" s="63"/>
      <c r="B348" s="12" t="s">
        <v>318</v>
      </c>
      <c r="C348" s="13">
        <v>37.22</v>
      </c>
      <c r="D348" s="13">
        <v>15</v>
      </c>
      <c r="E348" s="13">
        <v>15</v>
      </c>
      <c r="F348" s="19">
        <f t="shared" si="106"/>
        <v>0.40300913487372381</v>
      </c>
      <c r="G348" s="13">
        <v>0</v>
      </c>
      <c r="H348" s="17">
        <f t="shared" ref="H348:H350" si="107">G348/D348</f>
        <v>0</v>
      </c>
      <c r="I348" s="13"/>
      <c r="J348" s="13">
        <v>0</v>
      </c>
      <c r="K348" s="17">
        <v>0</v>
      </c>
      <c r="L348" s="18">
        <f t="shared" si="101"/>
        <v>0</v>
      </c>
      <c r="M348" s="16">
        <v>0.05</v>
      </c>
      <c r="N348" s="13">
        <v>0</v>
      </c>
      <c r="O348" s="17">
        <f t="shared" ref="O348:O375" si="108">N348/E348</f>
        <v>0</v>
      </c>
      <c r="P348" s="13">
        <v>0</v>
      </c>
    </row>
    <row r="349" spans="1:18" s="21" customFormat="1" ht="9.9499999999999993" customHeight="1" x14ac:dyDescent="0.3">
      <c r="A349" s="63"/>
      <c r="B349" s="12" t="s">
        <v>117</v>
      </c>
      <c r="C349" s="13">
        <v>31.33</v>
      </c>
      <c r="D349" s="13">
        <v>12</v>
      </c>
      <c r="E349" s="13">
        <v>12</v>
      </c>
      <c r="F349" s="19">
        <f t="shared" si="106"/>
        <v>0.38301947015639964</v>
      </c>
      <c r="G349" s="13">
        <v>0</v>
      </c>
      <c r="H349" s="17">
        <f t="shared" si="107"/>
        <v>0</v>
      </c>
      <c r="I349" s="13"/>
      <c r="J349" s="13">
        <v>0</v>
      </c>
      <c r="K349" s="17">
        <v>0</v>
      </c>
      <c r="L349" s="18">
        <f t="shared" si="101"/>
        <v>0</v>
      </c>
      <c r="M349" s="16">
        <v>0.05</v>
      </c>
      <c r="N349" s="13">
        <v>0</v>
      </c>
      <c r="O349" s="17">
        <f t="shared" si="108"/>
        <v>0</v>
      </c>
      <c r="P349" s="13">
        <v>0</v>
      </c>
    </row>
    <row r="350" spans="1:18" s="21" customFormat="1" ht="9.9499999999999993" customHeight="1" x14ac:dyDescent="0.3">
      <c r="A350" s="64"/>
      <c r="B350" s="12" t="s">
        <v>319</v>
      </c>
      <c r="C350" s="13">
        <v>42.38</v>
      </c>
      <c r="D350" s="13">
        <v>11</v>
      </c>
      <c r="E350" s="13">
        <v>11</v>
      </c>
      <c r="F350" s="19">
        <f t="shared" si="106"/>
        <v>0.25955639452571966</v>
      </c>
      <c r="G350" s="13">
        <v>0</v>
      </c>
      <c r="H350" s="17">
        <f t="shared" si="107"/>
        <v>0</v>
      </c>
      <c r="I350" s="13"/>
      <c r="J350" s="13">
        <v>0</v>
      </c>
      <c r="K350" s="17">
        <v>0</v>
      </c>
      <c r="L350" s="18">
        <f t="shared" si="101"/>
        <v>0</v>
      </c>
      <c r="M350" s="16">
        <v>0.05</v>
      </c>
      <c r="N350" s="13">
        <v>0</v>
      </c>
      <c r="O350" s="17">
        <f t="shared" si="108"/>
        <v>0</v>
      </c>
      <c r="P350" s="13">
        <v>0</v>
      </c>
    </row>
    <row r="351" spans="1:18" s="21" customFormat="1" ht="9.9499999999999993" customHeight="1" x14ac:dyDescent="0.3">
      <c r="A351" s="8">
        <v>4</v>
      </c>
      <c r="B351" s="12" t="s">
        <v>320</v>
      </c>
      <c r="C351" s="13">
        <v>12.3</v>
      </c>
      <c r="D351" s="13">
        <v>0</v>
      </c>
      <c r="E351" s="13">
        <v>0</v>
      </c>
      <c r="F351" s="19">
        <f t="shared" si="106"/>
        <v>0</v>
      </c>
      <c r="G351" s="13">
        <v>0</v>
      </c>
      <c r="H351" s="17">
        <v>0</v>
      </c>
      <c r="I351" s="13"/>
      <c r="J351" s="13">
        <v>0</v>
      </c>
      <c r="K351" s="17">
        <v>0</v>
      </c>
      <c r="L351" s="18">
        <f t="shared" si="101"/>
        <v>0</v>
      </c>
      <c r="M351" s="16">
        <v>0.05</v>
      </c>
      <c r="N351" s="13">
        <v>0</v>
      </c>
      <c r="O351" s="17">
        <v>0</v>
      </c>
      <c r="P351" s="13">
        <v>0</v>
      </c>
    </row>
    <row r="352" spans="1:18" ht="9.9499999999999993" customHeight="1" x14ac:dyDescent="0.3">
      <c r="A352" s="62">
        <v>5</v>
      </c>
      <c r="B352" s="12" t="s">
        <v>321</v>
      </c>
      <c r="C352" s="13"/>
      <c r="D352" s="13"/>
      <c r="E352" s="13"/>
      <c r="F352" s="19"/>
      <c r="G352" s="13"/>
      <c r="H352" s="17"/>
      <c r="I352" s="13"/>
      <c r="J352" s="13"/>
      <c r="K352" s="17"/>
      <c r="L352" s="18">
        <f t="shared" si="101"/>
        <v>0</v>
      </c>
      <c r="M352" s="16">
        <v>0.05</v>
      </c>
      <c r="N352" s="13"/>
      <c r="O352" s="17"/>
      <c r="P352" s="13"/>
    </row>
    <row r="353" spans="1:16" s="21" customFormat="1" ht="9.9499999999999993" customHeight="1" x14ac:dyDescent="0.3">
      <c r="A353" s="64"/>
      <c r="B353" s="12" t="s">
        <v>322</v>
      </c>
      <c r="C353" s="13">
        <v>225.75</v>
      </c>
      <c r="D353" s="13">
        <v>41</v>
      </c>
      <c r="E353" s="13">
        <v>41</v>
      </c>
      <c r="F353" s="19">
        <f t="shared" si="106"/>
        <v>0.18161683277962348</v>
      </c>
      <c r="G353" s="13">
        <v>2</v>
      </c>
      <c r="H353" s="17">
        <f t="shared" ref="H353:H375" si="109">G353/D353</f>
        <v>4.878048780487805E-2</v>
      </c>
      <c r="I353" s="13"/>
      <c r="J353" s="13">
        <v>0</v>
      </c>
      <c r="K353" s="17">
        <v>0</v>
      </c>
      <c r="L353" s="18">
        <f t="shared" si="101"/>
        <v>2</v>
      </c>
      <c r="M353" s="16">
        <v>0.05</v>
      </c>
      <c r="N353" s="13">
        <v>2</v>
      </c>
      <c r="O353" s="17">
        <f t="shared" si="108"/>
        <v>4.878048780487805E-2</v>
      </c>
      <c r="P353" s="13">
        <v>0</v>
      </c>
    </row>
    <row r="354" spans="1:16" s="21" customFormat="1" ht="9.9499999999999993" customHeight="1" x14ac:dyDescent="0.3">
      <c r="A354" s="62">
        <v>6</v>
      </c>
      <c r="B354" s="12" t="s">
        <v>323</v>
      </c>
      <c r="C354" s="13"/>
      <c r="D354" s="13"/>
      <c r="E354" s="13"/>
      <c r="F354" s="19"/>
      <c r="G354" s="13"/>
      <c r="H354" s="17"/>
      <c r="I354" s="13"/>
      <c r="J354" s="13"/>
      <c r="K354" s="17"/>
      <c r="L354" s="18"/>
      <c r="M354" s="16"/>
      <c r="N354" s="13"/>
      <c r="O354" s="17"/>
      <c r="P354" s="13"/>
    </row>
    <row r="355" spans="1:16" s="21" customFormat="1" ht="9.9499999999999993" customHeight="1" x14ac:dyDescent="0.3">
      <c r="A355" s="63"/>
      <c r="B355" s="12" t="s">
        <v>324</v>
      </c>
      <c r="C355" s="13">
        <v>25.28</v>
      </c>
      <c r="D355" s="13">
        <v>2</v>
      </c>
      <c r="E355" s="13">
        <v>2</v>
      </c>
      <c r="F355" s="19">
        <f t="shared" si="106"/>
        <v>7.9113924050632903E-2</v>
      </c>
      <c r="G355" s="13">
        <v>0</v>
      </c>
      <c r="H355" s="17">
        <f t="shared" si="109"/>
        <v>0</v>
      </c>
      <c r="I355" s="13"/>
      <c r="J355" s="13">
        <v>0</v>
      </c>
      <c r="K355" s="17">
        <v>0</v>
      </c>
      <c r="L355" s="18">
        <f t="shared" si="101"/>
        <v>0</v>
      </c>
      <c r="M355" s="16">
        <v>0.05</v>
      </c>
      <c r="N355" s="13">
        <v>0</v>
      </c>
      <c r="O355" s="17">
        <f t="shared" si="108"/>
        <v>0</v>
      </c>
      <c r="P355" s="13">
        <v>0</v>
      </c>
    </row>
    <row r="356" spans="1:16" s="21" customFormat="1" ht="9.9499999999999993" customHeight="1" x14ac:dyDescent="0.3">
      <c r="A356" s="63"/>
      <c r="B356" s="12" t="s">
        <v>325</v>
      </c>
      <c r="C356" s="13">
        <v>144.30000000000001</v>
      </c>
      <c r="D356" s="13">
        <v>30</v>
      </c>
      <c r="E356" s="13">
        <v>30</v>
      </c>
      <c r="F356" s="19">
        <f t="shared" si="106"/>
        <v>0.20790020790020788</v>
      </c>
      <c r="G356" s="13">
        <v>0</v>
      </c>
      <c r="H356" s="17">
        <f t="shared" si="109"/>
        <v>0</v>
      </c>
      <c r="I356" s="13"/>
      <c r="J356" s="13">
        <v>0</v>
      </c>
      <c r="K356" s="17">
        <v>0</v>
      </c>
      <c r="L356" s="18">
        <f t="shared" si="101"/>
        <v>1</v>
      </c>
      <c r="M356" s="16">
        <v>0.05</v>
      </c>
      <c r="N356" s="13">
        <v>0</v>
      </c>
      <c r="O356" s="17">
        <f t="shared" si="108"/>
        <v>0</v>
      </c>
      <c r="P356" s="13">
        <v>0</v>
      </c>
    </row>
    <row r="357" spans="1:16" s="21" customFormat="1" ht="9.9499999999999993" customHeight="1" x14ac:dyDescent="0.3">
      <c r="A357" s="63"/>
      <c r="B357" s="12" t="s">
        <v>326</v>
      </c>
      <c r="C357" s="13">
        <v>48.14</v>
      </c>
      <c r="D357" s="13">
        <v>7</v>
      </c>
      <c r="E357" s="13">
        <v>7</v>
      </c>
      <c r="F357" s="19">
        <f t="shared" si="106"/>
        <v>0.14540922309929372</v>
      </c>
      <c r="G357" s="13">
        <v>0</v>
      </c>
      <c r="H357" s="17">
        <f t="shared" si="109"/>
        <v>0</v>
      </c>
      <c r="I357" s="13"/>
      <c r="J357" s="13">
        <v>0</v>
      </c>
      <c r="K357" s="17">
        <v>0</v>
      </c>
      <c r="L357" s="18">
        <f t="shared" si="101"/>
        <v>0</v>
      </c>
      <c r="M357" s="16">
        <v>0.05</v>
      </c>
      <c r="N357" s="13">
        <v>0</v>
      </c>
      <c r="O357" s="17">
        <f t="shared" si="108"/>
        <v>0</v>
      </c>
      <c r="P357" s="13">
        <v>0</v>
      </c>
    </row>
    <row r="358" spans="1:16" s="21" customFormat="1" ht="9.9499999999999993" customHeight="1" x14ac:dyDescent="0.3">
      <c r="A358" s="64"/>
      <c r="B358" s="12" t="s">
        <v>327</v>
      </c>
      <c r="C358" s="13">
        <v>15.54</v>
      </c>
      <c r="D358" s="13">
        <v>1</v>
      </c>
      <c r="E358" s="13">
        <v>1</v>
      </c>
      <c r="F358" s="19">
        <f t="shared" si="106"/>
        <v>6.4350064350064351E-2</v>
      </c>
      <c r="G358" s="13">
        <v>0</v>
      </c>
      <c r="H358" s="17">
        <f t="shared" si="109"/>
        <v>0</v>
      </c>
      <c r="I358" s="13"/>
      <c r="J358" s="13">
        <v>0</v>
      </c>
      <c r="K358" s="17">
        <v>0</v>
      </c>
      <c r="L358" s="18">
        <f t="shared" si="101"/>
        <v>0</v>
      </c>
      <c r="M358" s="16">
        <v>0.05</v>
      </c>
      <c r="N358" s="13">
        <v>0</v>
      </c>
      <c r="O358" s="17">
        <v>0</v>
      </c>
      <c r="P358" s="13">
        <v>0</v>
      </c>
    </row>
    <row r="359" spans="1:16" s="21" customFormat="1" ht="9.9499999999999993" customHeight="1" x14ac:dyDescent="0.3">
      <c r="A359" s="62">
        <v>7</v>
      </c>
      <c r="B359" s="12" t="s">
        <v>328</v>
      </c>
      <c r="C359" s="13"/>
      <c r="D359" s="13"/>
      <c r="E359" s="13"/>
      <c r="F359" s="19"/>
      <c r="G359" s="13"/>
      <c r="H359" s="17"/>
      <c r="I359" s="13"/>
      <c r="J359" s="13"/>
      <c r="K359" s="17"/>
      <c r="L359" s="18"/>
      <c r="M359" s="16"/>
      <c r="N359" s="13"/>
      <c r="O359" s="17"/>
      <c r="P359" s="13"/>
    </row>
    <row r="360" spans="1:16" s="21" customFormat="1" ht="9.9499999999999993" customHeight="1" x14ac:dyDescent="0.3">
      <c r="A360" s="63"/>
      <c r="B360" s="12" t="s">
        <v>165</v>
      </c>
      <c r="C360" s="13">
        <v>65.569999999999993</v>
      </c>
      <c r="D360" s="13">
        <v>45</v>
      </c>
      <c r="E360" s="13">
        <v>45</v>
      </c>
      <c r="F360" s="19">
        <f t="shared" si="106"/>
        <v>0.68628946164404458</v>
      </c>
      <c r="G360" s="13">
        <v>2</v>
      </c>
      <c r="H360" s="17">
        <f t="shared" si="109"/>
        <v>4.4444444444444446E-2</v>
      </c>
      <c r="I360" s="13"/>
      <c r="J360" s="13">
        <v>0</v>
      </c>
      <c r="K360" s="17">
        <f t="shared" ref="K360:K362" si="110">J360/G360</f>
        <v>0</v>
      </c>
      <c r="L360" s="18">
        <f t="shared" si="101"/>
        <v>2</v>
      </c>
      <c r="M360" s="16">
        <v>0.05</v>
      </c>
      <c r="N360" s="13">
        <v>2</v>
      </c>
      <c r="O360" s="17">
        <f t="shared" si="108"/>
        <v>4.4444444444444446E-2</v>
      </c>
      <c r="P360" s="13">
        <v>0</v>
      </c>
    </row>
    <row r="361" spans="1:16" s="21" customFormat="1" ht="9.9499999999999993" customHeight="1" x14ac:dyDescent="0.3">
      <c r="A361" s="63"/>
      <c r="B361" s="12" t="s">
        <v>329</v>
      </c>
      <c r="C361" s="13">
        <v>212.69</v>
      </c>
      <c r="D361" s="13">
        <v>67</v>
      </c>
      <c r="E361" s="13">
        <v>67</v>
      </c>
      <c r="F361" s="19">
        <f t="shared" si="106"/>
        <v>0.31501245944802297</v>
      </c>
      <c r="G361" s="13">
        <v>3</v>
      </c>
      <c r="H361" s="17">
        <f t="shared" si="109"/>
        <v>4.4776119402985072E-2</v>
      </c>
      <c r="I361" s="13"/>
      <c r="J361" s="13">
        <v>0</v>
      </c>
      <c r="K361" s="17">
        <f t="shared" si="110"/>
        <v>0</v>
      </c>
      <c r="L361" s="18">
        <f t="shared" si="101"/>
        <v>3</v>
      </c>
      <c r="M361" s="16">
        <v>0.05</v>
      </c>
      <c r="N361" s="13">
        <v>3</v>
      </c>
      <c r="O361" s="17">
        <f t="shared" si="108"/>
        <v>4.4776119402985072E-2</v>
      </c>
      <c r="P361" s="13">
        <v>0</v>
      </c>
    </row>
    <row r="362" spans="1:16" s="21" customFormat="1" ht="9.9499999999999993" customHeight="1" x14ac:dyDescent="0.3">
      <c r="A362" s="64"/>
      <c r="B362" s="12" t="s">
        <v>330</v>
      </c>
      <c r="C362" s="13">
        <v>1019.38</v>
      </c>
      <c r="D362" s="13">
        <v>411</v>
      </c>
      <c r="E362" s="13">
        <v>411</v>
      </c>
      <c r="F362" s="19">
        <f t="shared" si="106"/>
        <v>0.40318625046596951</v>
      </c>
      <c r="G362" s="13">
        <v>20</v>
      </c>
      <c r="H362" s="17">
        <f t="shared" si="109"/>
        <v>4.8661800486618008E-2</v>
      </c>
      <c r="I362" s="13">
        <v>10</v>
      </c>
      <c r="J362" s="13">
        <v>2</v>
      </c>
      <c r="K362" s="17">
        <f t="shared" si="110"/>
        <v>0.1</v>
      </c>
      <c r="L362" s="18">
        <f t="shared" si="101"/>
        <v>20</v>
      </c>
      <c r="M362" s="16">
        <v>0.05</v>
      </c>
      <c r="N362" s="13">
        <v>20</v>
      </c>
      <c r="O362" s="17">
        <f t="shared" si="108"/>
        <v>4.8661800486618008E-2</v>
      </c>
      <c r="P362" s="13">
        <v>0</v>
      </c>
    </row>
    <row r="363" spans="1:16" s="21" customFormat="1" ht="9.9499999999999993" customHeight="1" x14ac:dyDescent="0.3">
      <c r="A363" s="8">
        <v>8</v>
      </c>
      <c r="B363" s="12" t="s">
        <v>331</v>
      </c>
      <c r="C363" s="13">
        <v>31.65</v>
      </c>
      <c r="D363" s="13">
        <v>12</v>
      </c>
      <c r="E363" s="13">
        <v>12</v>
      </c>
      <c r="F363" s="19">
        <f t="shared" si="106"/>
        <v>0.37914691943127965</v>
      </c>
      <c r="G363" s="13">
        <v>0</v>
      </c>
      <c r="H363" s="17">
        <f t="shared" si="109"/>
        <v>0</v>
      </c>
      <c r="I363" s="13"/>
      <c r="J363" s="13">
        <v>0</v>
      </c>
      <c r="K363" s="17">
        <v>0</v>
      </c>
      <c r="L363" s="18">
        <f t="shared" si="101"/>
        <v>0</v>
      </c>
      <c r="M363" s="16">
        <v>0.05</v>
      </c>
      <c r="N363" s="13">
        <v>0</v>
      </c>
      <c r="O363" s="17">
        <f t="shared" si="108"/>
        <v>0</v>
      </c>
      <c r="P363" s="13">
        <v>0</v>
      </c>
    </row>
    <row r="364" spans="1:16" s="21" customFormat="1" ht="9.9499999999999993" customHeight="1" x14ac:dyDescent="0.3">
      <c r="A364" s="62">
        <v>9</v>
      </c>
      <c r="B364" s="12" t="s">
        <v>332</v>
      </c>
      <c r="C364" s="13"/>
      <c r="D364" s="13"/>
      <c r="E364" s="13"/>
      <c r="F364" s="19"/>
      <c r="G364" s="13"/>
      <c r="H364" s="17"/>
      <c r="I364" s="13"/>
      <c r="J364" s="13"/>
      <c r="K364" s="17"/>
      <c r="L364" s="18"/>
      <c r="M364" s="16"/>
      <c r="N364" s="13"/>
      <c r="O364" s="17"/>
      <c r="P364" s="13"/>
    </row>
    <row r="365" spans="1:16" s="21" customFormat="1" ht="9.9499999999999993" customHeight="1" x14ac:dyDescent="0.3">
      <c r="A365" s="63"/>
      <c r="B365" s="12" t="s">
        <v>333</v>
      </c>
      <c r="C365" s="13">
        <v>284.08</v>
      </c>
      <c r="D365" s="13">
        <v>66</v>
      </c>
      <c r="E365" s="13">
        <v>66</v>
      </c>
      <c r="F365" s="19">
        <f t="shared" si="106"/>
        <v>0.23232892143058295</v>
      </c>
      <c r="G365" s="13">
        <v>3</v>
      </c>
      <c r="H365" s="17">
        <f t="shared" si="109"/>
        <v>4.5454545454545456E-2</v>
      </c>
      <c r="I365" s="13"/>
      <c r="J365" s="13">
        <v>0</v>
      </c>
      <c r="K365" s="17">
        <v>0</v>
      </c>
      <c r="L365" s="18">
        <f t="shared" si="101"/>
        <v>3</v>
      </c>
      <c r="M365" s="16">
        <v>0.05</v>
      </c>
      <c r="N365" s="13">
        <v>3</v>
      </c>
      <c r="O365" s="17">
        <f t="shared" si="108"/>
        <v>4.5454545454545456E-2</v>
      </c>
      <c r="P365" s="13">
        <v>0</v>
      </c>
    </row>
    <row r="366" spans="1:16" s="21" customFormat="1" ht="9.9499999999999993" customHeight="1" x14ac:dyDescent="0.3">
      <c r="A366" s="63"/>
      <c r="B366" s="12" t="s">
        <v>326</v>
      </c>
      <c r="C366" s="13">
        <v>50.82</v>
      </c>
      <c r="D366" s="13">
        <v>2</v>
      </c>
      <c r="E366" s="13">
        <v>2</v>
      </c>
      <c r="F366" s="19">
        <f t="shared" si="106"/>
        <v>3.9354584809130261E-2</v>
      </c>
      <c r="G366" s="13">
        <v>0</v>
      </c>
      <c r="H366" s="17">
        <f t="shared" si="109"/>
        <v>0</v>
      </c>
      <c r="I366" s="13"/>
      <c r="J366" s="13">
        <v>0</v>
      </c>
      <c r="K366" s="17">
        <v>0</v>
      </c>
      <c r="L366" s="18">
        <f t="shared" si="101"/>
        <v>0</v>
      </c>
      <c r="M366" s="16">
        <v>0.05</v>
      </c>
      <c r="N366" s="13">
        <v>0</v>
      </c>
      <c r="O366" s="17">
        <f t="shared" si="108"/>
        <v>0</v>
      </c>
      <c r="P366" s="13">
        <v>0</v>
      </c>
    </row>
    <row r="367" spans="1:16" s="21" customFormat="1" ht="9.9499999999999993" customHeight="1" x14ac:dyDescent="0.3">
      <c r="A367" s="63"/>
      <c r="B367" s="12" t="s">
        <v>334</v>
      </c>
      <c r="C367" s="13">
        <v>105.93</v>
      </c>
      <c r="D367" s="13">
        <v>16</v>
      </c>
      <c r="E367" s="13">
        <v>16</v>
      </c>
      <c r="F367" s="19">
        <f t="shared" si="106"/>
        <v>0.15104314169734728</v>
      </c>
      <c r="G367" s="13">
        <v>0</v>
      </c>
      <c r="H367" s="17">
        <f t="shared" si="109"/>
        <v>0</v>
      </c>
      <c r="I367" s="13"/>
      <c r="J367" s="13">
        <v>0</v>
      </c>
      <c r="K367" s="17">
        <v>0</v>
      </c>
      <c r="L367" s="18">
        <f t="shared" si="101"/>
        <v>0</v>
      </c>
      <c r="M367" s="16">
        <v>0.05</v>
      </c>
      <c r="N367" s="13">
        <v>0</v>
      </c>
      <c r="O367" s="17">
        <f t="shared" si="108"/>
        <v>0</v>
      </c>
      <c r="P367" s="13">
        <v>0</v>
      </c>
    </row>
    <row r="368" spans="1:16" s="21" customFormat="1" ht="12.75" customHeight="1" x14ac:dyDescent="0.3">
      <c r="A368" s="64"/>
      <c r="B368" s="12" t="s">
        <v>335</v>
      </c>
      <c r="C368" s="13">
        <v>160.69999999999999</v>
      </c>
      <c r="D368" s="13">
        <v>22</v>
      </c>
      <c r="E368" s="13">
        <v>22</v>
      </c>
      <c r="F368" s="19">
        <f t="shared" si="106"/>
        <v>0.13690105787181084</v>
      </c>
      <c r="G368" s="13">
        <v>0</v>
      </c>
      <c r="H368" s="17">
        <f t="shared" si="109"/>
        <v>0</v>
      </c>
      <c r="I368" s="13"/>
      <c r="J368" s="13">
        <v>0</v>
      </c>
      <c r="K368" s="17">
        <v>0</v>
      </c>
      <c r="L368" s="18">
        <f t="shared" si="101"/>
        <v>1</v>
      </c>
      <c r="M368" s="16">
        <v>0.05</v>
      </c>
      <c r="N368" s="13">
        <v>0</v>
      </c>
      <c r="O368" s="17">
        <f t="shared" si="108"/>
        <v>0</v>
      </c>
      <c r="P368" s="13">
        <v>0</v>
      </c>
    </row>
    <row r="369" spans="1:16" s="21" customFormat="1" ht="21.75" customHeight="1" x14ac:dyDescent="0.3">
      <c r="A369" s="8">
        <v>10</v>
      </c>
      <c r="B369" s="12" t="s">
        <v>336</v>
      </c>
      <c r="C369" s="13">
        <v>38.04</v>
      </c>
      <c r="D369" s="13">
        <v>12</v>
      </c>
      <c r="E369" s="13">
        <v>12</v>
      </c>
      <c r="F369" s="19">
        <f t="shared" si="106"/>
        <v>0.31545741324921134</v>
      </c>
      <c r="G369" s="13">
        <v>0</v>
      </c>
      <c r="H369" s="17">
        <f t="shared" si="109"/>
        <v>0</v>
      </c>
      <c r="I369" s="13"/>
      <c r="J369" s="13">
        <v>0</v>
      </c>
      <c r="K369" s="17">
        <v>0</v>
      </c>
      <c r="L369" s="18">
        <f t="shared" si="101"/>
        <v>0</v>
      </c>
      <c r="M369" s="16">
        <v>0.05</v>
      </c>
      <c r="N369" s="13">
        <v>0</v>
      </c>
      <c r="O369" s="17">
        <f t="shared" si="108"/>
        <v>0</v>
      </c>
      <c r="P369" s="13">
        <v>0</v>
      </c>
    </row>
    <row r="370" spans="1:16" ht="9.9499999999999993" customHeight="1" x14ac:dyDescent="0.3">
      <c r="A370" s="62">
        <v>11</v>
      </c>
      <c r="B370" s="12" t="s">
        <v>13</v>
      </c>
      <c r="C370" s="13"/>
      <c r="D370" s="13"/>
      <c r="E370" s="13"/>
      <c r="F370" s="19"/>
      <c r="G370" s="13"/>
      <c r="H370" s="17"/>
      <c r="I370" s="13"/>
      <c r="J370" s="13"/>
      <c r="K370" s="17"/>
      <c r="L370" s="18">
        <f t="shared" si="101"/>
        <v>0</v>
      </c>
      <c r="M370" s="16"/>
      <c r="N370" s="13"/>
      <c r="O370" s="17"/>
      <c r="P370" s="13">
        <v>0</v>
      </c>
    </row>
    <row r="371" spans="1:16" s="21" customFormat="1" ht="9.75" customHeight="1" x14ac:dyDescent="0.3">
      <c r="A371" s="63"/>
      <c r="B371" s="12" t="s">
        <v>337</v>
      </c>
      <c r="C371" s="13">
        <v>156.69999999999999</v>
      </c>
      <c r="D371" s="13">
        <v>38</v>
      </c>
      <c r="E371" s="13">
        <v>38</v>
      </c>
      <c r="F371" s="19">
        <f t="shared" si="106"/>
        <v>0.24250159540523294</v>
      </c>
      <c r="G371" s="13">
        <v>1</v>
      </c>
      <c r="H371" s="17">
        <f t="shared" si="109"/>
        <v>2.6315789473684209E-2</v>
      </c>
      <c r="I371" s="13"/>
      <c r="J371" s="13">
        <v>0</v>
      </c>
      <c r="K371" s="17">
        <f t="shared" ref="K371:K375" si="111">J371/G371</f>
        <v>0</v>
      </c>
      <c r="L371" s="18">
        <f t="shared" si="101"/>
        <v>1</v>
      </c>
      <c r="M371" s="16">
        <v>0.05</v>
      </c>
      <c r="N371" s="13">
        <v>1</v>
      </c>
      <c r="O371" s="17">
        <f t="shared" si="108"/>
        <v>2.6315789473684209E-2</v>
      </c>
      <c r="P371" s="13">
        <v>0</v>
      </c>
    </row>
    <row r="372" spans="1:16" ht="9.75" customHeight="1" x14ac:dyDescent="0.3">
      <c r="A372" s="64"/>
      <c r="B372" s="12" t="s">
        <v>338</v>
      </c>
      <c r="C372" s="13">
        <v>17.29</v>
      </c>
      <c r="D372" s="33">
        <v>14</v>
      </c>
      <c r="E372" s="33">
        <v>14</v>
      </c>
      <c r="F372" s="19">
        <f t="shared" si="106"/>
        <v>0.80971659919028349</v>
      </c>
      <c r="G372" s="33">
        <v>0</v>
      </c>
      <c r="H372" s="17">
        <f t="shared" si="109"/>
        <v>0</v>
      </c>
      <c r="I372" s="33"/>
      <c r="J372" s="33">
        <v>0</v>
      </c>
      <c r="K372" s="17">
        <v>0</v>
      </c>
      <c r="L372" s="18">
        <f t="shared" si="101"/>
        <v>0</v>
      </c>
      <c r="M372" s="16">
        <v>0.05</v>
      </c>
      <c r="N372" s="33">
        <v>0</v>
      </c>
      <c r="O372" s="17">
        <v>0</v>
      </c>
      <c r="P372" s="13">
        <v>0</v>
      </c>
    </row>
    <row r="373" spans="1:16" ht="42" customHeight="1" x14ac:dyDescent="0.3">
      <c r="A373" s="8">
        <v>12</v>
      </c>
      <c r="B373" s="12" t="s">
        <v>18</v>
      </c>
      <c r="C373" s="13"/>
      <c r="D373" s="13"/>
      <c r="E373" s="13"/>
      <c r="F373" s="19"/>
      <c r="G373" s="13"/>
      <c r="H373" s="17"/>
      <c r="I373" s="13"/>
      <c r="J373" s="13"/>
      <c r="K373" s="17"/>
      <c r="L373" s="18"/>
      <c r="M373" s="16"/>
      <c r="N373" s="13"/>
      <c r="O373" s="17"/>
      <c r="P373" s="13"/>
    </row>
    <row r="374" spans="1:16" s="28" customFormat="1" ht="9.9499999999999993" customHeight="1" x14ac:dyDescent="0.3">
      <c r="A374" s="79" t="s">
        <v>339</v>
      </c>
      <c r="B374" s="79"/>
      <c r="C374" s="23">
        <f>SUM(C371,C369,C368,C367,C366,C365,C363,C362,C361,C360,C358,C357,C356,C355,C353,C351,C350,C349,C348,C346,C343)</f>
        <v>2733.9100000000003</v>
      </c>
      <c r="D374" s="30">
        <f>SUM(D343:D373)</f>
        <v>824</v>
      </c>
      <c r="E374" s="30">
        <f>SUM(E343:E373)</f>
        <v>824</v>
      </c>
      <c r="F374" s="23">
        <f t="shared" si="106"/>
        <v>0.30139982662194437</v>
      </c>
      <c r="G374" s="30">
        <f>SUM(G343:G373)</f>
        <v>31</v>
      </c>
      <c r="H374" s="17">
        <f t="shared" si="109"/>
        <v>3.7621359223300968E-2</v>
      </c>
      <c r="I374" s="30">
        <f t="shared" ref="I374:J374" si="112">SUM(I343:I373)</f>
        <v>10</v>
      </c>
      <c r="J374" s="30">
        <f t="shared" si="112"/>
        <v>2</v>
      </c>
      <c r="K374" s="24">
        <f t="shared" si="111"/>
        <v>6.4516129032258063E-2</v>
      </c>
      <c r="L374" s="25">
        <f>SUM(L343:L373)</f>
        <v>33</v>
      </c>
      <c r="M374" s="26"/>
      <c r="N374" s="30">
        <f>SUM(N343:N373)</f>
        <v>31</v>
      </c>
      <c r="O374" s="24">
        <f t="shared" si="108"/>
        <v>3.7621359223300968E-2</v>
      </c>
      <c r="P374" s="30">
        <f>SUM(P343:P373)</f>
        <v>0</v>
      </c>
    </row>
    <row r="375" spans="1:16" s="28" customFormat="1" ht="9.9499999999999993" customHeight="1" x14ac:dyDescent="0.3">
      <c r="A375" s="79" t="s">
        <v>340</v>
      </c>
      <c r="B375" s="79"/>
      <c r="C375" s="23">
        <f>SUM(C374,C341,C315,C277,C264,C250,C219,C210,C189,C166,C127,C117,C111,C80,C62,C57,C23)</f>
        <v>71033.189999999988</v>
      </c>
      <c r="D375" s="30">
        <f>SUM(D374,D341,D315,D277,D264,D250,D219,D210,D189,D166,D127,D117,D111,D80,D62,D57,D23)</f>
        <v>8835</v>
      </c>
      <c r="E375" s="30">
        <f>SUM(E374,E341,E315,E277,E264,E250,E219,E210,E189,E166,E127,E117,E111,E80,E62,E57,E23)</f>
        <v>8835</v>
      </c>
      <c r="F375" s="23">
        <f t="shared" si="106"/>
        <v>0.12437847715976154</v>
      </c>
      <c r="G375" s="30">
        <f>SUM(G374,G341,G315,G277,G264,G250,G219,G210,G189,G166,G127,G117,G111,G80,G62,G57,G23)</f>
        <v>195</v>
      </c>
      <c r="H375" s="17">
        <f t="shared" si="109"/>
        <v>2.2071307300509338E-2</v>
      </c>
      <c r="I375" s="30">
        <f>SUM(I374,I341,I315,I277,I264,I250,I219,I210,I189,I166,I127,I117,I111,I80,I62,I57,I23)</f>
        <v>18</v>
      </c>
      <c r="J375" s="30">
        <f>SUM(J374,J341,J315,J277,J264,J250,J219,J210,J189,J166,J127,J117,J111,J80,J62,J57,J23)</f>
        <v>20</v>
      </c>
      <c r="K375" s="24">
        <f t="shared" si="111"/>
        <v>0.10256410256410256</v>
      </c>
      <c r="L375" s="30">
        <f>SUM(L374,L341,L315,L277,L264,L250,L219,L210,L189,L166,L127,L117,L111,L80,L62,L57,L23)</f>
        <v>374</v>
      </c>
      <c r="M375" s="16"/>
      <c r="N375" s="30">
        <f>SUM(N374,N341,N315,N277,N264,N250,N219,N210,N189,N166,N127,N117,N111,N80,N62,N57,N23)</f>
        <v>182</v>
      </c>
      <c r="O375" s="24">
        <f t="shared" si="108"/>
        <v>2.0599886813808716E-2</v>
      </c>
      <c r="P375" s="30">
        <f>SUM(P374,P341,P315,P277,P264,P250,P219,P210,P189,P166,P127,P117,P111,P80,P62,P57,P23)</f>
        <v>0</v>
      </c>
    </row>
    <row r="376" spans="1:16" ht="7.5" customHeight="1" x14ac:dyDescent="0.3">
      <c r="K376" s="36"/>
      <c r="L376" s="37"/>
      <c r="M376" s="36"/>
      <c r="N376" s="36"/>
      <c r="O376" s="36"/>
      <c r="P376" s="36"/>
    </row>
    <row r="377" spans="1:16" s="40" customFormat="1" ht="15.75" customHeight="1" x14ac:dyDescent="0.25">
      <c r="A377" s="3"/>
      <c r="B377" s="81" t="s">
        <v>341</v>
      </c>
      <c r="C377" s="81"/>
      <c r="D377" s="81"/>
      <c r="E377" s="81"/>
      <c r="F377" s="81"/>
      <c r="G377" s="81"/>
      <c r="H377" s="4"/>
      <c r="I377" s="4"/>
      <c r="J377" s="4"/>
      <c r="K377" s="38"/>
      <c r="L377" s="39"/>
      <c r="M377" s="38"/>
      <c r="N377" s="38"/>
      <c r="O377" s="38"/>
      <c r="P377" s="38"/>
    </row>
    <row r="378" spans="1:16" s="40" customFormat="1" ht="50.25" customHeight="1" x14ac:dyDescent="0.25">
      <c r="A378" s="3"/>
      <c r="B378" s="81"/>
      <c r="C378" s="81"/>
      <c r="D378" s="81"/>
      <c r="E378" s="81"/>
      <c r="F378" s="81"/>
      <c r="G378" s="81"/>
      <c r="H378" s="4"/>
      <c r="I378" s="4"/>
      <c r="J378" s="4"/>
      <c r="K378" s="4" t="s">
        <v>342</v>
      </c>
      <c r="L378" s="5"/>
      <c r="M378" s="41"/>
      <c r="N378" s="41"/>
      <c r="O378" s="82">
        <v>44966</v>
      </c>
      <c r="P378" s="83"/>
    </row>
  </sheetData>
  <mergeCells count="124">
    <mergeCell ref="A1:P1"/>
    <mergeCell ref="A2:P2"/>
    <mergeCell ref="A3:P3"/>
    <mergeCell ref="A4:P4"/>
    <mergeCell ref="A6:A11"/>
    <mergeCell ref="B6:B11"/>
    <mergeCell ref="C6:C11"/>
    <mergeCell ref="F6:F11"/>
    <mergeCell ref="G6:K6"/>
    <mergeCell ref="L6:P6"/>
    <mergeCell ref="G7:I7"/>
    <mergeCell ref="J7:K7"/>
    <mergeCell ref="L7:M7"/>
    <mergeCell ref="N7:P7"/>
    <mergeCell ref="G8:G11"/>
    <mergeCell ref="H8:H11"/>
    <mergeCell ref="I8:I11"/>
    <mergeCell ref="P8:P11"/>
    <mergeCell ref="N8:N11"/>
    <mergeCell ref="O8:O11"/>
    <mergeCell ref="A13:B13"/>
    <mergeCell ref="A14:A15"/>
    <mergeCell ref="A17:A21"/>
    <mergeCell ref="A23:B23"/>
    <mergeCell ref="A24:B24"/>
    <mergeCell ref="J8:J11"/>
    <mergeCell ref="K8:K11"/>
    <mergeCell ref="L8:L11"/>
    <mergeCell ref="M8:M11"/>
    <mergeCell ref="D6:D11"/>
    <mergeCell ref="E6:E11"/>
    <mergeCell ref="A60:A61"/>
    <mergeCell ref="A62:B62"/>
    <mergeCell ref="A63:B63"/>
    <mergeCell ref="A64:A65"/>
    <mergeCell ref="A66:A67"/>
    <mergeCell ref="A68:A70"/>
    <mergeCell ref="A25:A28"/>
    <mergeCell ref="A29:A37"/>
    <mergeCell ref="A38:A43"/>
    <mergeCell ref="A44:A54"/>
    <mergeCell ref="A57:B57"/>
    <mergeCell ref="A58:B58"/>
    <mergeCell ref="A96:A97"/>
    <mergeCell ref="A98:A101"/>
    <mergeCell ref="A111:B111"/>
    <mergeCell ref="A112:B112"/>
    <mergeCell ref="A115:A116"/>
    <mergeCell ref="A117:B117"/>
    <mergeCell ref="A73:A75"/>
    <mergeCell ref="A80:B80"/>
    <mergeCell ref="A81:B81"/>
    <mergeCell ref="A82:A84"/>
    <mergeCell ref="A85:A87"/>
    <mergeCell ref="A88:A90"/>
    <mergeCell ref="A131:A132"/>
    <mergeCell ref="A133:A134"/>
    <mergeCell ref="A135:A136"/>
    <mergeCell ref="A138:A140"/>
    <mergeCell ref="A141:A142"/>
    <mergeCell ref="A146:A148"/>
    <mergeCell ref="A118:B118"/>
    <mergeCell ref="A119:A121"/>
    <mergeCell ref="A123:A125"/>
    <mergeCell ref="A127:B127"/>
    <mergeCell ref="A128:B128"/>
    <mergeCell ref="A129:A130"/>
    <mergeCell ref="A171:A172"/>
    <mergeCell ref="A174:A178"/>
    <mergeCell ref="A180:A182"/>
    <mergeCell ref="A189:B189"/>
    <mergeCell ref="A190:B190"/>
    <mergeCell ref="A191:A196"/>
    <mergeCell ref="A149:A150"/>
    <mergeCell ref="A151:A153"/>
    <mergeCell ref="A155:A157"/>
    <mergeCell ref="A166:B166"/>
    <mergeCell ref="A167:B167"/>
    <mergeCell ref="A169:A170"/>
    <mergeCell ref="A221:A223"/>
    <mergeCell ref="A224:A225"/>
    <mergeCell ref="A228:A232"/>
    <mergeCell ref="A233:A235"/>
    <mergeCell ref="A236:A239"/>
    <mergeCell ref="A240:A241"/>
    <mergeCell ref="A197:A203"/>
    <mergeCell ref="A204:A207"/>
    <mergeCell ref="A210:B210"/>
    <mergeCell ref="A211:B211"/>
    <mergeCell ref="A219:B219"/>
    <mergeCell ref="A220:B220"/>
    <mergeCell ref="A272:A274"/>
    <mergeCell ref="A277:B277"/>
    <mergeCell ref="A278:B278"/>
    <mergeCell ref="A279:A282"/>
    <mergeCell ref="A283:A289"/>
    <mergeCell ref="A290:A296"/>
    <mergeCell ref="A250:B250"/>
    <mergeCell ref="A251:B251"/>
    <mergeCell ref="A253:A254"/>
    <mergeCell ref="A264:B264"/>
    <mergeCell ref="A265:B265"/>
    <mergeCell ref="A266:A270"/>
    <mergeCell ref="A326:A327"/>
    <mergeCell ref="A329:A332"/>
    <mergeCell ref="A341:B341"/>
    <mergeCell ref="A342:B342"/>
    <mergeCell ref="A343:A345"/>
    <mergeCell ref="A347:A350"/>
    <mergeCell ref="A298:A300"/>
    <mergeCell ref="A303:A305"/>
    <mergeCell ref="A315:B315"/>
    <mergeCell ref="A316:B316"/>
    <mergeCell ref="A317:A319"/>
    <mergeCell ref="A320:A324"/>
    <mergeCell ref="A375:B375"/>
    <mergeCell ref="B377:G378"/>
    <mergeCell ref="O378:P378"/>
    <mergeCell ref="A352:A353"/>
    <mergeCell ref="A354:A358"/>
    <mergeCell ref="A359:A362"/>
    <mergeCell ref="A364:A368"/>
    <mergeCell ref="A370:A372"/>
    <mergeCell ref="A374:B374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rowBreaks count="3" manualBreakCount="3">
    <brk id="188" max="15" man="1"/>
    <brk id="250" max="16383" man="1"/>
    <brk id="3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5"/>
  <sheetViews>
    <sheetView view="pageBreakPreview" zoomScale="130" zoomScaleNormal="150" zoomScaleSheetLayoutView="130" workbookViewId="0">
      <pane xSplit="6" ySplit="10" topLeftCell="G221" activePane="bottomRight" state="frozen"/>
      <selection pane="topRight" activeCell="G1" sqref="G1"/>
      <selection pane="bottomLeft" activeCell="A11" sqref="A11"/>
      <selection pane="bottomRight" activeCell="F230" sqref="F230"/>
    </sheetView>
  </sheetViews>
  <sheetFormatPr defaultRowHeight="18.75" x14ac:dyDescent="0.3"/>
  <cols>
    <col min="1" max="1" width="3.140625" style="35" customWidth="1"/>
    <col min="2" max="2" width="39" style="35" customWidth="1"/>
    <col min="3" max="3" width="9.85546875" style="35" customWidth="1"/>
    <col min="4" max="4" width="9" style="35" customWidth="1"/>
    <col min="5" max="5" width="11" style="35" customWidth="1"/>
    <col min="6" max="6" width="17.7109375" style="35" customWidth="1"/>
    <col min="7" max="7" width="6.7109375" style="35" customWidth="1"/>
    <col min="8" max="8" width="8.85546875" style="35" customWidth="1"/>
    <col min="9" max="9" width="7.28515625" style="35" customWidth="1"/>
    <col min="10" max="10" width="6.42578125" style="35" customWidth="1"/>
    <col min="11" max="11" width="7.5703125" style="35" customWidth="1"/>
    <col min="12" max="12" width="6.85546875" style="42" customWidth="1"/>
    <col min="13" max="13" width="7.42578125" style="35" customWidth="1"/>
    <col min="14" max="14" width="7" style="35" customWidth="1"/>
    <col min="15" max="15" width="7.85546875" style="35" customWidth="1"/>
    <col min="16" max="16" width="7.28515625" style="35" customWidth="1"/>
    <col min="17" max="17" width="9.140625" style="2"/>
    <col min="18" max="18" width="27.42578125" style="2" customWidth="1"/>
    <col min="19" max="16384" width="9.140625" style="2"/>
  </cols>
  <sheetData>
    <row r="1" spans="1:22" ht="16.5" customHeight="1" x14ac:dyDescent="0.3">
      <c r="A1" s="58" t="s">
        <v>390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"/>
      <c r="R1" s="1"/>
      <c r="S1" s="1"/>
      <c r="T1" s="1"/>
      <c r="U1" s="1"/>
      <c r="V1" s="1"/>
    </row>
    <row r="2" spans="1:22" ht="13.5" customHeight="1" x14ac:dyDescent="0.3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  <c r="S2" s="1"/>
      <c r="T2" s="1"/>
      <c r="U2" s="1"/>
      <c r="V2" s="1"/>
    </row>
    <row r="3" spans="1:22" ht="15" customHeight="1" x14ac:dyDescent="0.3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  <c r="V3" s="1"/>
    </row>
    <row r="4" spans="1:22" ht="15" customHeight="1" x14ac:dyDescent="0.3">
      <c r="A4" s="59" t="s">
        <v>343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"/>
      <c r="R4" s="1"/>
      <c r="S4" s="1"/>
      <c r="T4" s="1"/>
      <c r="U4" s="1"/>
      <c r="V4" s="1"/>
    </row>
    <row r="5" spans="1:22" ht="13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1"/>
      <c r="R5" s="1"/>
      <c r="S5" s="1"/>
      <c r="T5" s="1"/>
      <c r="U5" s="1"/>
      <c r="V5" s="1"/>
    </row>
    <row r="6" spans="1:22" ht="16.5" customHeight="1" x14ac:dyDescent="0.3">
      <c r="A6" s="60" t="s">
        <v>3</v>
      </c>
      <c r="B6" s="61" t="s">
        <v>4</v>
      </c>
      <c r="C6" s="62" t="s">
        <v>382</v>
      </c>
      <c r="D6" s="65" t="s">
        <v>379</v>
      </c>
      <c r="E6" s="61" t="s">
        <v>380</v>
      </c>
      <c r="F6" s="61" t="s">
        <v>383</v>
      </c>
      <c r="G6" s="61" t="s">
        <v>5</v>
      </c>
      <c r="H6" s="61"/>
      <c r="I6" s="61"/>
      <c r="J6" s="61"/>
      <c r="K6" s="61"/>
      <c r="L6" s="61" t="s">
        <v>384</v>
      </c>
      <c r="M6" s="61"/>
      <c r="N6" s="61"/>
      <c r="O6" s="61"/>
      <c r="P6" s="61"/>
      <c r="Q6" s="6"/>
      <c r="R6" s="6"/>
      <c r="S6" s="6"/>
      <c r="T6" s="6"/>
      <c r="U6" s="6"/>
      <c r="V6" s="6"/>
    </row>
    <row r="7" spans="1:22" ht="47.25" customHeight="1" x14ac:dyDescent="0.3">
      <c r="A7" s="60"/>
      <c r="B7" s="61"/>
      <c r="C7" s="63"/>
      <c r="D7" s="66"/>
      <c r="E7" s="61"/>
      <c r="F7" s="61"/>
      <c r="G7" s="61" t="s">
        <v>385</v>
      </c>
      <c r="H7" s="61"/>
      <c r="I7" s="61"/>
      <c r="J7" s="61" t="s">
        <v>386</v>
      </c>
      <c r="K7" s="61"/>
      <c r="L7" s="61" t="s">
        <v>387</v>
      </c>
      <c r="M7" s="61"/>
      <c r="N7" s="61" t="s">
        <v>388</v>
      </c>
      <c r="O7" s="61"/>
      <c r="P7" s="61"/>
      <c r="Q7" s="6"/>
      <c r="R7" s="6"/>
      <c r="S7" s="6"/>
      <c r="T7" s="6"/>
      <c r="U7" s="6"/>
      <c r="V7" s="6"/>
    </row>
    <row r="8" spans="1:22" ht="18" customHeight="1" x14ac:dyDescent="0.3">
      <c r="A8" s="60"/>
      <c r="B8" s="61"/>
      <c r="C8" s="63"/>
      <c r="D8" s="66"/>
      <c r="E8" s="61"/>
      <c r="F8" s="61"/>
      <c r="G8" s="61" t="s">
        <v>6</v>
      </c>
      <c r="H8" s="61" t="s">
        <v>7</v>
      </c>
      <c r="I8" s="61" t="s">
        <v>389</v>
      </c>
      <c r="J8" s="61" t="s">
        <v>6</v>
      </c>
      <c r="K8" s="61" t="s">
        <v>8</v>
      </c>
      <c r="L8" s="84" t="s">
        <v>6</v>
      </c>
      <c r="M8" s="61" t="s">
        <v>7</v>
      </c>
      <c r="N8" s="61" t="s">
        <v>6</v>
      </c>
      <c r="O8" s="61" t="s">
        <v>7</v>
      </c>
      <c r="P8" s="61" t="s">
        <v>389</v>
      </c>
      <c r="Q8" s="6"/>
      <c r="R8" s="6"/>
      <c r="S8" s="6"/>
      <c r="T8" s="6"/>
      <c r="U8" s="6"/>
      <c r="V8" s="6"/>
    </row>
    <row r="9" spans="1:22" ht="18" customHeight="1" x14ac:dyDescent="0.3">
      <c r="A9" s="60"/>
      <c r="B9" s="61"/>
      <c r="C9" s="63"/>
      <c r="D9" s="66"/>
      <c r="E9" s="61"/>
      <c r="F9" s="61"/>
      <c r="G9" s="61"/>
      <c r="H9" s="61"/>
      <c r="I9" s="61"/>
      <c r="J9" s="61"/>
      <c r="K9" s="61"/>
      <c r="L9" s="84"/>
      <c r="M9" s="61"/>
      <c r="N9" s="61"/>
      <c r="O9" s="61"/>
      <c r="P9" s="61"/>
      <c r="Q9" s="6"/>
      <c r="R9" s="6"/>
      <c r="S9" s="6"/>
      <c r="T9" s="6"/>
      <c r="U9" s="6"/>
      <c r="V9" s="6"/>
    </row>
    <row r="10" spans="1:22" ht="16.5" customHeight="1" x14ac:dyDescent="0.3">
      <c r="A10" s="60"/>
      <c r="B10" s="61"/>
      <c r="C10" s="63"/>
      <c r="D10" s="66"/>
      <c r="E10" s="61"/>
      <c r="F10" s="61"/>
      <c r="G10" s="61"/>
      <c r="H10" s="61"/>
      <c r="I10" s="61"/>
      <c r="J10" s="61"/>
      <c r="K10" s="61"/>
      <c r="L10" s="84"/>
      <c r="M10" s="61"/>
      <c r="N10" s="61"/>
      <c r="O10" s="61"/>
      <c r="P10" s="61"/>
      <c r="Q10" s="6"/>
      <c r="R10" s="6"/>
      <c r="S10" s="6"/>
      <c r="T10" s="6"/>
      <c r="U10" s="6"/>
      <c r="V10" s="6"/>
    </row>
    <row r="11" spans="1:22" ht="117.75" customHeight="1" x14ac:dyDescent="0.3">
      <c r="A11" s="60"/>
      <c r="B11" s="61"/>
      <c r="C11" s="64"/>
      <c r="D11" s="67"/>
      <c r="E11" s="61"/>
      <c r="F11" s="61"/>
      <c r="G11" s="61"/>
      <c r="H11" s="61"/>
      <c r="I11" s="61"/>
      <c r="J11" s="61"/>
      <c r="K11" s="61"/>
      <c r="L11" s="84"/>
      <c r="M11" s="61"/>
      <c r="N11" s="61"/>
      <c r="O11" s="61"/>
      <c r="P11" s="61"/>
      <c r="Q11" s="6"/>
      <c r="R11" s="6"/>
      <c r="S11" s="6"/>
      <c r="T11" s="6"/>
      <c r="U11" s="6"/>
      <c r="V11" s="6"/>
    </row>
    <row r="12" spans="1:22" x14ac:dyDescent="0.3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15</v>
      </c>
      <c r="K12" s="8">
        <v>21</v>
      </c>
      <c r="L12" s="9">
        <v>22</v>
      </c>
      <c r="M12" s="8">
        <v>23</v>
      </c>
      <c r="N12" s="8">
        <v>24</v>
      </c>
      <c r="O12" s="8">
        <v>25</v>
      </c>
      <c r="P12" s="8">
        <v>26</v>
      </c>
      <c r="Q12" s="6"/>
      <c r="R12" s="6"/>
      <c r="S12" s="6"/>
      <c r="T12" s="6"/>
      <c r="U12" s="6"/>
      <c r="V12" s="6"/>
    </row>
    <row r="13" spans="1:22" ht="21.95" customHeight="1" x14ac:dyDescent="0.3">
      <c r="A13" s="68" t="s">
        <v>9</v>
      </c>
      <c r="B13" s="69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0"/>
      <c r="N13" s="10"/>
      <c r="O13" s="10"/>
      <c r="P13" s="10"/>
      <c r="Q13" s="6"/>
      <c r="R13" s="6"/>
      <c r="S13" s="6"/>
      <c r="T13" s="6"/>
      <c r="U13" s="6"/>
      <c r="V13" s="6"/>
    </row>
    <row r="14" spans="1:22" ht="9.9499999999999993" customHeight="1" x14ac:dyDescent="0.3">
      <c r="A14" s="29">
        <v>1</v>
      </c>
      <c r="B14" s="29" t="s">
        <v>10</v>
      </c>
      <c r="C14" s="13"/>
      <c r="D14" s="14"/>
      <c r="E14" s="13"/>
      <c r="F14" s="15"/>
      <c r="G14" s="13"/>
      <c r="H14" s="16"/>
      <c r="I14" s="13"/>
      <c r="J14" s="13"/>
      <c r="K14" s="17"/>
      <c r="L14" s="18"/>
      <c r="M14" s="17"/>
      <c r="N14" s="13"/>
      <c r="O14" s="17"/>
      <c r="P14" s="13"/>
      <c r="Q14" s="1"/>
      <c r="R14" s="1"/>
      <c r="S14" s="1"/>
      <c r="T14" s="1"/>
      <c r="U14" s="1"/>
      <c r="V14" s="1"/>
    </row>
    <row r="15" spans="1:22" s="21" customFormat="1" ht="9.9499999999999993" customHeight="1" x14ac:dyDescent="0.3">
      <c r="A15" s="29"/>
      <c r="B15" s="29" t="s">
        <v>11</v>
      </c>
      <c r="C15" s="13">
        <v>1221.3</v>
      </c>
      <c r="D15" s="13">
        <v>120</v>
      </c>
      <c r="E15" s="13">
        <v>120</v>
      </c>
      <c r="F15" s="19">
        <f>E15/C15</f>
        <v>9.8255956767379027E-2</v>
      </c>
      <c r="G15" s="13">
        <v>0</v>
      </c>
      <c r="H15" s="17">
        <f>G15/E15</f>
        <v>0</v>
      </c>
      <c r="I15" s="13">
        <v>0</v>
      </c>
      <c r="J15" s="13">
        <v>0</v>
      </c>
      <c r="K15" s="17">
        <v>0</v>
      </c>
      <c r="L15" s="18">
        <f>ROUNDDOWN(E15*M15,0)</f>
        <v>12</v>
      </c>
      <c r="M15" s="16">
        <v>0.1</v>
      </c>
      <c r="N15" s="13">
        <v>0</v>
      </c>
      <c r="O15" s="17">
        <f>N15/E15</f>
        <v>0</v>
      </c>
      <c r="P15" s="13">
        <v>0</v>
      </c>
      <c r="Q15" s="20"/>
      <c r="R15" s="20"/>
      <c r="S15" s="20"/>
      <c r="T15" s="20"/>
      <c r="U15" s="20"/>
      <c r="V15" s="20"/>
    </row>
    <row r="16" spans="1:22" s="21" customFormat="1" ht="9.9499999999999993" customHeight="1" x14ac:dyDescent="0.3">
      <c r="A16" s="29">
        <v>2</v>
      </c>
      <c r="B16" s="29" t="s">
        <v>12</v>
      </c>
      <c r="C16" s="13">
        <v>149.35</v>
      </c>
      <c r="D16" s="13">
        <v>89</v>
      </c>
      <c r="E16" s="13">
        <v>89</v>
      </c>
      <c r="F16" s="19">
        <f t="shared" ref="F16:F79" si="0">E16/C16</f>
        <v>0.59591563441580186</v>
      </c>
      <c r="G16" s="13">
        <v>8</v>
      </c>
      <c r="H16" s="17">
        <f t="shared" ref="H16:H21" si="1">G16/E16</f>
        <v>8.98876404494382E-2</v>
      </c>
      <c r="I16" s="13">
        <v>0</v>
      </c>
      <c r="J16" s="13">
        <v>4</v>
      </c>
      <c r="K16" s="17">
        <f t="shared" ref="K16:K79" si="2">J16/G16</f>
        <v>0.5</v>
      </c>
      <c r="L16" s="18">
        <f t="shared" ref="L16:L76" si="3">ROUNDDOWN(E16*M16,0)</f>
        <v>8</v>
      </c>
      <c r="M16" s="16">
        <v>0.1</v>
      </c>
      <c r="N16" s="13">
        <v>8</v>
      </c>
      <c r="O16" s="17">
        <f t="shared" ref="O16:O79" si="4">N16/E16</f>
        <v>8.98876404494382E-2</v>
      </c>
      <c r="P16" s="13">
        <v>0</v>
      </c>
      <c r="Q16" s="20"/>
      <c r="R16" s="20"/>
      <c r="S16" s="20"/>
      <c r="T16" s="20"/>
      <c r="U16" s="20"/>
      <c r="V16" s="20"/>
    </row>
    <row r="17" spans="1:22" s="21" customFormat="1" ht="9.9499999999999993" customHeight="1" x14ac:dyDescent="0.3">
      <c r="A17" s="29">
        <v>4</v>
      </c>
      <c r="B17" s="29" t="s">
        <v>14</v>
      </c>
      <c r="C17" s="13">
        <v>89.41</v>
      </c>
      <c r="D17" s="13">
        <v>32</v>
      </c>
      <c r="E17" s="13">
        <v>32</v>
      </c>
      <c r="F17" s="19">
        <f t="shared" si="0"/>
        <v>0.35790180069343475</v>
      </c>
      <c r="G17" s="13">
        <v>3</v>
      </c>
      <c r="H17" s="17">
        <f t="shared" si="1"/>
        <v>9.375E-2</v>
      </c>
      <c r="I17" s="13">
        <v>0</v>
      </c>
      <c r="J17" s="13">
        <v>1</v>
      </c>
      <c r="K17" s="17">
        <f t="shared" si="2"/>
        <v>0.33333333333333331</v>
      </c>
      <c r="L17" s="18">
        <f t="shared" si="3"/>
        <v>3</v>
      </c>
      <c r="M17" s="16">
        <v>0.1</v>
      </c>
      <c r="N17" s="13">
        <v>2</v>
      </c>
      <c r="O17" s="17">
        <f t="shared" si="4"/>
        <v>6.25E-2</v>
      </c>
      <c r="P17" s="13">
        <v>0</v>
      </c>
      <c r="Q17" s="20"/>
      <c r="R17" s="20"/>
      <c r="S17" s="20"/>
      <c r="T17" s="20"/>
      <c r="U17" s="20"/>
      <c r="V17" s="20"/>
    </row>
    <row r="18" spans="1:22" s="21" customFormat="1" ht="9.9499999999999993" customHeight="1" x14ac:dyDescent="0.3">
      <c r="A18" s="29">
        <v>5</v>
      </c>
      <c r="B18" s="29" t="s">
        <v>15</v>
      </c>
      <c r="C18" s="13">
        <v>54.72</v>
      </c>
      <c r="D18" s="13">
        <v>23</v>
      </c>
      <c r="E18" s="13">
        <v>23</v>
      </c>
      <c r="F18" s="19">
        <f t="shared" si="0"/>
        <v>0.4203216374269006</v>
      </c>
      <c r="G18" s="13">
        <v>2</v>
      </c>
      <c r="H18" s="17">
        <f t="shared" si="1"/>
        <v>8.6956521739130432E-2</v>
      </c>
      <c r="I18" s="13">
        <v>0</v>
      </c>
      <c r="J18" s="13">
        <v>0</v>
      </c>
      <c r="K18" s="17">
        <f t="shared" si="2"/>
        <v>0</v>
      </c>
      <c r="L18" s="18">
        <f t="shared" si="3"/>
        <v>2</v>
      </c>
      <c r="M18" s="16">
        <v>0.1</v>
      </c>
      <c r="N18" s="13">
        <v>2</v>
      </c>
      <c r="O18" s="17">
        <f t="shared" si="4"/>
        <v>8.6956521739130432E-2</v>
      </c>
      <c r="P18" s="13">
        <v>0</v>
      </c>
      <c r="Q18" s="20"/>
      <c r="R18" s="20"/>
      <c r="S18" s="20"/>
      <c r="T18" s="20"/>
      <c r="U18" s="20"/>
      <c r="V18" s="20"/>
    </row>
    <row r="19" spans="1:22" s="21" customFormat="1" ht="9.9499999999999993" customHeight="1" x14ac:dyDescent="0.3">
      <c r="A19" s="29">
        <v>6</v>
      </c>
      <c r="B19" s="29" t="s">
        <v>16</v>
      </c>
      <c r="C19" s="13">
        <v>11.18</v>
      </c>
      <c r="D19" s="13">
        <v>9</v>
      </c>
      <c r="E19" s="13">
        <v>9</v>
      </c>
      <c r="F19" s="19">
        <f t="shared" si="0"/>
        <v>0.80500894454382832</v>
      </c>
      <c r="G19" s="13">
        <v>0</v>
      </c>
      <c r="H19" s="17">
        <f t="shared" si="1"/>
        <v>0</v>
      </c>
      <c r="I19" s="13">
        <v>0</v>
      </c>
      <c r="J19" s="13">
        <v>0</v>
      </c>
      <c r="K19" s="17">
        <v>0</v>
      </c>
      <c r="L19" s="18">
        <f t="shared" si="3"/>
        <v>0</v>
      </c>
      <c r="M19" s="16">
        <v>0.1</v>
      </c>
      <c r="N19" s="13">
        <v>0</v>
      </c>
      <c r="O19" s="17">
        <f t="shared" si="4"/>
        <v>0</v>
      </c>
      <c r="P19" s="13">
        <v>0</v>
      </c>
      <c r="Q19" s="20"/>
      <c r="R19" s="20"/>
      <c r="S19" s="20"/>
      <c r="T19" s="20"/>
      <c r="U19" s="20"/>
      <c r="V19" s="20"/>
    </row>
    <row r="20" spans="1:22" s="21" customFormat="1" ht="9.9499999999999993" customHeight="1" x14ac:dyDescent="0.3">
      <c r="A20" s="29">
        <v>7</v>
      </c>
      <c r="B20" s="29" t="s">
        <v>17</v>
      </c>
      <c r="C20" s="13">
        <v>58.79</v>
      </c>
      <c r="D20" s="13">
        <v>16</v>
      </c>
      <c r="E20" s="13">
        <v>16</v>
      </c>
      <c r="F20" s="19">
        <f t="shared" si="0"/>
        <v>0.27215512842320122</v>
      </c>
      <c r="G20" s="13">
        <v>1</v>
      </c>
      <c r="H20" s="17">
        <f t="shared" si="1"/>
        <v>6.25E-2</v>
      </c>
      <c r="I20" s="13">
        <v>0</v>
      </c>
      <c r="J20" s="13">
        <v>0</v>
      </c>
      <c r="K20" s="17">
        <f t="shared" si="2"/>
        <v>0</v>
      </c>
      <c r="L20" s="18">
        <f t="shared" si="3"/>
        <v>1</v>
      </c>
      <c r="M20" s="16">
        <v>0.1</v>
      </c>
      <c r="N20" s="13">
        <v>1</v>
      </c>
      <c r="O20" s="17">
        <f t="shared" si="4"/>
        <v>6.25E-2</v>
      </c>
      <c r="P20" s="13">
        <v>0</v>
      </c>
      <c r="Q20" s="20"/>
      <c r="R20" s="20"/>
      <c r="S20" s="20"/>
      <c r="T20" s="20"/>
      <c r="U20" s="20"/>
      <c r="V20" s="20"/>
    </row>
    <row r="21" spans="1:22" s="28" customFormat="1" ht="9.6" customHeight="1" x14ac:dyDescent="0.3">
      <c r="A21" s="70" t="s">
        <v>19</v>
      </c>
      <c r="B21" s="71"/>
      <c r="C21" s="22">
        <f>SUM(C15:C16)</f>
        <v>1370.6499999999999</v>
      </c>
      <c r="D21" s="22">
        <f>SUM(D15:D20)</f>
        <v>289</v>
      </c>
      <c r="E21" s="22">
        <f>SUM(E15:E20)</f>
        <v>289</v>
      </c>
      <c r="F21" s="23">
        <f t="shared" si="0"/>
        <v>0.21084886732572139</v>
      </c>
      <c r="G21" s="22">
        <f>SUM(G15:G20)</f>
        <v>14</v>
      </c>
      <c r="H21" s="17">
        <f t="shared" si="1"/>
        <v>4.8442906574394463E-2</v>
      </c>
      <c r="I21" s="22">
        <v>0</v>
      </c>
      <c r="J21" s="22">
        <f>SUM(J15:J20)</f>
        <v>5</v>
      </c>
      <c r="K21" s="24">
        <f t="shared" si="2"/>
        <v>0.35714285714285715</v>
      </c>
      <c r="L21" s="18">
        <f>SUM(L15:L20)</f>
        <v>26</v>
      </c>
      <c r="M21" s="16"/>
      <c r="N21" s="22">
        <f>SUM(N15:N20)</f>
        <v>13</v>
      </c>
      <c r="O21" s="24">
        <f t="shared" si="4"/>
        <v>4.4982698961937718E-2</v>
      </c>
      <c r="P21" s="22">
        <f>SUM(P15:P20)</f>
        <v>0</v>
      </c>
      <c r="Q21" s="27"/>
      <c r="R21" s="27"/>
      <c r="S21" s="27"/>
      <c r="T21" s="27"/>
      <c r="U21" s="27"/>
      <c r="V21" s="27"/>
    </row>
    <row r="22" spans="1:22" x14ac:dyDescent="0.3">
      <c r="A22" s="72" t="s">
        <v>53</v>
      </c>
      <c r="B22" s="72"/>
      <c r="C22" s="13"/>
      <c r="D22" s="13"/>
      <c r="E22" s="13"/>
      <c r="F22" s="19"/>
      <c r="G22" s="13"/>
      <c r="H22" s="17"/>
      <c r="I22" s="13"/>
      <c r="J22" s="13"/>
      <c r="K22" s="17"/>
      <c r="L22" s="18"/>
      <c r="M22" s="16"/>
      <c r="N22" s="13"/>
      <c r="O22" s="17"/>
      <c r="P22" s="13"/>
    </row>
    <row r="23" spans="1:22" s="21" customFormat="1" ht="9.9499999999999993" customHeight="1" x14ac:dyDescent="0.3">
      <c r="A23" s="29">
        <v>1</v>
      </c>
      <c r="B23" s="29" t="s">
        <v>54</v>
      </c>
      <c r="C23" s="13">
        <v>60.92</v>
      </c>
      <c r="D23" s="13">
        <v>41</v>
      </c>
      <c r="E23" s="13">
        <v>41</v>
      </c>
      <c r="F23" s="19">
        <f t="shared" si="0"/>
        <v>0.67301378857518057</v>
      </c>
      <c r="G23" s="13">
        <v>4</v>
      </c>
      <c r="H23" s="17">
        <f>G23/E23</f>
        <v>9.7560975609756101E-2</v>
      </c>
      <c r="I23" s="13">
        <v>0</v>
      </c>
      <c r="J23" s="13">
        <v>1</v>
      </c>
      <c r="K23" s="17">
        <f t="shared" si="2"/>
        <v>0.25</v>
      </c>
      <c r="L23" s="18">
        <f t="shared" si="3"/>
        <v>4</v>
      </c>
      <c r="M23" s="16">
        <v>0.1</v>
      </c>
      <c r="N23" s="13">
        <v>4</v>
      </c>
      <c r="O23" s="17">
        <f t="shared" si="4"/>
        <v>9.7560975609756101E-2</v>
      </c>
      <c r="P23" s="13">
        <v>0</v>
      </c>
    </row>
    <row r="24" spans="1:22" ht="9.9499999999999993" customHeight="1" x14ac:dyDescent="0.3">
      <c r="A24" s="29">
        <v>2</v>
      </c>
      <c r="B24" s="29" t="s">
        <v>55</v>
      </c>
      <c r="C24" s="13"/>
      <c r="D24" s="13"/>
      <c r="E24" s="13"/>
      <c r="F24" s="19"/>
      <c r="G24" s="13"/>
      <c r="H24" s="17"/>
      <c r="I24" s="13"/>
      <c r="J24" s="13"/>
      <c r="K24" s="17"/>
      <c r="L24" s="18"/>
      <c r="M24" s="16"/>
      <c r="N24" s="13"/>
      <c r="O24" s="17"/>
      <c r="P24" s="13"/>
    </row>
    <row r="25" spans="1:22" s="21" customFormat="1" ht="9.9499999999999993" customHeight="1" x14ac:dyDescent="0.3">
      <c r="A25" s="29"/>
      <c r="B25" s="29" t="s">
        <v>56</v>
      </c>
      <c r="C25" s="13">
        <v>119.39</v>
      </c>
      <c r="D25" s="13">
        <v>530</v>
      </c>
      <c r="E25" s="13">
        <v>530</v>
      </c>
      <c r="F25" s="19">
        <f t="shared" si="0"/>
        <v>4.4392327665633635</v>
      </c>
      <c r="G25" s="13">
        <v>53</v>
      </c>
      <c r="H25" s="17">
        <f t="shared" ref="H25:H26" si="5">G25/E25</f>
        <v>0.1</v>
      </c>
      <c r="I25" s="13">
        <v>0</v>
      </c>
      <c r="J25" s="13">
        <v>21</v>
      </c>
      <c r="K25" s="17">
        <f t="shared" si="2"/>
        <v>0.39622641509433965</v>
      </c>
      <c r="L25" s="18">
        <f t="shared" si="3"/>
        <v>53</v>
      </c>
      <c r="M25" s="16">
        <v>0.1</v>
      </c>
      <c r="N25" s="13">
        <v>53</v>
      </c>
      <c r="O25" s="17">
        <f t="shared" si="4"/>
        <v>0.1</v>
      </c>
      <c r="P25" s="13">
        <v>0</v>
      </c>
    </row>
    <row r="26" spans="1:22" s="28" customFormat="1" ht="9.9499999999999993" customHeight="1" x14ac:dyDescent="0.3">
      <c r="A26" s="73" t="s">
        <v>57</v>
      </c>
      <c r="B26" s="73"/>
      <c r="C26" s="22">
        <f>SUM(C23:C25)</f>
        <v>180.31</v>
      </c>
      <c r="D26" s="30">
        <f>SUM(D23:D25)</f>
        <v>571</v>
      </c>
      <c r="E26" s="30">
        <f>SUM(E23:E25)</f>
        <v>571</v>
      </c>
      <c r="F26" s="23">
        <f t="shared" si="0"/>
        <v>3.1667683434085743</v>
      </c>
      <c r="G26" s="30">
        <f>SUM(G23:G25)</f>
        <v>57</v>
      </c>
      <c r="H26" s="17">
        <f t="shared" si="5"/>
        <v>9.982486865148861E-2</v>
      </c>
      <c r="I26" s="22">
        <v>0</v>
      </c>
      <c r="J26" s="30">
        <f>SUM(J23:J25)</f>
        <v>22</v>
      </c>
      <c r="K26" s="24">
        <f t="shared" si="2"/>
        <v>0.38596491228070173</v>
      </c>
      <c r="L26" s="18">
        <f>SUM(L23:L25)</f>
        <v>57</v>
      </c>
      <c r="M26" s="16"/>
      <c r="N26" s="30">
        <f>SUM(N23:N25)</f>
        <v>57</v>
      </c>
      <c r="O26" s="24">
        <f t="shared" si="4"/>
        <v>9.982486865148861E-2</v>
      </c>
      <c r="P26" s="30">
        <f>SUM(P23:P25)</f>
        <v>0</v>
      </c>
    </row>
    <row r="27" spans="1:22" ht="9.9499999999999993" customHeight="1" x14ac:dyDescent="0.3">
      <c r="A27" s="72" t="s">
        <v>58</v>
      </c>
      <c r="B27" s="72"/>
      <c r="C27" s="13"/>
      <c r="D27" s="13"/>
      <c r="E27" s="13"/>
      <c r="F27" s="19"/>
      <c r="G27" s="13"/>
      <c r="H27" s="17"/>
      <c r="I27" s="13"/>
      <c r="J27" s="13"/>
      <c r="K27" s="17"/>
      <c r="L27" s="18"/>
      <c r="M27" s="16"/>
      <c r="N27" s="13"/>
      <c r="O27" s="17"/>
      <c r="P27" s="13"/>
    </row>
    <row r="28" spans="1:22" s="21" customFormat="1" ht="9.9499999999999993" customHeight="1" x14ac:dyDescent="0.3">
      <c r="A28" s="29">
        <v>1</v>
      </c>
      <c r="B28" s="29" t="s">
        <v>59</v>
      </c>
      <c r="C28" s="13"/>
      <c r="D28" s="13"/>
      <c r="E28" s="13"/>
      <c r="F28" s="19"/>
      <c r="G28" s="13"/>
      <c r="H28" s="17"/>
      <c r="I28" s="13"/>
      <c r="J28" s="13"/>
      <c r="K28" s="17"/>
      <c r="L28" s="18"/>
      <c r="M28" s="16"/>
      <c r="N28" s="13"/>
      <c r="O28" s="17"/>
      <c r="P28" s="13"/>
    </row>
    <row r="29" spans="1:22" s="21" customFormat="1" ht="9.9499999999999993" customHeight="1" x14ac:dyDescent="0.3">
      <c r="A29" s="29"/>
      <c r="B29" s="29" t="s">
        <v>60</v>
      </c>
      <c r="C29" s="13">
        <v>566.28</v>
      </c>
      <c r="D29" s="13">
        <v>0</v>
      </c>
      <c r="E29" s="13">
        <v>0</v>
      </c>
      <c r="F29" s="19">
        <f t="shared" si="0"/>
        <v>0</v>
      </c>
      <c r="G29" s="13">
        <v>0</v>
      </c>
      <c r="H29" s="17">
        <v>0</v>
      </c>
      <c r="I29" s="13">
        <v>0</v>
      </c>
      <c r="J29" s="13">
        <v>0</v>
      </c>
      <c r="K29" s="17">
        <v>0</v>
      </c>
      <c r="L29" s="18">
        <f t="shared" si="3"/>
        <v>0</v>
      </c>
      <c r="M29" s="16">
        <v>0.1</v>
      </c>
      <c r="N29" s="13">
        <v>0</v>
      </c>
      <c r="O29" s="17">
        <v>0</v>
      </c>
      <c r="P29" s="13">
        <v>0</v>
      </c>
    </row>
    <row r="30" spans="1:22" s="21" customFormat="1" ht="9.9499999999999993" customHeight="1" x14ac:dyDescent="0.3">
      <c r="A30" s="29">
        <v>2</v>
      </c>
      <c r="B30" s="29" t="s">
        <v>61</v>
      </c>
      <c r="C30" s="13"/>
      <c r="D30" s="13"/>
      <c r="E30" s="13"/>
      <c r="F30" s="19"/>
      <c r="G30" s="13"/>
      <c r="H30" s="17"/>
      <c r="I30" s="13"/>
      <c r="J30" s="13"/>
      <c r="K30" s="17"/>
      <c r="L30" s="18"/>
      <c r="M30" s="16"/>
      <c r="N30" s="13"/>
      <c r="O30" s="17"/>
      <c r="P30" s="13"/>
    </row>
    <row r="31" spans="1:22" s="21" customFormat="1" ht="15.75" customHeight="1" x14ac:dyDescent="0.3">
      <c r="A31" s="29"/>
      <c r="B31" s="29" t="s">
        <v>62</v>
      </c>
      <c r="C31" s="13">
        <v>30.25</v>
      </c>
      <c r="D31" s="13">
        <v>0</v>
      </c>
      <c r="E31" s="13">
        <v>0</v>
      </c>
      <c r="F31" s="19">
        <f t="shared" si="0"/>
        <v>0</v>
      </c>
      <c r="G31" s="13">
        <v>0</v>
      </c>
      <c r="H31" s="17">
        <v>0</v>
      </c>
      <c r="I31" s="13">
        <v>0</v>
      </c>
      <c r="J31" s="13">
        <v>0</v>
      </c>
      <c r="K31" s="17">
        <v>0</v>
      </c>
      <c r="L31" s="18">
        <f t="shared" si="3"/>
        <v>0</v>
      </c>
      <c r="M31" s="16">
        <v>0.1</v>
      </c>
      <c r="N31" s="13">
        <v>0</v>
      </c>
      <c r="O31" s="17">
        <v>0</v>
      </c>
      <c r="P31" s="13">
        <v>0</v>
      </c>
    </row>
    <row r="32" spans="1:22" s="21" customFormat="1" ht="12.75" customHeight="1" x14ac:dyDescent="0.3">
      <c r="A32" s="29">
        <v>3</v>
      </c>
      <c r="B32" s="29" t="s">
        <v>63</v>
      </c>
      <c r="C32" s="13"/>
      <c r="D32" s="13"/>
      <c r="E32" s="13"/>
      <c r="F32" s="19"/>
      <c r="G32" s="13"/>
      <c r="H32" s="17"/>
      <c r="I32" s="13"/>
      <c r="J32" s="13"/>
      <c r="K32" s="17"/>
      <c r="L32" s="18"/>
      <c r="M32" s="16"/>
      <c r="N32" s="13"/>
      <c r="O32" s="17"/>
      <c r="P32" s="13"/>
    </row>
    <row r="33" spans="1:16" s="21" customFormat="1" ht="14.25" customHeight="1" x14ac:dyDescent="0.3">
      <c r="A33" s="29"/>
      <c r="B33" s="29" t="s">
        <v>64</v>
      </c>
      <c r="C33" s="13">
        <v>136.30000000000001</v>
      </c>
      <c r="D33" s="13">
        <v>0</v>
      </c>
      <c r="E33" s="13">
        <v>0</v>
      </c>
      <c r="F33" s="19">
        <f t="shared" si="0"/>
        <v>0</v>
      </c>
      <c r="G33" s="13">
        <v>0</v>
      </c>
      <c r="H33" s="17">
        <v>0</v>
      </c>
      <c r="I33" s="13">
        <v>0</v>
      </c>
      <c r="J33" s="13">
        <v>0</v>
      </c>
      <c r="K33" s="17">
        <v>0</v>
      </c>
      <c r="L33" s="18">
        <f t="shared" si="3"/>
        <v>0</v>
      </c>
      <c r="M33" s="16">
        <v>0.1</v>
      </c>
      <c r="N33" s="13">
        <v>0</v>
      </c>
      <c r="O33" s="17">
        <v>0</v>
      </c>
      <c r="P33" s="13">
        <v>0</v>
      </c>
    </row>
    <row r="34" spans="1:16" s="21" customFormat="1" ht="13.5" customHeight="1" x14ac:dyDescent="0.3">
      <c r="A34" s="29"/>
      <c r="B34" s="29" t="s">
        <v>65</v>
      </c>
      <c r="C34" s="13">
        <v>70.430000000000007</v>
      </c>
      <c r="D34" s="13">
        <v>0</v>
      </c>
      <c r="E34" s="13">
        <v>0</v>
      </c>
      <c r="F34" s="19">
        <f t="shared" si="0"/>
        <v>0</v>
      </c>
      <c r="G34" s="13">
        <v>0</v>
      </c>
      <c r="H34" s="17">
        <v>0</v>
      </c>
      <c r="I34" s="13">
        <v>0</v>
      </c>
      <c r="J34" s="13">
        <v>0</v>
      </c>
      <c r="K34" s="17">
        <v>0</v>
      </c>
      <c r="L34" s="18">
        <f t="shared" si="3"/>
        <v>0</v>
      </c>
      <c r="M34" s="16">
        <v>0.1</v>
      </c>
      <c r="N34" s="13">
        <v>0</v>
      </c>
      <c r="O34" s="17">
        <v>0</v>
      </c>
      <c r="P34" s="13">
        <v>0</v>
      </c>
    </row>
    <row r="35" spans="1:16" s="21" customFormat="1" ht="15" customHeight="1" x14ac:dyDescent="0.3">
      <c r="A35" s="29">
        <v>4</v>
      </c>
      <c r="B35" s="29" t="s">
        <v>66</v>
      </c>
      <c r="C35" s="13">
        <v>95.84</v>
      </c>
      <c r="D35" s="13">
        <v>0</v>
      </c>
      <c r="E35" s="13">
        <v>0</v>
      </c>
      <c r="F35" s="19">
        <f t="shared" si="0"/>
        <v>0</v>
      </c>
      <c r="G35" s="13">
        <v>0</v>
      </c>
      <c r="H35" s="17">
        <v>0</v>
      </c>
      <c r="I35" s="13">
        <v>0</v>
      </c>
      <c r="J35" s="13">
        <v>0</v>
      </c>
      <c r="K35" s="17">
        <v>0</v>
      </c>
      <c r="L35" s="18">
        <f t="shared" si="3"/>
        <v>0</v>
      </c>
      <c r="M35" s="16">
        <v>0.1</v>
      </c>
      <c r="N35" s="13">
        <v>0</v>
      </c>
      <c r="O35" s="17">
        <v>0</v>
      </c>
      <c r="P35" s="13">
        <v>0</v>
      </c>
    </row>
    <row r="36" spans="1:16" s="21" customFormat="1" ht="16.5" customHeight="1" x14ac:dyDescent="0.3">
      <c r="A36" s="29">
        <v>5</v>
      </c>
      <c r="B36" s="29" t="s">
        <v>67</v>
      </c>
      <c r="C36" s="13">
        <v>629.95000000000005</v>
      </c>
      <c r="D36" s="13">
        <v>0</v>
      </c>
      <c r="E36" s="13">
        <v>0</v>
      </c>
      <c r="F36" s="19">
        <f t="shared" si="0"/>
        <v>0</v>
      </c>
      <c r="G36" s="13">
        <v>0</v>
      </c>
      <c r="H36" s="17">
        <v>0</v>
      </c>
      <c r="I36" s="13">
        <v>0</v>
      </c>
      <c r="J36" s="13">
        <v>0</v>
      </c>
      <c r="K36" s="17">
        <v>0</v>
      </c>
      <c r="L36" s="18">
        <f t="shared" si="3"/>
        <v>0</v>
      </c>
      <c r="M36" s="16">
        <v>0.1</v>
      </c>
      <c r="N36" s="13">
        <v>0</v>
      </c>
      <c r="O36" s="17">
        <v>0</v>
      </c>
      <c r="P36" s="13">
        <v>0</v>
      </c>
    </row>
    <row r="37" spans="1:16" s="21" customFormat="1" ht="16.5" customHeight="1" x14ac:dyDescent="0.3">
      <c r="A37" s="29">
        <v>6</v>
      </c>
      <c r="B37" s="29" t="s">
        <v>68</v>
      </c>
      <c r="C37" s="13"/>
      <c r="D37" s="13"/>
      <c r="E37" s="13"/>
      <c r="F37" s="19"/>
      <c r="G37" s="13"/>
      <c r="H37" s="17"/>
      <c r="I37" s="13"/>
      <c r="J37" s="13"/>
      <c r="K37" s="17"/>
      <c r="L37" s="18"/>
      <c r="M37" s="16"/>
      <c r="N37" s="13"/>
      <c r="O37" s="17"/>
      <c r="P37" s="13"/>
    </row>
    <row r="38" spans="1:16" s="21" customFormat="1" ht="16.5" customHeight="1" x14ac:dyDescent="0.3">
      <c r="A38" s="29"/>
      <c r="B38" s="29" t="s">
        <v>69</v>
      </c>
      <c r="C38" s="13">
        <v>58.68</v>
      </c>
      <c r="D38" s="13">
        <v>0</v>
      </c>
      <c r="E38" s="13">
        <v>0</v>
      </c>
      <c r="F38" s="19">
        <f t="shared" ref="F38:F39" si="6">E38/C38</f>
        <v>0</v>
      </c>
      <c r="G38" s="13">
        <v>0</v>
      </c>
      <c r="H38" s="17">
        <v>0</v>
      </c>
      <c r="I38" s="13">
        <v>0</v>
      </c>
      <c r="J38" s="13">
        <v>0</v>
      </c>
      <c r="K38" s="17">
        <v>0</v>
      </c>
      <c r="L38" s="18">
        <f t="shared" si="3"/>
        <v>0</v>
      </c>
      <c r="M38" s="16">
        <v>0.1</v>
      </c>
      <c r="N38" s="13">
        <v>0</v>
      </c>
      <c r="O38" s="17">
        <v>0</v>
      </c>
      <c r="P38" s="13">
        <v>0</v>
      </c>
    </row>
    <row r="39" spans="1:16" s="21" customFormat="1" ht="15" customHeight="1" x14ac:dyDescent="0.3">
      <c r="A39" s="29"/>
      <c r="B39" s="29" t="s">
        <v>70</v>
      </c>
      <c r="C39" s="13">
        <v>53.5</v>
      </c>
      <c r="D39" s="13">
        <v>0</v>
      </c>
      <c r="E39" s="13">
        <v>0</v>
      </c>
      <c r="F39" s="19">
        <f t="shared" si="6"/>
        <v>0</v>
      </c>
      <c r="G39" s="13">
        <v>0</v>
      </c>
      <c r="H39" s="17">
        <v>0</v>
      </c>
      <c r="I39" s="13">
        <v>0</v>
      </c>
      <c r="J39" s="13">
        <v>0</v>
      </c>
      <c r="K39" s="17">
        <v>0</v>
      </c>
      <c r="L39" s="18">
        <f t="shared" si="3"/>
        <v>0</v>
      </c>
      <c r="M39" s="16">
        <v>0.1</v>
      </c>
      <c r="N39" s="13">
        <v>0</v>
      </c>
      <c r="O39" s="17">
        <v>0</v>
      </c>
      <c r="P39" s="13">
        <v>0</v>
      </c>
    </row>
    <row r="40" spans="1:16" s="21" customFormat="1" ht="15" customHeight="1" x14ac:dyDescent="0.3">
      <c r="A40" s="29">
        <v>6</v>
      </c>
      <c r="B40" s="29" t="s">
        <v>71</v>
      </c>
      <c r="C40" s="13">
        <v>559.37</v>
      </c>
      <c r="D40" s="13">
        <v>103</v>
      </c>
      <c r="E40" s="13">
        <v>103</v>
      </c>
      <c r="F40" s="19">
        <f t="shared" si="0"/>
        <v>0.18413572411820442</v>
      </c>
      <c r="G40" s="13">
        <v>0</v>
      </c>
      <c r="H40" s="17">
        <f>G40/E40</f>
        <v>0</v>
      </c>
      <c r="I40" s="13">
        <v>0</v>
      </c>
      <c r="J40" s="13">
        <v>0</v>
      </c>
      <c r="K40" s="17">
        <v>0</v>
      </c>
      <c r="L40" s="18">
        <f t="shared" si="3"/>
        <v>10</v>
      </c>
      <c r="M40" s="16">
        <v>0.1</v>
      </c>
      <c r="N40" s="13">
        <v>0</v>
      </c>
      <c r="O40" s="17">
        <v>0</v>
      </c>
      <c r="P40" s="13">
        <v>0</v>
      </c>
    </row>
    <row r="41" spans="1:16" s="21" customFormat="1" ht="14.25" customHeight="1" x14ac:dyDescent="0.3">
      <c r="A41" s="29">
        <v>7</v>
      </c>
      <c r="B41" s="29" t="s">
        <v>72</v>
      </c>
      <c r="C41" s="13">
        <v>24.63</v>
      </c>
      <c r="D41" s="13">
        <v>0</v>
      </c>
      <c r="E41" s="13">
        <v>0</v>
      </c>
      <c r="F41" s="19">
        <f t="shared" si="0"/>
        <v>0</v>
      </c>
      <c r="G41" s="13">
        <v>0</v>
      </c>
      <c r="H41" s="17">
        <v>0</v>
      </c>
      <c r="I41" s="13">
        <v>0</v>
      </c>
      <c r="J41" s="13">
        <v>0</v>
      </c>
      <c r="K41" s="17">
        <v>0</v>
      </c>
      <c r="L41" s="18">
        <f t="shared" si="3"/>
        <v>0</v>
      </c>
      <c r="M41" s="16">
        <v>0.1</v>
      </c>
      <c r="N41" s="13">
        <v>0</v>
      </c>
      <c r="O41" s="17">
        <v>0</v>
      </c>
      <c r="P41" s="13">
        <v>0</v>
      </c>
    </row>
    <row r="42" spans="1:16" s="21" customFormat="1" ht="12.75" customHeight="1" x14ac:dyDescent="0.3">
      <c r="A42" s="29">
        <v>8</v>
      </c>
      <c r="B42" s="29" t="s">
        <v>13</v>
      </c>
      <c r="C42" s="13">
        <v>124.89</v>
      </c>
      <c r="D42" s="13">
        <v>32</v>
      </c>
      <c r="E42" s="13">
        <v>32</v>
      </c>
      <c r="F42" s="19">
        <f t="shared" si="0"/>
        <v>0.25622547842101051</v>
      </c>
      <c r="G42" s="13">
        <v>3</v>
      </c>
      <c r="H42" s="17">
        <f t="shared" ref="H42:H49" si="7">G42/E42</f>
        <v>9.375E-2</v>
      </c>
      <c r="I42" s="13">
        <v>0</v>
      </c>
      <c r="J42" s="13">
        <v>0</v>
      </c>
      <c r="K42" s="17">
        <v>0</v>
      </c>
      <c r="L42" s="18">
        <f t="shared" si="3"/>
        <v>3</v>
      </c>
      <c r="M42" s="16">
        <v>0.1</v>
      </c>
      <c r="N42" s="13">
        <v>2</v>
      </c>
      <c r="O42" s="24">
        <f t="shared" si="4"/>
        <v>6.25E-2</v>
      </c>
      <c r="P42" s="13">
        <v>0</v>
      </c>
    </row>
    <row r="43" spans="1:16" s="28" customFormat="1" ht="15.75" customHeight="1" x14ac:dyDescent="0.3">
      <c r="A43" s="73" t="s">
        <v>73</v>
      </c>
      <c r="B43" s="73"/>
      <c r="C43" s="22">
        <f>SUM(C42,C41,C40,C37,C36,C35,C34,C33,C31,C29)</f>
        <v>2237.94</v>
      </c>
      <c r="D43" s="30">
        <f>SUM(D28:D42)</f>
        <v>135</v>
      </c>
      <c r="E43" s="30">
        <f>SUM(E28:E42)</f>
        <v>135</v>
      </c>
      <c r="F43" s="23">
        <f t="shared" si="0"/>
        <v>6.0323333065229627E-2</v>
      </c>
      <c r="G43" s="30">
        <f>SUM(G28:G42)</f>
        <v>3</v>
      </c>
      <c r="H43" s="17">
        <f t="shared" si="7"/>
        <v>2.2222222222222223E-2</v>
      </c>
      <c r="I43" s="22">
        <v>0</v>
      </c>
      <c r="J43" s="30">
        <f>SUM(J28:J42)</f>
        <v>0</v>
      </c>
      <c r="K43" s="24">
        <v>0</v>
      </c>
      <c r="L43" s="18">
        <f>SUM(L28:L42)</f>
        <v>13</v>
      </c>
      <c r="M43" s="16"/>
      <c r="N43" s="30">
        <f>SUM(N28:N42)</f>
        <v>2</v>
      </c>
      <c r="O43" s="24">
        <f t="shared" si="4"/>
        <v>1.4814814814814815E-2</v>
      </c>
      <c r="P43" s="30">
        <f>SUM(P28:P42)</f>
        <v>0</v>
      </c>
    </row>
    <row r="44" spans="1:16" ht="9.9499999999999993" customHeight="1" x14ac:dyDescent="0.3">
      <c r="A44" s="75" t="s">
        <v>104</v>
      </c>
      <c r="B44" s="76"/>
      <c r="C44" s="13"/>
      <c r="D44" s="13"/>
      <c r="E44" s="13"/>
      <c r="F44" s="19"/>
      <c r="G44" s="13"/>
      <c r="H44" s="17"/>
      <c r="I44" s="13"/>
      <c r="J44" s="13"/>
      <c r="K44" s="17"/>
      <c r="L44" s="18"/>
      <c r="M44" s="16"/>
      <c r="N44" s="13"/>
      <c r="O44" s="17"/>
      <c r="P44" s="13"/>
    </row>
    <row r="45" spans="1:16" s="21" customFormat="1" ht="9.9499999999999993" customHeight="1" x14ac:dyDescent="0.3">
      <c r="A45" s="29">
        <v>1</v>
      </c>
      <c r="B45" s="29" t="s">
        <v>105</v>
      </c>
      <c r="C45" s="13">
        <v>28.95</v>
      </c>
      <c r="D45" s="13">
        <v>147</v>
      </c>
      <c r="E45" s="13">
        <v>147</v>
      </c>
      <c r="F45" s="19">
        <f t="shared" si="0"/>
        <v>5.0777202072538863</v>
      </c>
      <c r="G45" s="13">
        <v>10</v>
      </c>
      <c r="H45" s="17">
        <f t="shared" si="7"/>
        <v>6.8027210884353748E-2</v>
      </c>
      <c r="I45" s="13">
        <v>0</v>
      </c>
      <c r="J45" s="13">
        <v>4</v>
      </c>
      <c r="K45" s="17">
        <f t="shared" si="2"/>
        <v>0.4</v>
      </c>
      <c r="L45" s="18">
        <f t="shared" si="3"/>
        <v>14</v>
      </c>
      <c r="M45" s="16">
        <v>0.1</v>
      </c>
      <c r="N45" s="13">
        <v>10</v>
      </c>
      <c r="O45" s="17">
        <f t="shared" si="4"/>
        <v>6.8027210884353748E-2</v>
      </c>
      <c r="P45" s="13">
        <v>0</v>
      </c>
    </row>
    <row r="46" spans="1:16" s="21" customFormat="1" ht="9.9499999999999993" customHeight="1" x14ac:dyDescent="0.3">
      <c r="A46" s="29">
        <v>2</v>
      </c>
      <c r="B46" s="29" t="s">
        <v>106</v>
      </c>
      <c r="C46" s="13">
        <v>25.16</v>
      </c>
      <c r="D46" s="13">
        <v>93</v>
      </c>
      <c r="E46" s="13">
        <v>93</v>
      </c>
      <c r="F46" s="19">
        <f t="shared" si="0"/>
        <v>3.6963434022257551</v>
      </c>
      <c r="G46" s="13">
        <v>5</v>
      </c>
      <c r="H46" s="17">
        <f t="shared" si="7"/>
        <v>5.3763440860215055E-2</v>
      </c>
      <c r="I46" s="13">
        <v>0</v>
      </c>
      <c r="J46" s="13">
        <v>3</v>
      </c>
      <c r="K46" s="17">
        <f t="shared" si="2"/>
        <v>0.6</v>
      </c>
      <c r="L46" s="18">
        <f t="shared" si="3"/>
        <v>9</v>
      </c>
      <c r="M46" s="16">
        <v>0.1</v>
      </c>
      <c r="N46" s="13">
        <v>5</v>
      </c>
      <c r="O46" s="17">
        <f t="shared" si="4"/>
        <v>5.3763440860215055E-2</v>
      </c>
      <c r="P46" s="13">
        <v>0</v>
      </c>
    </row>
    <row r="47" spans="1:16" ht="9.9499999999999993" customHeight="1" x14ac:dyDescent="0.3">
      <c r="A47" s="29">
        <v>3</v>
      </c>
      <c r="B47" s="29" t="s">
        <v>107</v>
      </c>
      <c r="C47" s="13"/>
      <c r="D47" s="13"/>
      <c r="E47" s="13"/>
      <c r="F47" s="19"/>
      <c r="G47" s="13"/>
      <c r="H47" s="17"/>
      <c r="I47" s="13"/>
      <c r="J47" s="13"/>
      <c r="K47" s="17"/>
      <c r="L47" s="18"/>
      <c r="M47" s="16"/>
      <c r="N47" s="13"/>
      <c r="O47" s="17"/>
      <c r="P47" s="13"/>
    </row>
    <row r="48" spans="1:16" s="21" customFormat="1" ht="9.9499999999999993" customHeight="1" x14ac:dyDescent="0.3">
      <c r="A48" s="29"/>
      <c r="B48" s="29" t="s">
        <v>108</v>
      </c>
      <c r="C48" s="13">
        <v>353.71</v>
      </c>
      <c r="D48" s="13">
        <v>1400</v>
      </c>
      <c r="E48" s="13">
        <v>1400</v>
      </c>
      <c r="F48" s="19">
        <f t="shared" si="0"/>
        <v>3.958044725905403</v>
      </c>
      <c r="G48" s="13">
        <v>140</v>
      </c>
      <c r="H48" s="17">
        <f t="shared" si="7"/>
        <v>0.1</v>
      </c>
      <c r="I48" s="13">
        <v>0</v>
      </c>
      <c r="J48" s="13">
        <v>49</v>
      </c>
      <c r="K48" s="17">
        <f t="shared" si="2"/>
        <v>0.35</v>
      </c>
      <c r="L48" s="18">
        <f t="shared" si="3"/>
        <v>140</v>
      </c>
      <c r="M48" s="16">
        <v>0.1</v>
      </c>
      <c r="N48" s="13">
        <v>140</v>
      </c>
      <c r="O48" s="17">
        <f t="shared" si="4"/>
        <v>0.1</v>
      </c>
      <c r="P48" s="13">
        <v>0</v>
      </c>
    </row>
    <row r="49" spans="1:16" s="28" customFormat="1" ht="9.9499999999999993" customHeight="1" x14ac:dyDescent="0.3">
      <c r="A49" s="70" t="s">
        <v>109</v>
      </c>
      <c r="B49" s="74"/>
      <c r="C49" s="22">
        <f>SUM(C45:C48)</f>
        <v>407.82</v>
      </c>
      <c r="D49" s="31">
        <f>SUM(D45:D48)</f>
        <v>1640</v>
      </c>
      <c r="E49" s="31">
        <f>SUM(E45:E48)</f>
        <v>1640</v>
      </c>
      <c r="F49" s="23">
        <f t="shared" si="0"/>
        <v>4.0213819822470702</v>
      </c>
      <c r="G49" s="31">
        <f>SUM(G45:G48)</f>
        <v>155</v>
      </c>
      <c r="H49" s="17">
        <f t="shared" si="7"/>
        <v>9.451219512195122E-2</v>
      </c>
      <c r="I49" s="22">
        <v>0</v>
      </c>
      <c r="J49" s="31">
        <f>SUM(J45:J48)</f>
        <v>56</v>
      </c>
      <c r="K49" s="24">
        <f t="shared" si="2"/>
        <v>0.36129032258064514</v>
      </c>
      <c r="L49" s="18">
        <f t="shared" si="3"/>
        <v>164</v>
      </c>
      <c r="M49" s="16">
        <v>0.1</v>
      </c>
      <c r="N49" s="31">
        <f>SUM(N45:N48)</f>
        <v>155</v>
      </c>
      <c r="O49" s="24">
        <f t="shared" si="4"/>
        <v>9.451219512195122E-2</v>
      </c>
      <c r="P49" s="31">
        <f>SUM(P45:P48)</f>
        <v>0</v>
      </c>
    </row>
    <row r="50" spans="1:16" ht="9.9499999999999993" customHeight="1" x14ac:dyDescent="0.3">
      <c r="A50" s="75" t="s">
        <v>110</v>
      </c>
      <c r="B50" s="76"/>
      <c r="C50" s="13"/>
      <c r="D50" s="13"/>
      <c r="E50" s="13"/>
      <c r="F50" s="19"/>
      <c r="G50" s="13"/>
      <c r="H50" s="17"/>
      <c r="I50" s="13"/>
      <c r="J50" s="13"/>
      <c r="K50" s="17"/>
      <c r="L50" s="18"/>
      <c r="M50" s="16"/>
      <c r="N50" s="13"/>
      <c r="O50" s="17"/>
      <c r="P50" s="13"/>
    </row>
    <row r="51" spans="1:16" ht="9.75" customHeight="1" x14ac:dyDescent="0.3">
      <c r="A51" s="29">
        <v>1</v>
      </c>
      <c r="B51" s="29" t="s">
        <v>111</v>
      </c>
      <c r="C51" s="13"/>
      <c r="D51" s="13"/>
      <c r="E51" s="13"/>
      <c r="F51" s="19"/>
      <c r="G51" s="13"/>
      <c r="H51" s="17"/>
      <c r="I51" s="13"/>
      <c r="J51" s="13"/>
      <c r="K51" s="17"/>
      <c r="L51" s="18"/>
      <c r="M51" s="16"/>
      <c r="N51" s="13"/>
      <c r="O51" s="17"/>
      <c r="P51" s="13"/>
    </row>
    <row r="52" spans="1:16" s="21" customFormat="1" ht="9.9499999999999993" customHeight="1" x14ac:dyDescent="0.3">
      <c r="A52" s="29"/>
      <c r="B52" s="29" t="s">
        <v>112</v>
      </c>
      <c r="C52" s="13">
        <v>2015.36</v>
      </c>
      <c r="D52" s="13">
        <v>300</v>
      </c>
      <c r="E52" s="13">
        <v>300</v>
      </c>
      <c r="F52" s="19">
        <f t="shared" si="0"/>
        <v>0.14885677993013655</v>
      </c>
      <c r="G52" s="13">
        <v>0</v>
      </c>
      <c r="H52" s="17">
        <f t="shared" ref="H52" si="8">G52/E52</f>
        <v>0</v>
      </c>
      <c r="I52" s="13">
        <v>0</v>
      </c>
      <c r="J52" s="13">
        <v>0</v>
      </c>
      <c r="K52" s="17">
        <v>0</v>
      </c>
      <c r="L52" s="18">
        <f t="shared" si="3"/>
        <v>30</v>
      </c>
      <c r="M52" s="16">
        <v>0.1</v>
      </c>
      <c r="N52" s="13">
        <v>0</v>
      </c>
      <c r="O52" s="17">
        <f t="shared" si="4"/>
        <v>0</v>
      </c>
      <c r="P52" s="13">
        <v>0</v>
      </c>
    </row>
    <row r="53" spans="1:16" s="21" customFormat="1" ht="9.9499999999999993" customHeight="1" x14ac:dyDescent="0.3">
      <c r="A53" s="29"/>
      <c r="B53" s="29" t="s">
        <v>113</v>
      </c>
      <c r="C53" s="13">
        <v>74.36</v>
      </c>
      <c r="D53" s="13">
        <v>0</v>
      </c>
      <c r="E53" s="13">
        <v>0</v>
      </c>
      <c r="F53" s="19">
        <f t="shared" si="0"/>
        <v>0</v>
      </c>
      <c r="G53" s="13">
        <v>0</v>
      </c>
      <c r="H53" s="17">
        <v>0</v>
      </c>
      <c r="I53" s="13">
        <v>0</v>
      </c>
      <c r="J53" s="13">
        <v>0</v>
      </c>
      <c r="K53" s="17">
        <v>0</v>
      </c>
      <c r="L53" s="18">
        <f t="shared" si="3"/>
        <v>0</v>
      </c>
      <c r="M53" s="16">
        <v>0.1</v>
      </c>
      <c r="N53" s="13">
        <v>0</v>
      </c>
      <c r="O53" s="17">
        <v>0</v>
      </c>
      <c r="P53" s="13">
        <v>0</v>
      </c>
    </row>
    <row r="54" spans="1:16" s="21" customFormat="1" ht="9.9499999999999993" customHeight="1" x14ac:dyDescent="0.3">
      <c r="A54" s="29">
        <v>2</v>
      </c>
      <c r="B54" s="29" t="s">
        <v>114</v>
      </c>
      <c r="C54" s="13">
        <v>20.85</v>
      </c>
      <c r="D54" s="13">
        <v>0</v>
      </c>
      <c r="E54" s="13">
        <v>0</v>
      </c>
      <c r="F54" s="19">
        <f t="shared" si="0"/>
        <v>0</v>
      </c>
      <c r="G54" s="13">
        <v>0</v>
      </c>
      <c r="H54" s="17">
        <v>0</v>
      </c>
      <c r="I54" s="13">
        <v>0</v>
      </c>
      <c r="J54" s="13">
        <v>0</v>
      </c>
      <c r="K54" s="17">
        <v>0</v>
      </c>
      <c r="L54" s="18">
        <f t="shared" si="3"/>
        <v>0</v>
      </c>
      <c r="M54" s="16">
        <v>0.1</v>
      </c>
      <c r="N54" s="13">
        <v>0</v>
      </c>
      <c r="O54" s="17">
        <v>0</v>
      </c>
      <c r="P54" s="13">
        <v>0</v>
      </c>
    </row>
    <row r="55" spans="1:16" s="21" customFormat="1" ht="9.9499999999999993" customHeight="1" x14ac:dyDescent="0.3">
      <c r="A55" s="29">
        <v>3</v>
      </c>
      <c r="B55" s="29" t="s">
        <v>115</v>
      </c>
      <c r="C55" s="13"/>
      <c r="D55" s="13"/>
      <c r="E55" s="13"/>
      <c r="F55" s="19"/>
      <c r="G55" s="13"/>
      <c r="H55" s="17"/>
      <c r="I55" s="13"/>
      <c r="J55" s="13"/>
      <c r="K55" s="17"/>
      <c r="L55" s="18">
        <f t="shared" si="3"/>
        <v>0</v>
      </c>
      <c r="M55" s="16"/>
      <c r="N55" s="13"/>
      <c r="O55" s="17"/>
      <c r="P55" s="13"/>
    </row>
    <row r="56" spans="1:16" s="21" customFormat="1" ht="9.9499999999999993" customHeight="1" x14ac:dyDescent="0.3">
      <c r="A56" s="29"/>
      <c r="B56" s="29" t="s">
        <v>116</v>
      </c>
      <c r="C56" s="13">
        <v>175.25</v>
      </c>
      <c r="D56" s="13">
        <v>0</v>
      </c>
      <c r="E56" s="13">
        <v>0</v>
      </c>
      <c r="F56" s="19">
        <f t="shared" si="0"/>
        <v>0</v>
      </c>
      <c r="G56" s="13">
        <v>0</v>
      </c>
      <c r="H56" s="17">
        <v>0</v>
      </c>
      <c r="I56" s="13">
        <v>0</v>
      </c>
      <c r="J56" s="13">
        <v>0</v>
      </c>
      <c r="K56" s="17">
        <v>0</v>
      </c>
      <c r="L56" s="18">
        <f t="shared" si="3"/>
        <v>0</v>
      </c>
      <c r="M56" s="16">
        <v>0.1</v>
      </c>
      <c r="N56" s="13">
        <v>0</v>
      </c>
      <c r="O56" s="17">
        <v>0</v>
      </c>
      <c r="P56" s="13">
        <v>0</v>
      </c>
    </row>
    <row r="57" spans="1:16" s="21" customFormat="1" ht="9.9499999999999993" customHeight="1" x14ac:dyDescent="0.3">
      <c r="A57" s="29"/>
      <c r="B57" s="29" t="s">
        <v>117</v>
      </c>
      <c r="C57" s="13">
        <v>121.07</v>
      </c>
      <c r="D57" s="13">
        <v>0</v>
      </c>
      <c r="E57" s="13">
        <v>0</v>
      </c>
      <c r="F57" s="19">
        <f t="shared" si="0"/>
        <v>0</v>
      </c>
      <c r="G57" s="13">
        <v>0</v>
      </c>
      <c r="H57" s="17">
        <v>0</v>
      </c>
      <c r="I57" s="13">
        <v>0</v>
      </c>
      <c r="J57" s="13">
        <v>0</v>
      </c>
      <c r="K57" s="17">
        <v>0</v>
      </c>
      <c r="L57" s="18">
        <f t="shared" si="3"/>
        <v>0</v>
      </c>
      <c r="M57" s="16">
        <v>0.1</v>
      </c>
      <c r="N57" s="13">
        <v>0</v>
      </c>
      <c r="O57" s="17">
        <v>0</v>
      </c>
      <c r="P57" s="13">
        <v>0</v>
      </c>
    </row>
    <row r="58" spans="1:16" s="28" customFormat="1" ht="9.9499999999999993" customHeight="1" x14ac:dyDescent="0.3">
      <c r="A58" s="73" t="s">
        <v>118</v>
      </c>
      <c r="B58" s="73"/>
      <c r="C58" s="22">
        <f>SUM(C57,C56,C54,C53,C52)</f>
        <v>2406.89</v>
      </c>
      <c r="D58" s="30">
        <f>SUM(D52:D57)</f>
        <v>300</v>
      </c>
      <c r="E58" s="30">
        <f>SUM(E52:E57)</f>
        <v>300</v>
      </c>
      <c r="F58" s="23">
        <f t="shared" si="0"/>
        <v>0.12464217309474052</v>
      </c>
      <c r="G58" s="30">
        <f>SUM(G52:G57)</f>
        <v>0</v>
      </c>
      <c r="H58" s="17">
        <f t="shared" ref="H58" si="9">G58/E58</f>
        <v>0</v>
      </c>
      <c r="I58" s="22">
        <v>0</v>
      </c>
      <c r="J58" s="30">
        <f>SUM(J52:J57)</f>
        <v>0</v>
      </c>
      <c r="K58" s="24">
        <v>0</v>
      </c>
      <c r="L58" s="18">
        <f t="shared" si="3"/>
        <v>0</v>
      </c>
      <c r="M58" s="16"/>
      <c r="N58" s="30">
        <f>SUM(N52:N57)</f>
        <v>0</v>
      </c>
      <c r="O58" s="24">
        <f t="shared" si="4"/>
        <v>0</v>
      </c>
      <c r="P58" s="30">
        <f>SUM(P52:P57)</f>
        <v>0</v>
      </c>
    </row>
    <row r="59" spans="1:16" ht="9.9499999999999993" customHeight="1" x14ac:dyDescent="0.3">
      <c r="A59" s="72" t="s">
        <v>119</v>
      </c>
      <c r="B59" s="72"/>
      <c r="C59" s="13"/>
      <c r="D59" s="13"/>
      <c r="E59" s="13"/>
      <c r="F59" s="19"/>
      <c r="G59" s="13"/>
      <c r="H59" s="17"/>
      <c r="I59" s="13"/>
      <c r="J59" s="13"/>
      <c r="K59" s="17"/>
      <c r="L59" s="18"/>
      <c r="M59" s="16"/>
      <c r="N59" s="13"/>
      <c r="O59" s="17"/>
      <c r="P59" s="13"/>
    </row>
    <row r="60" spans="1:16" ht="9.9499999999999993" customHeight="1" x14ac:dyDescent="0.3">
      <c r="A60" s="29">
        <v>1</v>
      </c>
      <c r="B60" s="29" t="s">
        <v>120</v>
      </c>
      <c r="C60" s="13"/>
      <c r="D60" s="13"/>
      <c r="E60" s="13"/>
      <c r="F60" s="19"/>
      <c r="G60" s="13"/>
      <c r="H60" s="17"/>
      <c r="I60" s="13"/>
      <c r="J60" s="13"/>
      <c r="K60" s="17"/>
      <c r="L60" s="18"/>
      <c r="M60" s="16"/>
      <c r="N60" s="13"/>
      <c r="O60" s="17"/>
      <c r="P60" s="13"/>
    </row>
    <row r="61" spans="1:16" s="21" customFormat="1" ht="9.9499999999999993" customHeight="1" x14ac:dyDescent="0.3">
      <c r="A61" s="29"/>
      <c r="B61" s="29" t="s">
        <v>121</v>
      </c>
      <c r="C61" s="13">
        <v>22.32</v>
      </c>
      <c r="D61" s="13">
        <v>30</v>
      </c>
      <c r="E61" s="13">
        <v>30</v>
      </c>
      <c r="F61" s="19">
        <f t="shared" si="0"/>
        <v>1.3440860215053763</v>
      </c>
      <c r="G61" s="13">
        <v>0</v>
      </c>
      <c r="H61" s="17">
        <f t="shared" ref="H61" si="10">G61/E61</f>
        <v>0</v>
      </c>
      <c r="I61" s="13">
        <v>0</v>
      </c>
      <c r="J61" s="13">
        <v>0</v>
      </c>
      <c r="K61" s="17">
        <v>0</v>
      </c>
      <c r="L61" s="18">
        <f t="shared" si="3"/>
        <v>3</v>
      </c>
      <c r="M61" s="16">
        <v>0.1</v>
      </c>
      <c r="N61" s="13">
        <v>0</v>
      </c>
      <c r="O61" s="17">
        <f t="shared" si="4"/>
        <v>0</v>
      </c>
      <c r="P61" s="13">
        <v>0</v>
      </c>
    </row>
    <row r="62" spans="1:16" ht="9.9499999999999993" customHeight="1" x14ac:dyDescent="0.3">
      <c r="A62" s="29">
        <v>2</v>
      </c>
      <c r="B62" s="29" t="s">
        <v>122</v>
      </c>
      <c r="C62" s="13"/>
      <c r="D62" s="13"/>
      <c r="E62" s="13"/>
      <c r="F62" s="19"/>
      <c r="G62" s="13"/>
      <c r="H62" s="17"/>
      <c r="I62" s="13"/>
      <c r="J62" s="13"/>
      <c r="K62" s="17"/>
      <c r="L62" s="18"/>
      <c r="M62" s="16"/>
      <c r="N62" s="13"/>
      <c r="O62" s="17"/>
      <c r="P62" s="13"/>
    </row>
    <row r="63" spans="1:16" s="21" customFormat="1" ht="9.9499999999999993" customHeight="1" x14ac:dyDescent="0.3">
      <c r="A63" s="29"/>
      <c r="B63" s="29" t="s">
        <v>123</v>
      </c>
      <c r="C63" s="13">
        <v>145.66999999999999</v>
      </c>
      <c r="D63" s="13">
        <v>110</v>
      </c>
      <c r="E63" s="13">
        <v>110</v>
      </c>
      <c r="F63" s="19">
        <f t="shared" si="0"/>
        <v>0.75513146152261967</v>
      </c>
      <c r="G63" s="13">
        <v>11</v>
      </c>
      <c r="H63" s="17">
        <f t="shared" ref="H63" si="11">G63/E63</f>
        <v>0.1</v>
      </c>
      <c r="I63" s="13">
        <v>0</v>
      </c>
      <c r="J63" s="13">
        <v>0</v>
      </c>
      <c r="K63" s="17">
        <v>0</v>
      </c>
      <c r="L63" s="18">
        <f t="shared" si="3"/>
        <v>11</v>
      </c>
      <c r="M63" s="16">
        <v>0.1</v>
      </c>
      <c r="N63" s="13">
        <v>11</v>
      </c>
      <c r="O63" s="17">
        <f t="shared" si="4"/>
        <v>0.1</v>
      </c>
      <c r="P63" s="13">
        <v>0</v>
      </c>
    </row>
    <row r="64" spans="1:16" ht="9.9499999999999993" customHeight="1" x14ac:dyDescent="0.3">
      <c r="A64" s="29">
        <v>3</v>
      </c>
      <c r="B64" s="29" t="s">
        <v>124</v>
      </c>
      <c r="C64" s="13"/>
      <c r="D64" s="13"/>
      <c r="E64" s="13"/>
      <c r="F64" s="19"/>
      <c r="G64" s="13"/>
      <c r="H64" s="17"/>
      <c r="I64" s="13"/>
      <c r="J64" s="13"/>
      <c r="K64" s="17"/>
      <c r="L64" s="18"/>
      <c r="M64" s="16"/>
      <c r="N64" s="13"/>
      <c r="O64" s="17"/>
      <c r="P64" s="13"/>
    </row>
    <row r="65" spans="1:16" s="21" customFormat="1" ht="9.9499999999999993" customHeight="1" x14ac:dyDescent="0.3">
      <c r="A65" s="29"/>
      <c r="B65" s="29" t="s">
        <v>125</v>
      </c>
      <c r="C65" s="13">
        <v>200.1</v>
      </c>
      <c r="D65" s="13">
        <v>152</v>
      </c>
      <c r="E65" s="13">
        <v>152</v>
      </c>
      <c r="F65" s="19">
        <f t="shared" si="0"/>
        <v>0.75962018990504754</v>
      </c>
      <c r="G65" s="13">
        <v>15</v>
      </c>
      <c r="H65" s="17">
        <f t="shared" ref="H65" si="12">G65/E65</f>
        <v>9.8684210526315791E-2</v>
      </c>
      <c r="I65" s="13">
        <v>0</v>
      </c>
      <c r="J65" s="13">
        <v>0</v>
      </c>
      <c r="K65" s="17">
        <v>0</v>
      </c>
      <c r="L65" s="18">
        <f t="shared" si="3"/>
        <v>15</v>
      </c>
      <c r="M65" s="16">
        <v>0.1</v>
      </c>
      <c r="N65" s="13">
        <v>15</v>
      </c>
      <c r="O65" s="17">
        <f t="shared" si="4"/>
        <v>9.8684210526315791E-2</v>
      </c>
      <c r="P65" s="13">
        <v>0</v>
      </c>
    </row>
    <row r="66" spans="1:16" ht="9.9499999999999993" customHeight="1" x14ac:dyDescent="0.3">
      <c r="A66" s="29">
        <v>4</v>
      </c>
      <c r="B66" s="29" t="s">
        <v>126</v>
      </c>
      <c r="C66" s="13"/>
      <c r="D66" s="13"/>
      <c r="E66" s="13"/>
      <c r="F66" s="19"/>
      <c r="G66" s="13"/>
      <c r="H66" s="17"/>
      <c r="I66" s="13"/>
      <c r="J66" s="13"/>
      <c r="K66" s="17"/>
      <c r="L66" s="18"/>
      <c r="M66" s="16"/>
      <c r="N66" s="13"/>
      <c r="O66" s="17"/>
      <c r="P66" s="13"/>
    </row>
    <row r="67" spans="1:16" s="21" customFormat="1" ht="9.9499999999999993" customHeight="1" x14ac:dyDescent="0.3">
      <c r="A67" s="29"/>
      <c r="B67" s="29" t="s">
        <v>127</v>
      </c>
      <c r="C67" s="13">
        <v>64.16</v>
      </c>
      <c r="D67" s="13">
        <v>110</v>
      </c>
      <c r="E67" s="13">
        <v>110</v>
      </c>
      <c r="F67" s="19">
        <f t="shared" si="0"/>
        <v>1.7144638403990027</v>
      </c>
      <c r="G67" s="13">
        <v>11</v>
      </c>
      <c r="H67" s="17">
        <f t="shared" ref="H67:H68" si="13">G67/E67</f>
        <v>0.1</v>
      </c>
      <c r="I67" s="13">
        <v>0</v>
      </c>
      <c r="J67" s="13">
        <v>0</v>
      </c>
      <c r="K67" s="17">
        <v>0</v>
      </c>
      <c r="L67" s="18">
        <f t="shared" si="3"/>
        <v>11</v>
      </c>
      <c r="M67" s="16">
        <v>0.1</v>
      </c>
      <c r="N67" s="13">
        <v>11</v>
      </c>
      <c r="O67" s="17">
        <f t="shared" si="4"/>
        <v>0.1</v>
      </c>
      <c r="P67" s="13">
        <v>0</v>
      </c>
    </row>
    <row r="68" spans="1:16" s="21" customFormat="1" ht="9.9499999999999993" customHeight="1" x14ac:dyDescent="0.3">
      <c r="A68" s="29">
        <v>5</v>
      </c>
      <c r="B68" s="29" t="s">
        <v>128</v>
      </c>
      <c r="C68" s="13">
        <v>367.53</v>
      </c>
      <c r="D68" s="13">
        <v>150</v>
      </c>
      <c r="E68" s="13">
        <v>150</v>
      </c>
      <c r="F68" s="19">
        <f t="shared" si="0"/>
        <v>0.40812994857562651</v>
      </c>
      <c r="G68" s="13">
        <v>10</v>
      </c>
      <c r="H68" s="17">
        <f t="shared" si="13"/>
        <v>6.6666666666666666E-2</v>
      </c>
      <c r="I68" s="13">
        <v>0</v>
      </c>
      <c r="J68" s="13">
        <v>4</v>
      </c>
      <c r="K68" s="17">
        <f t="shared" si="2"/>
        <v>0.4</v>
      </c>
      <c r="L68" s="18">
        <f t="shared" si="3"/>
        <v>15</v>
      </c>
      <c r="M68" s="16">
        <v>0.1</v>
      </c>
      <c r="N68" s="13">
        <v>10</v>
      </c>
      <c r="O68" s="17">
        <f t="shared" si="4"/>
        <v>6.6666666666666666E-2</v>
      </c>
      <c r="P68" s="13">
        <v>0</v>
      </c>
    </row>
    <row r="69" spans="1:16" ht="9.9499999999999993" customHeight="1" x14ac:dyDescent="0.3">
      <c r="A69" s="29">
        <v>6</v>
      </c>
      <c r="B69" s="29" t="s">
        <v>129</v>
      </c>
      <c r="C69" s="13"/>
      <c r="D69" s="13"/>
      <c r="E69" s="13"/>
      <c r="F69" s="19"/>
      <c r="G69" s="13"/>
      <c r="H69" s="17"/>
      <c r="I69" s="13"/>
      <c r="J69" s="13"/>
      <c r="K69" s="17"/>
      <c r="L69" s="18"/>
      <c r="M69" s="16"/>
      <c r="N69" s="13"/>
      <c r="O69" s="17"/>
      <c r="P69" s="13"/>
    </row>
    <row r="70" spans="1:16" s="21" customFormat="1" ht="9.9499999999999993" customHeight="1" x14ac:dyDescent="0.3">
      <c r="A70" s="29"/>
      <c r="B70" s="29" t="s">
        <v>116</v>
      </c>
      <c r="C70" s="13">
        <v>376.48</v>
      </c>
      <c r="D70" s="13">
        <v>180</v>
      </c>
      <c r="E70" s="13">
        <v>180</v>
      </c>
      <c r="F70" s="19">
        <f t="shared" si="0"/>
        <v>0.47811304717382064</v>
      </c>
      <c r="G70" s="13">
        <v>5</v>
      </c>
      <c r="H70" s="17">
        <f t="shared" ref="H70:H71" si="14">G70/E70</f>
        <v>2.7777777777777776E-2</v>
      </c>
      <c r="I70" s="13">
        <v>0</v>
      </c>
      <c r="J70" s="13">
        <v>4</v>
      </c>
      <c r="K70" s="17">
        <f t="shared" si="2"/>
        <v>0.8</v>
      </c>
      <c r="L70" s="18">
        <f t="shared" si="3"/>
        <v>18</v>
      </c>
      <c r="M70" s="16">
        <v>0.1</v>
      </c>
      <c r="N70" s="13">
        <v>5</v>
      </c>
      <c r="O70" s="17">
        <f t="shared" si="4"/>
        <v>2.7777777777777776E-2</v>
      </c>
      <c r="P70" s="13">
        <v>0</v>
      </c>
    </row>
    <row r="71" spans="1:16" s="21" customFormat="1" ht="9.9499999999999993" customHeight="1" x14ac:dyDescent="0.3">
      <c r="A71" s="29"/>
      <c r="B71" s="29" t="s">
        <v>117</v>
      </c>
      <c r="C71" s="13">
        <v>23.6</v>
      </c>
      <c r="D71" s="13">
        <v>76</v>
      </c>
      <c r="E71" s="13">
        <v>76</v>
      </c>
      <c r="F71" s="19">
        <f t="shared" si="0"/>
        <v>3.2203389830508473</v>
      </c>
      <c r="G71" s="13">
        <v>0</v>
      </c>
      <c r="H71" s="17">
        <f t="shared" si="14"/>
        <v>0</v>
      </c>
      <c r="I71" s="13">
        <v>0</v>
      </c>
      <c r="J71" s="13">
        <v>0</v>
      </c>
      <c r="K71" s="17">
        <v>0</v>
      </c>
      <c r="L71" s="18">
        <f t="shared" si="3"/>
        <v>7</v>
      </c>
      <c r="M71" s="16">
        <v>0.1</v>
      </c>
      <c r="N71" s="13">
        <v>0</v>
      </c>
      <c r="O71" s="17">
        <f t="shared" si="4"/>
        <v>0</v>
      </c>
      <c r="P71" s="13">
        <v>0</v>
      </c>
    </row>
    <row r="72" spans="1:16" ht="9.9499999999999993" customHeight="1" x14ac:dyDescent="0.3">
      <c r="A72" s="29">
        <v>7</v>
      </c>
      <c r="B72" s="29" t="s">
        <v>130</v>
      </c>
      <c r="C72" s="13"/>
      <c r="D72" s="13"/>
      <c r="E72" s="13"/>
      <c r="F72" s="19"/>
      <c r="G72" s="13"/>
      <c r="H72" s="17"/>
      <c r="I72" s="13"/>
      <c r="J72" s="13"/>
      <c r="K72" s="17"/>
      <c r="L72" s="18"/>
      <c r="M72" s="16"/>
      <c r="N72" s="13"/>
      <c r="O72" s="17"/>
      <c r="P72" s="13"/>
    </row>
    <row r="73" spans="1:16" s="21" customFormat="1" ht="9.9499999999999993" customHeight="1" x14ac:dyDescent="0.3">
      <c r="A73" s="29"/>
      <c r="B73" s="29" t="s">
        <v>56</v>
      </c>
      <c r="C73" s="13">
        <v>141.91</v>
      </c>
      <c r="D73" s="13">
        <v>645</v>
      </c>
      <c r="E73" s="13">
        <v>645</v>
      </c>
      <c r="F73" s="19">
        <f t="shared" si="0"/>
        <v>4.5451342400112749</v>
      </c>
      <c r="G73" s="13">
        <v>40</v>
      </c>
      <c r="H73" s="17">
        <f t="shared" ref="H73:H76" si="15">G73/E73</f>
        <v>6.2015503875968991E-2</v>
      </c>
      <c r="I73" s="13">
        <v>0</v>
      </c>
      <c r="J73" s="13">
        <v>5</v>
      </c>
      <c r="K73" s="17">
        <f t="shared" si="2"/>
        <v>0.125</v>
      </c>
      <c r="L73" s="18">
        <f t="shared" si="3"/>
        <v>64</v>
      </c>
      <c r="M73" s="16">
        <v>0.1</v>
      </c>
      <c r="N73" s="13">
        <v>40</v>
      </c>
      <c r="O73" s="17">
        <f t="shared" si="4"/>
        <v>6.2015503875968991E-2</v>
      </c>
      <c r="P73" s="13">
        <v>0</v>
      </c>
    </row>
    <row r="74" spans="1:16" s="21" customFormat="1" ht="9.9499999999999993" customHeight="1" x14ac:dyDescent="0.3">
      <c r="A74" s="29">
        <v>8</v>
      </c>
      <c r="B74" s="29" t="s">
        <v>131</v>
      </c>
      <c r="C74" s="13">
        <v>16.45</v>
      </c>
      <c r="D74" s="13">
        <v>10</v>
      </c>
      <c r="E74" s="13">
        <v>10</v>
      </c>
      <c r="F74" s="19">
        <f t="shared" si="0"/>
        <v>0.60790273556231</v>
      </c>
      <c r="G74" s="13">
        <v>0</v>
      </c>
      <c r="H74" s="17">
        <f t="shared" si="15"/>
        <v>0</v>
      </c>
      <c r="I74" s="13">
        <v>0</v>
      </c>
      <c r="J74" s="13">
        <v>0</v>
      </c>
      <c r="K74" s="17">
        <v>0</v>
      </c>
      <c r="L74" s="18">
        <f t="shared" si="3"/>
        <v>1</v>
      </c>
      <c r="M74" s="16">
        <v>0.1</v>
      </c>
      <c r="N74" s="13">
        <v>0</v>
      </c>
      <c r="O74" s="17">
        <v>0</v>
      </c>
      <c r="P74" s="13">
        <v>0</v>
      </c>
    </row>
    <row r="75" spans="1:16" s="21" customFormat="1" ht="9.9499999999999993" customHeight="1" x14ac:dyDescent="0.3">
      <c r="A75" s="29">
        <v>9</v>
      </c>
      <c r="B75" s="29" t="s">
        <v>132</v>
      </c>
      <c r="C75" s="13">
        <v>19.21</v>
      </c>
      <c r="D75" s="13">
        <v>80</v>
      </c>
      <c r="E75" s="13">
        <v>80</v>
      </c>
      <c r="F75" s="19">
        <f t="shared" si="0"/>
        <v>4.1644976574700676</v>
      </c>
      <c r="G75" s="13">
        <v>4</v>
      </c>
      <c r="H75" s="17">
        <f t="shared" si="15"/>
        <v>0.05</v>
      </c>
      <c r="I75" s="13">
        <v>0</v>
      </c>
      <c r="J75" s="13">
        <v>1</v>
      </c>
      <c r="K75" s="17">
        <f t="shared" si="2"/>
        <v>0.25</v>
      </c>
      <c r="L75" s="18">
        <f t="shared" si="3"/>
        <v>8</v>
      </c>
      <c r="M75" s="16">
        <v>0.1</v>
      </c>
      <c r="N75" s="13">
        <v>4</v>
      </c>
      <c r="O75" s="17">
        <f t="shared" si="4"/>
        <v>0.05</v>
      </c>
      <c r="P75" s="13">
        <v>0</v>
      </c>
    </row>
    <row r="76" spans="1:16" s="21" customFormat="1" ht="14.25" customHeight="1" x14ac:dyDescent="0.3">
      <c r="A76" s="29">
        <v>10</v>
      </c>
      <c r="B76" s="29" t="s">
        <v>133</v>
      </c>
      <c r="C76" s="13">
        <v>66.27</v>
      </c>
      <c r="D76" s="13">
        <v>1470</v>
      </c>
      <c r="E76" s="13">
        <v>1470</v>
      </c>
      <c r="F76" s="19">
        <f t="shared" si="0"/>
        <v>22.181982797645993</v>
      </c>
      <c r="G76" s="13">
        <v>5</v>
      </c>
      <c r="H76" s="17">
        <f t="shared" si="15"/>
        <v>3.4013605442176869E-3</v>
      </c>
      <c r="I76" s="13">
        <v>0</v>
      </c>
      <c r="J76" s="13">
        <v>1</v>
      </c>
      <c r="K76" s="17">
        <f t="shared" si="2"/>
        <v>0.2</v>
      </c>
      <c r="L76" s="18">
        <f t="shared" si="3"/>
        <v>147</v>
      </c>
      <c r="M76" s="16">
        <v>0.1</v>
      </c>
      <c r="N76" s="13">
        <v>5</v>
      </c>
      <c r="O76" s="17">
        <f t="shared" si="4"/>
        <v>3.4013605442176869E-3</v>
      </c>
      <c r="P76" s="13">
        <v>0</v>
      </c>
    </row>
    <row r="77" spans="1:16" ht="15.75" customHeight="1" x14ac:dyDescent="0.3">
      <c r="A77" s="29">
        <v>11</v>
      </c>
      <c r="B77" s="29" t="s">
        <v>134</v>
      </c>
      <c r="C77" s="13"/>
      <c r="D77" s="13"/>
      <c r="E77" s="13"/>
      <c r="F77" s="19"/>
      <c r="G77" s="13"/>
      <c r="H77" s="17"/>
      <c r="I77" s="13"/>
      <c r="J77" s="13"/>
      <c r="K77" s="17"/>
      <c r="L77" s="18"/>
      <c r="M77" s="16"/>
      <c r="N77" s="13"/>
      <c r="O77" s="17"/>
      <c r="P77" s="13"/>
    </row>
    <row r="78" spans="1:16" s="21" customFormat="1" ht="14.25" customHeight="1" x14ac:dyDescent="0.3">
      <c r="A78" s="29"/>
      <c r="B78" s="29" t="s">
        <v>135</v>
      </c>
      <c r="C78" s="13">
        <v>193.94</v>
      </c>
      <c r="D78" s="13">
        <v>48</v>
      </c>
      <c r="E78" s="13">
        <v>48</v>
      </c>
      <c r="F78" s="19">
        <f t="shared" si="0"/>
        <v>0.24749922656491699</v>
      </c>
      <c r="G78" s="13">
        <v>4</v>
      </c>
      <c r="H78" s="17">
        <f t="shared" ref="H78:H79" si="16">G78/E78</f>
        <v>8.3333333333333329E-2</v>
      </c>
      <c r="I78" s="13">
        <v>0</v>
      </c>
      <c r="J78" s="13">
        <v>0</v>
      </c>
      <c r="K78" s="17">
        <f t="shared" si="2"/>
        <v>0</v>
      </c>
      <c r="L78" s="18">
        <f t="shared" ref="L78:L138" si="17">ROUNDDOWN(E78*M78,0)</f>
        <v>4</v>
      </c>
      <c r="M78" s="16">
        <v>0.1</v>
      </c>
      <c r="N78" s="13">
        <v>4</v>
      </c>
      <c r="O78" s="17">
        <f t="shared" si="4"/>
        <v>8.3333333333333329E-2</v>
      </c>
      <c r="P78" s="13">
        <v>0</v>
      </c>
    </row>
    <row r="79" spans="1:16" s="21" customFormat="1" ht="16.5" customHeight="1" x14ac:dyDescent="0.3">
      <c r="A79" s="29"/>
      <c r="B79" s="29" t="s">
        <v>136</v>
      </c>
      <c r="C79" s="13">
        <v>283.94</v>
      </c>
      <c r="D79" s="13">
        <v>72</v>
      </c>
      <c r="E79" s="13">
        <v>72</v>
      </c>
      <c r="F79" s="19">
        <f t="shared" si="0"/>
        <v>0.25357469888004508</v>
      </c>
      <c r="G79" s="13">
        <v>7</v>
      </c>
      <c r="H79" s="17">
        <f t="shared" si="16"/>
        <v>9.7222222222222224E-2</v>
      </c>
      <c r="I79" s="13">
        <v>0</v>
      </c>
      <c r="J79" s="13">
        <v>0</v>
      </c>
      <c r="K79" s="17">
        <f t="shared" si="2"/>
        <v>0</v>
      </c>
      <c r="L79" s="18">
        <f t="shared" si="17"/>
        <v>7</v>
      </c>
      <c r="M79" s="16">
        <v>0.1</v>
      </c>
      <c r="N79" s="13">
        <v>7</v>
      </c>
      <c r="O79" s="17">
        <f t="shared" si="4"/>
        <v>9.7222222222222224E-2</v>
      </c>
      <c r="P79" s="13">
        <v>0</v>
      </c>
    </row>
    <row r="80" spans="1:16" ht="16.5" customHeight="1" x14ac:dyDescent="0.3">
      <c r="A80" s="29">
        <v>12</v>
      </c>
      <c r="B80" s="29" t="s">
        <v>137</v>
      </c>
      <c r="C80" s="13"/>
      <c r="D80" s="13"/>
      <c r="E80" s="13"/>
      <c r="F80" s="19"/>
      <c r="G80" s="13"/>
      <c r="H80" s="17"/>
      <c r="I80" s="13"/>
      <c r="J80" s="13"/>
      <c r="K80" s="17"/>
      <c r="L80" s="18"/>
      <c r="M80" s="16"/>
      <c r="N80" s="13"/>
      <c r="O80" s="17"/>
      <c r="P80" s="13"/>
    </row>
    <row r="81" spans="1:16" s="21" customFormat="1" ht="15.75" customHeight="1" x14ac:dyDescent="0.3">
      <c r="A81" s="29"/>
      <c r="B81" s="29" t="s">
        <v>56</v>
      </c>
      <c r="C81" s="13">
        <v>63.69</v>
      </c>
      <c r="D81" s="13">
        <v>11</v>
      </c>
      <c r="E81" s="13">
        <v>11</v>
      </c>
      <c r="F81" s="19">
        <f t="shared" ref="F81:F144" si="18">E81/C81</f>
        <v>0.17271157167530224</v>
      </c>
      <c r="G81" s="13">
        <v>0</v>
      </c>
      <c r="H81" s="17">
        <f t="shared" ref="H81" si="19">G81/E81</f>
        <v>0</v>
      </c>
      <c r="I81" s="13">
        <v>0</v>
      </c>
      <c r="J81" s="13">
        <v>0</v>
      </c>
      <c r="K81" s="17">
        <v>0</v>
      </c>
      <c r="L81" s="18">
        <f t="shared" si="17"/>
        <v>1</v>
      </c>
      <c r="M81" s="16">
        <v>0.1</v>
      </c>
      <c r="N81" s="13">
        <v>0</v>
      </c>
      <c r="O81" s="17">
        <f t="shared" ref="O81:O133" si="20">N81/E81</f>
        <v>0</v>
      </c>
      <c r="P81" s="13">
        <v>0</v>
      </c>
    </row>
    <row r="82" spans="1:16" ht="9.9499999999999993" customHeight="1" x14ac:dyDescent="0.3">
      <c r="A82" s="29">
        <v>13</v>
      </c>
      <c r="B82" s="29" t="s">
        <v>138</v>
      </c>
      <c r="C82" s="13"/>
      <c r="D82" s="13"/>
      <c r="E82" s="13"/>
      <c r="F82" s="19"/>
      <c r="G82" s="13"/>
      <c r="H82" s="17"/>
      <c r="I82" s="13"/>
      <c r="J82" s="13"/>
      <c r="K82" s="17"/>
      <c r="L82" s="18"/>
      <c r="M82" s="16"/>
      <c r="N82" s="13"/>
      <c r="O82" s="17"/>
      <c r="P82" s="13"/>
    </row>
    <row r="83" spans="1:16" s="21" customFormat="1" ht="17.25" customHeight="1" x14ac:dyDescent="0.3">
      <c r="A83" s="29"/>
      <c r="B83" s="29" t="s">
        <v>139</v>
      </c>
      <c r="C83" s="19">
        <v>194</v>
      </c>
      <c r="D83" s="13">
        <v>330</v>
      </c>
      <c r="E83" s="13">
        <v>330</v>
      </c>
      <c r="F83" s="19">
        <f t="shared" si="18"/>
        <v>1.7010309278350515</v>
      </c>
      <c r="G83" s="13">
        <v>26</v>
      </c>
      <c r="H83" s="17">
        <f t="shared" ref="H83:H85" si="21">G83/E83</f>
        <v>7.8787878787878782E-2</v>
      </c>
      <c r="I83" s="13">
        <v>0</v>
      </c>
      <c r="J83" s="13">
        <v>2</v>
      </c>
      <c r="K83" s="17">
        <f t="shared" ref="K83:K121" si="22">J83/G83</f>
        <v>7.6923076923076927E-2</v>
      </c>
      <c r="L83" s="18">
        <f t="shared" si="17"/>
        <v>33</v>
      </c>
      <c r="M83" s="16">
        <v>0.1</v>
      </c>
      <c r="N83" s="13">
        <v>26</v>
      </c>
      <c r="O83" s="17">
        <f t="shared" si="20"/>
        <v>7.8787878787878782E-2</v>
      </c>
      <c r="P83" s="13">
        <v>0</v>
      </c>
    </row>
    <row r="84" spans="1:16" s="21" customFormat="1" ht="15.75" customHeight="1" x14ac:dyDescent="0.3">
      <c r="A84" s="29"/>
      <c r="B84" s="29" t="s">
        <v>140</v>
      </c>
      <c r="C84" s="13">
        <v>143.76</v>
      </c>
      <c r="D84" s="13">
        <v>98</v>
      </c>
      <c r="E84" s="13">
        <v>98</v>
      </c>
      <c r="F84" s="19">
        <f t="shared" si="18"/>
        <v>0.68169170840289373</v>
      </c>
      <c r="G84" s="13">
        <v>6</v>
      </c>
      <c r="H84" s="17">
        <f t="shared" si="21"/>
        <v>6.1224489795918366E-2</v>
      </c>
      <c r="I84" s="13">
        <v>0</v>
      </c>
      <c r="J84" s="13">
        <v>5</v>
      </c>
      <c r="K84" s="17">
        <f t="shared" si="22"/>
        <v>0.83333333333333337</v>
      </c>
      <c r="L84" s="18">
        <f t="shared" si="17"/>
        <v>9</v>
      </c>
      <c r="M84" s="16">
        <v>0.1</v>
      </c>
      <c r="N84" s="13">
        <v>6</v>
      </c>
      <c r="O84" s="17">
        <f t="shared" si="20"/>
        <v>6.1224489795918366E-2</v>
      </c>
      <c r="P84" s="13">
        <v>0</v>
      </c>
    </row>
    <row r="85" spans="1:16" s="21" customFormat="1" ht="15" customHeight="1" x14ac:dyDescent="0.3">
      <c r="A85" s="29">
        <v>14</v>
      </c>
      <c r="B85" s="29" t="s">
        <v>141</v>
      </c>
      <c r="C85" s="13">
        <v>46.9</v>
      </c>
      <c r="D85" s="13">
        <v>250</v>
      </c>
      <c r="E85" s="13">
        <v>250</v>
      </c>
      <c r="F85" s="19">
        <f t="shared" si="18"/>
        <v>5.3304904051172706</v>
      </c>
      <c r="G85" s="13">
        <v>5</v>
      </c>
      <c r="H85" s="17">
        <f t="shared" si="21"/>
        <v>0.02</v>
      </c>
      <c r="I85" s="13">
        <v>0</v>
      </c>
      <c r="J85" s="13">
        <v>0</v>
      </c>
      <c r="K85" s="17">
        <v>0</v>
      </c>
      <c r="L85" s="18">
        <f t="shared" si="17"/>
        <v>25</v>
      </c>
      <c r="M85" s="16">
        <v>0.1</v>
      </c>
      <c r="N85" s="13">
        <v>5</v>
      </c>
      <c r="O85" s="17">
        <f t="shared" si="20"/>
        <v>0.02</v>
      </c>
      <c r="P85" s="13">
        <v>0</v>
      </c>
    </row>
    <row r="86" spans="1:16" ht="9.9499999999999993" customHeight="1" x14ac:dyDescent="0.3">
      <c r="A86" s="29">
        <v>15</v>
      </c>
      <c r="B86" s="29" t="s">
        <v>142</v>
      </c>
      <c r="C86" s="13"/>
      <c r="D86" s="13"/>
      <c r="E86" s="13"/>
      <c r="F86" s="19"/>
      <c r="G86" s="13"/>
      <c r="H86" s="17"/>
      <c r="I86" s="13"/>
      <c r="J86" s="13"/>
      <c r="K86" s="17"/>
      <c r="L86" s="18"/>
      <c r="M86" s="16"/>
      <c r="N86" s="13"/>
      <c r="O86" s="17"/>
      <c r="P86" s="13"/>
    </row>
    <row r="87" spans="1:16" s="21" customFormat="1" ht="15.75" customHeight="1" x14ac:dyDescent="0.3">
      <c r="A87" s="29"/>
      <c r="B87" s="29" t="s">
        <v>143</v>
      </c>
      <c r="C87" s="13">
        <v>63.25</v>
      </c>
      <c r="D87" s="13">
        <v>260</v>
      </c>
      <c r="E87" s="13">
        <v>260</v>
      </c>
      <c r="F87" s="19">
        <f t="shared" si="18"/>
        <v>4.1106719367588935</v>
      </c>
      <c r="G87" s="13">
        <v>20</v>
      </c>
      <c r="H87" s="17">
        <f t="shared" ref="H87:H88" si="23">G87/E87</f>
        <v>7.6923076923076927E-2</v>
      </c>
      <c r="I87" s="13">
        <v>0</v>
      </c>
      <c r="J87" s="13">
        <v>0</v>
      </c>
      <c r="K87" s="17">
        <f t="shared" si="22"/>
        <v>0</v>
      </c>
      <c r="L87" s="18">
        <f t="shared" si="17"/>
        <v>26</v>
      </c>
      <c r="M87" s="16">
        <v>0.1</v>
      </c>
      <c r="N87" s="13">
        <v>20</v>
      </c>
      <c r="O87" s="17">
        <f t="shared" si="20"/>
        <v>7.6923076923076927E-2</v>
      </c>
      <c r="P87" s="13">
        <v>0</v>
      </c>
    </row>
    <row r="88" spans="1:16" s="21" customFormat="1" ht="17.25" customHeight="1" x14ac:dyDescent="0.3">
      <c r="A88" s="29"/>
      <c r="B88" s="29" t="s">
        <v>144</v>
      </c>
      <c r="C88" s="13">
        <v>178.68</v>
      </c>
      <c r="D88" s="13">
        <v>85</v>
      </c>
      <c r="E88" s="13">
        <v>85</v>
      </c>
      <c r="F88" s="19">
        <f t="shared" si="18"/>
        <v>0.47571076785314526</v>
      </c>
      <c r="G88" s="13">
        <v>5</v>
      </c>
      <c r="H88" s="17">
        <f t="shared" si="23"/>
        <v>5.8823529411764705E-2</v>
      </c>
      <c r="I88" s="13">
        <v>0</v>
      </c>
      <c r="J88" s="13">
        <v>2</v>
      </c>
      <c r="K88" s="17">
        <f t="shared" si="22"/>
        <v>0.4</v>
      </c>
      <c r="L88" s="18">
        <f t="shared" si="17"/>
        <v>8</v>
      </c>
      <c r="M88" s="16">
        <v>0.1</v>
      </c>
      <c r="N88" s="13">
        <v>5</v>
      </c>
      <c r="O88" s="17">
        <f t="shared" si="20"/>
        <v>5.8823529411764705E-2</v>
      </c>
      <c r="P88" s="13">
        <v>0</v>
      </c>
    </row>
    <row r="89" spans="1:16" ht="9.9499999999999993" customHeight="1" x14ac:dyDescent="0.3">
      <c r="A89" s="29">
        <v>16</v>
      </c>
      <c r="B89" s="29" t="s">
        <v>145</v>
      </c>
      <c r="C89" s="13"/>
      <c r="D89" s="13"/>
      <c r="E89" s="13"/>
      <c r="F89" s="19"/>
      <c r="G89" s="13"/>
      <c r="H89" s="17"/>
      <c r="I89" s="13"/>
      <c r="J89" s="13"/>
      <c r="K89" s="17"/>
      <c r="L89" s="18"/>
      <c r="M89" s="16"/>
      <c r="N89" s="13"/>
      <c r="O89" s="17"/>
      <c r="P89" s="13"/>
    </row>
    <row r="90" spans="1:16" s="21" customFormat="1" ht="13.5" customHeight="1" x14ac:dyDescent="0.3">
      <c r="A90" s="29"/>
      <c r="B90" s="29" t="s">
        <v>146</v>
      </c>
      <c r="C90" s="13">
        <v>59.66</v>
      </c>
      <c r="D90" s="13">
        <v>31</v>
      </c>
      <c r="E90" s="13">
        <v>31</v>
      </c>
      <c r="F90" s="19">
        <f t="shared" si="18"/>
        <v>0.51961112973516599</v>
      </c>
      <c r="G90" s="13">
        <v>2</v>
      </c>
      <c r="H90" s="17">
        <f t="shared" ref="H90:H96" si="24">G90/E90</f>
        <v>6.4516129032258063E-2</v>
      </c>
      <c r="I90" s="13">
        <v>0</v>
      </c>
      <c r="J90" s="13">
        <v>0</v>
      </c>
      <c r="K90" s="17">
        <f t="shared" si="22"/>
        <v>0</v>
      </c>
      <c r="L90" s="18">
        <f t="shared" si="17"/>
        <v>3</v>
      </c>
      <c r="M90" s="16">
        <v>0.1</v>
      </c>
      <c r="N90" s="13">
        <v>2</v>
      </c>
      <c r="O90" s="17">
        <f t="shared" ref="O90" si="25">N90/E90</f>
        <v>6.4516129032258063E-2</v>
      </c>
      <c r="P90" s="13">
        <v>0</v>
      </c>
    </row>
    <row r="91" spans="1:16" s="21" customFormat="1" ht="15.75" customHeight="1" x14ac:dyDescent="0.3">
      <c r="A91" s="29">
        <v>17</v>
      </c>
      <c r="B91" s="29" t="s">
        <v>147</v>
      </c>
      <c r="C91" s="13">
        <v>14.08</v>
      </c>
      <c r="D91" s="13">
        <v>30</v>
      </c>
      <c r="E91" s="13">
        <v>30</v>
      </c>
      <c r="F91" s="19">
        <f t="shared" si="18"/>
        <v>2.1306818181818183</v>
      </c>
      <c r="G91" s="13">
        <v>3</v>
      </c>
      <c r="H91" s="17">
        <f t="shared" si="24"/>
        <v>0.1</v>
      </c>
      <c r="I91" s="13">
        <v>0</v>
      </c>
      <c r="J91" s="13">
        <v>1</v>
      </c>
      <c r="K91" s="17">
        <f t="shared" si="22"/>
        <v>0.33333333333333331</v>
      </c>
      <c r="L91" s="18">
        <f t="shared" si="17"/>
        <v>3</v>
      </c>
      <c r="M91" s="16">
        <v>0.1</v>
      </c>
      <c r="N91" s="13">
        <v>3</v>
      </c>
      <c r="O91" s="17">
        <f t="shared" si="20"/>
        <v>0.1</v>
      </c>
      <c r="P91" s="13">
        <v>0</v>
      </c>
    </row>
    <row r="92" spans="1:16" s="21" customFormat="1" ht="15" customHeight="1" x14ac:dyDescent="0.3">
      <c r="A92" s="29">
        <v>18</v>
      </c>
      <c r="B92" s="29" t="s">
        <v>148</v>
      </c>
      <c r="C92" s="13">
        <v>68.180000000000007</v>
      </c>
      <c r="D92" s="13">
        <v>84</v>
      </c>
      <c r="E92" s="13">
        <v>84</v>
      </c>
      <c r="F92" s="19">
        <f t="shared" si="18"/>
        <v>1.2320328542094454</v>
      </c>
      <c r="G92" s="13">
        <v>8</v>
      </c>
      <c r="H92" s="17">
        <f t="shared" si="24"/>
        <v>9.5238095238095233E-2</v>
      </c>
      <c r="I92" s="13">
        <v>0</v>
      </c>
      <c r="J92" s="13">
        <v>1</v>
      </c>
      <c r="K92" s="17">
        <f t="shared" si="22"/>
        <v>0.125</v>
      </c>
      <c r="L92" s="18">
        <f t="shared" si="17"/>
        <v>8</v>
      </c>
      <c r="M92" s="16">
        <v>0.1</v>
      </c>
      <c r="N92" s="13">
        <v>8</v>
      </c>
      <c r="O92" s="17">
        <f t="shared" si="20"/>
        <v>9.5238095238095233E-2</v>
      </c>
      <c r="P92" s="13">
        <v>0</v>
      </c>
    </row>
    <row r="93" spans="1:16" s="21" customFormat="1" ht="15.75" customHeight="1" x14ac:dyDescent="0.3">
      <c r="A93" s="29">
        <v>19</v>
      </c>
      <c r="B93" s="29" t="s">
        <v>149</v>
      </c>
      <c r="C93" s="13">
        <v>32.47</v>
      </c>
      <c r="D93" s="13">
        <v>20</v>
      </c>
      <c r="E93" s="13">
        <v>20</v>
      </c>
      <c r="F93" s="19">
        <f t="shared" si="18"/>
        <v>0.61595318755774564</v>
      </c>
      <c r="G93" s="13">
        <v>2</v>
      </c>
      <c r="H93" s="17">
        <f t="shared" si="24"/>
        <v>0.1</v>
      </c>
      <c r="I93" s="13">
        <v>0</v>
      </c>
      <c r="J93" s="13">
        <v>0</v>
      </c>
      <c r="K93" s="17">
        <v>0</v>
      </c>
      <c r="L93" s="18">
        <f t="shared" si="17"/>
        <v>2</v>
      </c>
      <c r="M93" s="16">
        <v>0.1</v>
      </c>
      <c r="N93" s="13">
        <v>2</v>
      </c>
      <c r="O93" s="17">
        <f t="shared" si="20"/>
        <v>0.1</v>
      </c>
      <c r="P93" s="13">
        <v>0</v>
      </c>
    </row>
    <row r="94" spans="1:16" s="21" customFormat="1" ht="21" customHeight="1" x14ac:dyDescent="0.3">
      <c r="A94" s="29">
        <v>20</v>
      </c>
      <c r="B94" s="29" t="s">
        <v>150</v>
      </c>
      <c r="C94" s="13">
        <v>111.66</v>
      </c>
      <c r="D94" s="13">
        <v>130</v>
      </c>
      <c r="E94" s="13">
        <v>130</v>
      </c>
      <c r="F94" s="19">
        <f t="shared" si="18"/>
        <v>1.1642486118574245</v>
      </c>
      <c r="G94" s="13">
        <v>13</v>
      </c>
      <c r="H94" s="17">
        <f t="shared" si="24"/>
        <v>0.1</v>
      </c>
      <c r="I94" s="13">
        <v>0</v>
      </c>
      <c r="J94" s="13">
        <v>0</v>
      </c>
      <c r="K94" s="17">
        <f t="shared" si="22"/>
        <v>0</v>
      </c>
      <c r="L94" s="18">
        <f t="shared" si="17"/>
        <v>13</v>
      </c>
      <c r="M94" s="16">
        <v>0.1</v>
      </c>
      <c r="N94" s="13">
        <v>10</v>
      </c>
      <c r="O94" s="17">
        <f t="shared" si="20"/>
        <v>7.6923076923076927E-2</v>
      </c>
      <c r="P94" s="13">
        <v>0</v>
      </c>
    </row>
    <row r="95" spans="1:16" s="21" customFormat="1" ht="21.75" customHeight="1" x14ac:dyDescent="0.3">
      <c r="A95" s="29">
        <v>21</v>
      </c>
      <c r="B95" s="29" t="s">
        <v>151</v>
      </c>
      <c r="C95" s="13">
        <v>219.7</v>
      </c>
      <c r="D95" s="13">
        <v>75</v>
      </c>
      <c r="E95" s="13">
        <v>75</v>
      </c>
      <c r="F95" s="19">
        <f t="shared" si="18"/>
        <v>0.34137460172963136</v>
      </c>
      <c r="G95" s="13">
        <v>7</v>
      </c>
      <c r="H95" s="17">
        <f t="shared" si="24"/>
        <v>9.3333333333333338E-2</v>
      </c>
      <c r="I95" s="13">
        <v>0</v>
      </c>
      <c r="J95" s="13">
        <v>0</v>
      </c>
      <c r="K95" s="17">
        <v>0</v>
      </c>
      <c r="L95" s="18">
        <f t="shared" si="17"/>
        <v>7</v>
      </c>
      <c r="M95" s="16">
        <v>0.1</v>
      </c>
      <c r="N95" s="13">
        <v>4</v>
      </c>
      <c r="O95" s="17">
        <f t="shared" si="20"/>
        <v>5.3333333333333337E-2</v>
      </c>
      <c r="P95" s="13">
        <v>0</v>
      </c>
    </row>
    <row r="96" spans="1:16" s="28" customFormat="1" ht="22.5" customHeight="1" x14ac:dyDescent="0.3">
      <c r="A96" s="73" t="s">
        <v>152</v>
      </c>
      <c r="B96" s="73"/>
      <c r="C96" s="23">
        <f>SUM(C95,C94,C93,C92,C91,C90,C88,C87,C85,C84,C83,C81,C79,C78,C76,C75,C74,C73,C71,C70,C68,C67,C65,C63,C61)</f>
        <v>3117.6100000000006</v>
      </c>
      <c r="D96" s="30">
        <f>SUM(D61:D95)</f>
        <v>4537</v>
      </c>
      <c r="E96" s="30">
        <f>SUM(E61:E95)</f>
        <v>4537</v>
      </c>
      <c r="F96" s="23">
        <f t="shared" si="18"/>
        <v>1.4552814495719475</v>
      </c>
      <c r="G96" s="30">
        <f>SUM(G61:G95)</f>
        <v>209</v>
      </c>
      <c r="H96" s="17">
        <f t="shared" si="24"/>
        <v>4.6065682168834034E-2</v>
      </c>
      <c r="I96" s="30">
        <f>SUM(I61:I95)</f>
        <v>0</v>
      </c>
      <c r="J96" s="30">
        <f>SUM(J61:J95)</f>
        <v>26</v>
      </c>
      <c r="K96" s="24">
        <f t="shared" si="22"/>
        <v>0.12440191387559808</v>
      </c>
      <c r="L96" s="25">
        <f>SUM(L61:L95)</f>
        <v>449</v>
      </c>
      <c r="M96" s="26"/>
      <c r="N96" s="30">
        <f>SUM(N61:N95)</f>
        <v>203</v>
      </c>
      <c r="O96" s="24">
        <f t="shared" si="20"/>
        <v>4.4743222393652193E-2</v>
      </c>
      <c r="P96" s="30">
        <f>SUM(P61:P95)</f>
        <v>0</v>
      </c>
    </row>
    <row r="97" spans="1:16" ht="13.5" customHeight="1" x14ac:dyDescent="0.3">
      <c r="A97" s="72" t="s">
        <v>153</v>
      </c>
      <c r="B97" s="72"/>
      <c r="C97" s="13"/>
      <c r="D97" s="13"/>
      <c r="E97" s="13"/>
      <c r="F97" s="19"/>
      <c r="G97" s="13"/>
      <c r="H97" s="17"/>
      <c r="I97" s="13"/>
      <c r="J97" s="13"/>
      <c r="K97" s="17"/>
      <c r="L97" s="18"/>
      <c r="M97" s="16"/>
      <c r="N97" s="13"/>
      <c r="O97" s="17"/>
      <c r="P97" s="13"/>
    </row>
    <row r="98" spans="1:16" s="21" customFormat="1" ht="9.9499999999999993" customHeight="1" x14ac:dyDescent="0.3">
      <c r="A98" s="29">
        <v>1</v>
      </c>
      <c r="B98" s="29" t="s">
        <v>154</v>
      </c>
      <c r="C98" s="13">
        <v>78.510000000000005</v>
      </c>
      <c r="D98" s="13">
        <v>25</v>
      </c>
      <c r="E98" s="13">
        <v>25</v>
      </c>
      <c r="F98" s="19">
        <f t="shared" si="18"/>
        <v>0.31843077314991719</v>
      </c>
      <c r="G98" s="13">
        <v>0</v>
      </c>
      <c r="H98" s="17">
        <f t="shared" ref="H98" si="26">G98/E98</f>
        <v>0</v>
      </c>
      <c r="I98" s="13">
        <v>0</v>
      </c>
      <c r="J98" s="13">
        <v>0</v>
      </c>
      <c r="K98" s="17">
        <v>0</v>
      </c>
      <c r="L98" s="18">
        <f t="shared" si="17"/>
        <v>2</v>
      </c>
      <c r="M98" s="16">
        <v>0.1</v>
      </c>
      <c r="N98" s="13">
        <v>0</v>
      </c>
      <c r="O98" s="17">
        <f t="shared" si="20"/>
        <v>0</v>
      </c>
      <c r="P98" s="13">
        <v>0</v>
      </c>
    </row>
    <row r="99" spans="1:16" ht="9.9499999999999993" customHeight="1" x14ac:dyDescent="0.3">
      <c r="A99" s="29">
        <v>2</v>
      </c>
      <c r="B99" s="29" t="s">
        <v>155</v>
      </c>
      <c r="C99" s="13"/>
      <c r="D99" s="13"/>
      <c r="E99" s="13"/>
      <c r="F99" s="19"/>
      <c r="G99" s="13"/>
      <c r="H99" s="17"/>
      <c r="I99" s="13"/>
      <c r="J99" s="13"/>
      <c r="K99" s="17"/>
      <c r="L99" s="18"/>
      <c r="M99" s="16"/>
      <c r="N99" s="13"/>
      <c r="O99" s="17"/>
      <c r="P99" s="13">
        <v>0</v>
      </c>
    </row>
    <row r="100" spans="1:16" s="21" customFormat="1" ht="14.25" customHeight="1" x14ac:dyDescent="0.3">
      <c r="A100" s="29"/>
      <c r="B100" s="29" t="s">
        <v>156</v>
      </c>
      <c r="C100" s="13">
        <v>121.45</v>
      </c>
      <c r="D100" s="13">
        <v>0</v>
      </c>
      <c r="E100" s="13">
        <v>0</v>
      </c>
      <c r="F100" s="19">
        <f t="shared" si="18"/>
        <v>0</v>
      </c>
      <c r="G100" s="13">
        <v>0</v>
      </c>
      <c r="H100" s="17">
        <v>0</v>
      </c>
      <c r="I100" s="13">
        <v>0</v>
      </c>
      <c r="J100" s="13">
        <v>0</v>
      </c>
      <c r="K100" s="17">
        <v>0</v>
      </c>
      <c r="L100" s="18">
        <f t="shared" si="17"/>
        <v>0</v>
      </c>
      <c r="M100" s="16">
        <v>0.1</v>
      </c>
      <c r="N100" s="13">
        <v>0</v>
      </c>
      <c r="O100" s="17">
        <v>0</v>
      </c>
      <c r="P100" s="13">
        <v>0</v>
      </c>
    </row>
    <row r="101" spans="1:16" ht="15.75" customHeight="1" x14ac:dyDescent="0.3">
      <c r="A101" s="29">
        <v>3</v>
      </c>
      <c r="B101" s="29" t="s">
        <v>157</v>
      </c>
      <c r="C101" s="13"/>
      <c r="D101" s="13"/>
      <c r="E101" s="13"/>
      <c r="F101" s="19"/>
      <c r="G101" s="13"/>
      <c r="H101" s="17"/>
      <c r="I101" s="13"/>
      <c r="J101" s="13"/>
      <c r="K101" s="17"/>
      <c r="L101" s="18"/>
      <c r="M101" s="16"/>
      <c r="N101" s="13"/>
      <c r="O101" s="17"/>
      <c r="P101" s="13"/>
    </row>
    <row r="102" spans="1:16" s="21" customFormat="1" ht="15.75" customHeight="1" x14ac:dyDescent="0.3">
      <c r="A102" s="29"/>
      <c r="B102" s="29" t="s">
        <v>158</v>
      </c>
      <c r="C102" s="13">
        <v>27.63</v>
      </c>
      <c r="D102" s="13">
        <v>0</v>
      </c>
      <c r="E102" s="13">
        <v>0</v>
      </c>
      <c r="F102" s="19">
        <f t="shared" si="18"/>
        <v>0</v>
      </c>
      <c r="G102" s="13">
        <v>0</v>
      </c>
      <c r="H102" s="17">
        <v>0</v>
      </c>
      <c r="I102" s="13">
        <v>0</v>
      </c>
      <c r="J102" s="13">
        <v>0</v>
      </c>
      <c r="K102" s="17">
        <v>0</v>
      </c>
      <c r="L102" s="18">
        <f t="shared" si="17"/>
        <v>0</v>
      </c>
      <c r="M102" s="16">
        <v>0.1</v>
      </c>
      <c r="N102" s="13">
        <v>0</v>
      </c>
      <c r="O102" s="17">
        <v>0</v>
      </c>
      <c r="P102" s="13">
        <v>0</v>
      </c>
    </row>
    <row r="103" spans="1:16" s="21" customFormat="1" ht="14.25" customHeight="1" x14ac:dyDescent="0.3">
      <c r="A103" s="29">
        <v>4</v>
      </c>
      <c r="B103" s="29" t="s">
        <v>159</v>
      </c>
      <c r="C103" s="13"/>
      <c r="D103" s="13"/>
      <c r="E103" s="13"/>
      <c r="F103" s="19"/>
      <c r="G103" s="13"/>
      <c r="H103" s="17"/>
      <c r="I103" s="13"/>
      <c r="J103" s="13"/>
      <c r="K103" s="17"/>
      <c r="L103" s="18"/>
      <c r="M103" s="16"/>
      <c r="N103" s="13"/>
      <c r="O103" s="17"/>
      <c r="P103" s="13"/>
    </row>
    <row r="104" spans="1:16" s="21" customFormat="1" ht="15" customHeight="1" x14ac:dyDescent="0.3">
      <c r="A104" s="29"/>
      <c r="B104" s="29" t="s">
        <v>344</v>
      </c>
      <c r="C104" s="13">
        <v>9.34</v>
      </c>
      <c r="D104" s="13">
        <v>124</v>
      </c>
      <c r="E104" s="13">
        <v>124</v>
      </c>
      <c r="F104" s="19">
        <f t="shared" si="18"/>
        <v>13.276231263383298</v>
      </c>
      <c r="G104" s="13">
        <v>12</v>
      </c>
      <c r="H104" s="17">
        <f t="shared" ref="H104" si="27">G104/E104</f>
        <v>9.6774193548387094E-2</v>
      </c>
      <c r="I104" s="13">
        <v>5</v>
      </c>
      <c r="J104" s="13">
        <v>5</v>
      </c>
      <c r="K104" s="17">
        <f t="shared" si="22"/>
        <v>0.41666666666666669</v>
      </c>
      <c r="L104" s="18">
        <f t="shared" si="17"/>
        <v>12</v>
      </c>
      <c r="M104" s="16">
        <v>0.1</v>
      </c>
      <c r="N104" s="13">
        <v>12</v>
      </c>
      <c r="O104" s="17">
        <f t="shared" si="20"/>
        <v>9.6774193548387094E-2</v>
      </c>
      <c r="P104" s="13">
        <v>0</v>
      </c>
    </row>
    <row r="105" spans="1:16" ht="14.25" customHeight="1" x14ac:dyDescent="0.3">
      <c r="A105" s="29">
        <v>5</v>
      </c>
      <c r="B105" s="29" t="s">
        <v>160</v>
      </c>
      <c r="C105" s="13"/>
      <c r="D105" s="13"/>
      <c r="E105" s="13"/>
      <c r="F105" s="19"/>
      <c r="G105" s="13"/>
      <c r="H105" s="17"/>
      <c r="I105" s="13"/>
      <c r="J105" s="13"/>
      <c r="K105" s="17"/>
      <c r="L105" s="18"/>
      <c r="M105" s="16"/>
      <c r="N105" s="13"/>
      <c r="O105" s="17"/>
      <c r="P105" s="13"/>
    </row>
    <row r="106" spans="1:16" s="21" customFormat="1" ht="12" customHeight="1" x14ac:dyDescent="0.3">
      <c r="A106" s="29">
        <v>0</v>
      </c>
      <c r="B106" s="29" t="s">
        <v>112</v>
      </c>
      <c r="C106" s="13">
        <v>1235.28</v>
      </c>
      <c r="D106" s="13">
        <v>94</v>
      </c>
      <c r="E106" s="13">
        <v>94</v>
      </c>
      <c r="F106" s="19">
        <f t="shared" si="18"/>
        <v>7.6096107765041124E-2</v>
      </c>
      <c r="G106" s="13">
        <v>9</v>
      </c>
      <c r="H106" s="17">
        <f t="shared" ref="H106" si="28">G106/E106</f>
        <v>9.5744680851063829E-2</v>
      </c>
      <c r="I106" s="13">
        <v>9</v>
      </c>
      <c r="J106" s="13">
        <v>0</v>
      </c>
      <c r="K106" s="17">
        <f t="shared" si="22"/>
        <v>0</v>
      </c>
      <c r="L106" s="18">
        <f t="shared" si="17"/>
        <v>9</v>
      </c>
      <c r="M106" s="16">
        <v>0.1</v>
      </c>
      <c r="N106" s="13">
        <v>9</v>
      </c>
      <c r="O106" s="17">
        <f t="shared" si="20"/>
        <v>9.5744680851063829E-2</v>
      </c>
      <c r="P106" s="13">
        <v>0</v>
      </c>
    </row>
    <row r="107" spans="1:16" s="21" customFormat="1" ht="11.25" customHeight="1" x14ac:dyDescent="0.3">
      <c r="A107" s="29"/>
      <c r="B107" s="29" t="s">
        <v>113</v>
      </c>
      <c r="C107" s="13">
        <v>46.48</v>
      </c>
      <c r="D107" s="13">
        <v>0</v>
      </c>
      <c r="E107" s="13">
        <v>0</v>
      </c>
      <c r="F107" s="19">
        <f t="shared" si="18"/>
        <v>0</v>
      </c>
      <c r="G107" s="13">
        <v>0</v>
      </c>
      <c r="H107" s="17">
        <v>0</v>
      </c>
      <c r="I107" s="13">
        <v>0</v>
      </c>
      <c r="J107" s="13">
        <v>0</v>
      </c>
      <c r="K107" s="17">
        <v>0</v>
      </c>
      <c r="L107" s="18">
        <f t="shared" si="17"/>
        <v>0</v>
      </c>
      <c r="M107" s="16">
        <v>0.1</v>
      </c>
      <c r="N107" s="13">
        <v>0</v>
      </c>
      <c r="O107" s="17">
        <v>0</v>
      </c>
      <c r="P107" s="13">
        <v>0</v>
      </c>
    </row>
    <row r="108" spans="1:16" s="21" customFormat="1" ht="9.9499999999999993" customHeight="1" x14ac:dyDescent="0.3">
      <c r="A108" s="29"/>
      <c r="B108" s="29" t="s">
        <v>161</v>
      </c>
      <c r="C108" s="13">
        <v>135.83000000000001</v>
      </c>
      <c r="D108" s="13">
        <v>0</v>
      </c>
      <c r="E108" s="13">
        <v>0</v>
      </c>
      <c r="F108" s="19">
        <f t="shared" si="18"/>
        <v>0</v>
      </c>
      <c r="G108" s="13">
        <v>0</v>
      </c>
      <c r="H108" s="17">
        <v>0</v>
      </c>
      <c r="I108" s="13">
        <v>0</v>
      </c>
      <c r="J108" s="13">
        <v>0</v>
      </c>
      <c r="K108" s="17">
        <v>0</v>
      </c>
      <c r="L108" s="18">
        <f t="shared" si="17"/>
        <v>0</v>
      </c>
      <c r="M108" s="16">
        <v>0.1</v>
      </c>
      <c r="N108" s="13">
        <v>0</v>
      </c>
      <c r="O108" s="17">
        <v>0</v>
      </c>
      <c r="P108" s="13">
        <v>0</v>
      </c>
    </row>
    <row r="109" spans="1:16" s="21" customFormat="1" ht="9.9499999999999993" customHeight="1" x14ac:dyDescent="0.3">
      <c r="A109" s="29"/>
      <c r="B109" s="29" t="s">
        <v>162</v>
      </c>
      <c r="C109" s="13">
        <v>39.729999999999997</v>
      </c>
      <c r="D109" s="13">
        <v>0</v>
      </c>
      <c r="E109" s="13">
        <v>0</v>
      </c>
      <c r="F109" s="19">
        <f t="shared" si="18"/>
        <v>0</v>
      </c>
      <c r="G109" s="13">
        <v>0</v>
      </c>
      <c r="H109" s="17">
        <v>0</v>
      </c>
      <c r="I109" s="13">
        <v>0</v>
      </c>
      <c r="J109" s="13">
        <v>0</v>
      </c>
      <c r="K109" s="17">
        <v>0</v>
      </c>
      <c r="L109" s="18">
        <f t="shared" si="17"/>
        <v>0</v>
      </c>
      <c r="M109" s="16">
        <v>0.1</v>
      </c>
      <c r="N109" s="13">
        <v>0</v>
      </c>
      <c r="O109" s="17">
        <v>0</v>
      </c>
      <c r="P109" s="13">
        <v>0</v>
      </c>
    </row>
    <row r="110" spans="1:16" ht="9.9499999999999993" customHeight="1" x14ac:dyDescent="0.3">
      <c r="A110" s="29">
        <v>6</v>
      </c>
      <c r="B110" s="29" t="s">
        <v>345</v>
      </c>
      <c r="C110" s="13"/>
      <c r="D110" s="13"/>
      <c r="E110" s="13"/>
      <c r="F110" s="19"/>
      <c r="G110" s="13"/>
      <c r="H110" s="17"/>
      <c r="I110" s="13"/>
      <c r="J110" s="13"/>
      <c r="K110" s="17"/>
      <c r="L110" s="18"/>
      <c r="M110" s="16"/>
      <c r="N110" s="13"/>
      <c r="O110" s="17"/>
      <c r="P110" s="13"/>
    </row>
    <row r="111" spans="1:16" s="21" customFormat="1" ht="9.9499999999999993" customHeight="1" x14ac:dyDescent="0.3">
      <c r="A111" s="29"/>
      <c r="B111" s="29" t="s">
        <v>346</v>
      </c>
      <c r="C111" s="13">
        <v>229.9</v>
      </c>
      <c r="D111" s="13">
        <v>24</v>
      </c>
      <c r="E111" s="13">
        <v>24</v>
      </c>
      <c r="F111" s="19">
        <f t="shared" si="18"/>
        <v>0.10439321444106132</v>
      </c>
      <c r="G111" s="13">
        <v>0</v>
      </c>
      <c r="H111" s="17">
        <f t="shared" ref="H111" si="29">G111/E111</f>
        <v>0</v>
      </c>
      <c r="I111" s="13">
        <v>0</v>
      </c>
      <c r="J111" s="13">
        <v>0</v>
      </c>
      <c r="K111" s="17">
        <v>0</v>
      </c>
      <c r="L111" s="18">
        <f t="shared" si="17"/>
        <v>2</v>
      </c>
      <c r="M111" s="16">
        <v>0.1</v>
      </c>
      <c r="N111" s="13">
        <v>0</v>
      </c>
      <c r="O111" s="17">
        <f t="shared" si="20"/>
        <v>0</v>
      </c>
      <c r="P111" s="13">
        <v>0</v>
      </c>
    </row>
    <row r="112" spans="1:16" ht="9.9499999999999993" customHeight="1" x14ac:dyDescent="0.3">
      <c r="A112" s="29">
        <v>7</v>
      </c>
      <c r="B112" s="29" t="s">
        <v>164</v>
      </c>
      <c r="C112" s="13"/>
      <c r="D112" s="13"/>
      <c r="E112" s="13"/>
      <c r="F112" s="19"/>
      <c r="G112" s="13"/>
      <c r="H112" s="17"/>
      <c r="I112" s="13"/>
      <c r="J112" s="13"/>
      <c r="K112" s="17"/>
      <c r="L112" s="18">
        <f t="shared" si="17"/>
        <v>0</v>
      </c>
      <c r="M112" s="16">
        <v>0.1</v>
      </c>
      <c r="N112" s="13"/>
      <c r="O112" s="17"/>
      <c r="P112" s="13"/>
    </row>
    <row r="113" spans="1:16" s="21" customFormat="1" ht="9.9499999999999993" customHeight="1" x14ac:dyDescent="0.3">
      <c r="A113" s="29"/>
      <c r="B113" s="29" t="s">
        <v>165</v>
      </c>
      <c r="C113" s="13">
        <v>72.7</v>
      </c>
      <c r="D113" s="13">
        <v>38</v>
      </c>
      <c r="E113" s="13">
        <v>38</v>
      </c>
      <c r="F113" s="19">
        <f t="shared" si="18"/>
        <v>0.52269601100412655</v>
      </c>
      <c r="G113" s="13">
        <v>0</v>
      </c>
      <c r="H113" s="17">
        <f t="shared" ref="H113:H114" si="30">G113/E113</f>
        <v>0</v>
      </c>
      <c r="I113" s="13">
        <v>0</v>
      </c>
      <c r="J113" s="13">
        <v>0</v>
      </c>
      <c r="K113" s="17">
        <v>0</v>
      </c>
      <c r="L113" s="18">
        <f t="shared" si="17"/>
        <v>3</v>
      </c>
      <c r="M113" s="16">
        <v>0.1</v>
      </c>
      <c r="N113" s="13">
        <v>0</v>
      </c>
      <c r="O113" s="17">
        <f t="shared" si="20"/>
        <v>0</v>
      </c>
      <c r="P113" s="13">
        <v>0</v>
      </c>
    </row>
    <row r="114" spans="1:16" s="21" customFormat="1" ht="9.9499999999999993" customHeight="1" x14ac:dyDescent="0.3">
      <c r="A114" s="29"/>
      <c r="B114" s="29" t="s">
        <v>166</v>
      </c>
      <c r="C114" s="13">
        <v>36.79</v>
      </c>
      <c r="D114" s="13">
        <v>39</v>
      </c>
      <c r="E114" s="13">
        <v>39</v>
      </c>
      <c r="F114" s="19">
        <f t="shared" si="18"/>
        <v>1.0600706713780919</v>
      </c>
      <c r="G114" s="13">
        <v>0</v>
      </c>
      <c r="H114" s="17">
        <f t="shared" si="30"/>
        <v>0</v>
      </c>
      <c r="I114" s="13">
        <v>0</v>
      </c>
      <c r="J114" s="13">
        <v>0</v>
      </c>
      <c r="K114" s="17">
        <v>0</v>
      </c>
      <c r="L114" s="18">
        <f t="shared" si="17"/>
        <v>3</v>
      </c>
      <c r="M114" s="16">
        <v>0.1</v>
      </c>
      <c r="N114" s="13">
        <v>0</v>
      </c>
      <c r="O114" s="17">
        <f t="shared" si="20"/>
        <v>0</v>
      </c>
      <c r="P114" s="13">
        <v>0</v>
      </c>
    </row>
    <row r="115" spans="1:16" ht="9.9499999999999993" customHeight="1" x14ac:dyDescent="0.3">
      <c r="A115" s="29">
        <v>8</v>
      </c>
      <c r="B115" s="29" t="s">
        <v>167</v>
      </c>
      <c r="C115" s="13"/>
      <c r="D115" s="13"/>
      <c r="E115" s="13"/>
      <c r="F115" s="19"/>
      <c r="G115" s="13"/>
      <c r="H115" s="17"/>
      <c r="I115" s="13"/>
      <c r="J115" s="13"/>
      <c r="K115" s="17"/>
      <c r="L115" s="18"/>
      <c r="M115" s="16"/>
      <c r="N115" s="13"/>
      <c r="O115" s="17"/>
      <c r="P115" s="13"/>
    </row>
    <row r="116" spans="1:16" s="21" customFormat="1" ht="9.9499999999999993" customHeight="1" x14ac:dyDescent="0.3">
      <c r="A116" s="29"/>
      <c r="B116" s="29" t="s">
        <v>168</v>
      </c>
      <c r="C116" s="13">
        <v>12.66</v>
      </c>
      <c r="D116" s="13">
        <v>30</v>
      </c>
      <c r="E116" s="13">
        <v>30</v>
      </c>
      <c r="F116" s="19">
        <f t="shared" si="18"/>
        <v>2.3696682464454977</v>
      </c>
      <c r="G116" s="13">
        <v>3</v>
      </c>
      <c r="H116" s="17">
        <f t="shared" ref="H116" si="31">G116/E116</f>
        <v>0.1</v>
      </c>
      <c r="I116" s="13">
        <v>0</v>
      </c>
      <c r="J116" s="13">
        <v>0</v>
      </c>
      <c r="K116" s="17">
        <f t="shared" si="22"/>
        <v>0</v>
      </c>
      <c r="L116" s="18">
        <f t="shared" si="17"/>
        <v>3</v>
      </c>
      <c r="M116" s="16">
        <v>0.1</v>
      </c>
      <c r="N116" s="13">
        <v>3</v>
      </c>
      <c r="O116" s="17">
        <f t="shared" si="20"/>
        <v>0.1</v>
      </c>
      <c r="P116" s="13">
        <v>0</v>
      </c>
    </row>
    <row r="117" spans="1:16" s="21" customFormat="1" ht="9.9499999999999993" customHeight="1" x14ac:dyDescent="0.3">
      <c r="A117" s="29">
        <v>9</v>
      </c>
      <c r="B117" s="29" t="s">
        <v>169</v>
      </c>
      <c r="C117" s="13">
        <v>37.19</v>
      </c>
      <c r="D117" s="13">
        <v>0</v>
      </c>
      <c r="E117" s="13">
        <v>0</v>
      </c>
      <c r="F117" s="19">
        <f t="shared" si="18"/>
        <v>0</v>
      </c>
      <c r="G117" s="13">
        <v>0</v>
      </c>
      <c r="H117" s="17">
        <v>0</v>
      </c>
      <c r="I117" s="13">
        <v>0</v>
      </c>
      <c r="J117" s="13">
        <v>0</v>
      </c>
      <c r="K117" s="17">
        <v>0</v>
      </c>
      <c r="L117" s="18">
        <f t="shared" si="17"/>
        <v>0</v>
      </c>
      <c r="M117" s="16">
        <v>0.1</v>
      </c>
      <c r="N117" s="13">
        <v>0</v>
      </c>
      <c r="O117" s="17">
        <v>0</v>
      </c>
      <c r="P117" s="13">
        <v>0</v>
      </c>
    </row>
    <row r="118" spans="1:16" s="21" customFormat="1" ht="9.9499999999999993" customHeight="1" x14ac:dyDescent="0.3">
      <c r="A118" s="29">
        <v>10</v>
      </c>
      <c r="B118" s="29" t="s">
        <v>170</v>
      </c>
      <c r="C118" s="13">
        <v>72.05</v>
      </c>
      <c r="D118" s="13">
        <v>130</v>
      </c>
      <c r="E118" s="13">
        <v>130</v>
      </c>
      <c r="F118" s="19">
        <f t="shared" si="18"/>
        <v>1.8043025676613464</v>
      </c>
      <c r="G118" s="13">
        <v>13</v>
      </c>
      <c r="H118" s="17">
        <f t="shared" ref="H118:H119" si="32">G118/E118</f>
        <v>0.1</v>
      </c>
      <c r="I118" s="13">
        <v>13</v>
      </c>
      <c r="J118" s="13">
        <v>0</v>
      </c>
      <c r="K118" s="17">
        <v>0</v>
      </c>
      <c r="L118" s="18">
        <f t="shared" si="17"/>
        <v>13</v>
      </c>
      <c r="M118" s="16">
        <v>0.1</v>
      </c>
      <c r="N118" s="13">
        <v>12</v>
      </c>
      <c r="O118" s="17">
        <f t="shared" si="20"/>
        <v>9.2307692307692313E-2</v>
      </c>
      <c r="P118" s="13">
        <v>0</v>
      </c>
    </row>
    <row r="119" spans="1:16" s="21" customFormat="1" ht="9.9499999999999993" customHeight="1" x14ac:dyDescent="0.3">
      <c r="A119" s="29">
        <v>11</v>
      </c>
      <c r="B119" s="29" t="s">
        <v>171</v>
      </c>
      <c r="C119" s="13">
        <v>111.64</v>
      </c>
      <c r="D119" s="13">
        <v>155</v>
      </c>
      <c r="E119" s="13">
        <v>155</v>
      </c>
      <c r="F119" s="19">
        <f t="shared" si="18"/>
        <v>1.3883912576137585</v>
      </c>
      <c r="G119" s="13">
        <v>15</v>
      </c>
      <c r="H119" s="17">
        <f t="shared" si="32"/>
        <v>9.6774193548387094E-2</v>
      </c>
      <c r="I119" s="13">
        <v>0</v>
      </c>
      <c r="J119" s="13">
        <v>2</v>
      </c>
      <c r="K119" s="17">
        <v>0</v>
      </c>
      <c r="L119" s="18">
        <f t="shared" si="17"/>
        <v>15</v>
      </c>
      <c r="M119" s="16">
        <v>0.1</v>
      </c>
      <c r="N119" s="13">
        <v>14</v>
      </c>
      <c r="O119" s="17">
        <f t="shared" si="20"/>
        <v>9.0322580645161285E-2</v>
      </c>
      <c r="P119" s="13">
        <v>0</v>
      </c>
    </row>
    <row r="120" spans="1:16" ht="51" customHeight="1" x14ac:dyDescent="0.3">
      <c r="A120" s="29">
        <v>12</v>
      </c>
      <c r="B120" s="29" t="s">
        <v>18</v>
      </c>
      <c r="C120" s="13"/>
      <c r="D120" s="13"/>
      <c r="E120" s="13"/>
      <c r="F120" s="19"/>
      <c r="G120" s="13"/>
      <c r="H120" s="17"/>
      <c r="I120" s="13"/>
      <c r="J120" s="13"/>
      <c r="K120" s="17"/>
      <c r="L120" s="18"/>
      <c r="M120" s="16"/>
      <c r="N120" s="13"/>
      <c r="O120" s="17"/>
      <c r="P120" s="13"/>
    </row>
    <row r="121" spans="1:16" s="28" customFormat="1" ht="9.9499999999999993" customHeight="1" x14ac:dyDescent="0.3">
      <c r="A121" s="73" t="s">
        <v>172</v>
      </c>
      <c r="B121" s="73"/>
      <c r="C121" s="22">
        <f>SUM(C119,C118,C117,C116,C114,C113,C111,C109,C108,C107,C106,C104,C102,C100,C98)</f>
        <v>2267.1799999999998</v>
      </c>
      <c r="D121" s="30">
        <f>SUM(D98:D120)</f>
        <v>659</v>
      </c>
      <c r="E121" s="30">
        <f>SUM(E98:E120)</f>
        <v>659</v>
      </c>
      <c r="F121" s="23">
        <f t="shared" si="18"/>
        <v>0.29066946603269261</v>
      </c>
      <c r="G121" s="30">
        <f>SUM(G98:G120)</f>
        <v>52</v>
      </c>
      <c r="H121" s="17">
        <f t="shared" ref="H121" si="33">G121/E121</f>
        <v>7.8907435508345974E-2</v>
      </c>
      <c r="I121" s="30">
        <f>SUM(I98:I120)</f>
        <v>27</v>
      </c>
      <c r="J121" s="30">
        <f>SUM(J98:J120)</f>
        <v>7</v>
      </c>
      <c r="K121" s="24">
        <f t="shared" si="22"/>
        <v>0.13461538461538461</v>
      </c>
      <c r="L121" s="18">
        <f>SUM(L98:L120)</f>
        <v>62</v>
      </c>
      <c r="M121" s="16"/>
      <c r="N121" s="30">
        <f>SUM(N98:N120)</f>
        <v>50</v>
      </c>
      <c r="O121" s="24">
        <f t="shared" ref="O121" si="34">N121/E121</f>
        <v>7.5872534142640363E-2</v>
      </c>
      <c r="P121" s="30">
        <f>SUM(P98:P120)</f>
        <v>0</v>
      </c>
    </row>
    <row r="122" spans="1:16" ht="9.9499999999999993" customHeight="1" x14ac:dyDescent="0.3">
      <c r="A122" s="72" t="s">
        <v>200</v>
      </c>
      <c r="B122" s="72"/>
      <c r="C122" s="13"/>
      <c r="D122" s="13"/>
      <c r="E122" s="13"/>
      <c r="F122" s="19"/>
      <c r="G122" s="13"/>
      <c r="H122" s="17"/>
      <c r="I122" s="13"/>
      <c r="J122" s="13"/>
      <c r="K122" s="17"/>
      <c r="L122" s="18"/>
      <c r="M122" s="16"/>
      <c r="N122" s="13"/>
      <c r="O122" s="17"/>
      <c r="P122" s="13"/>
    </row>
    <row r="123" spans="1:16" ht="12" customHeight="1" x14ac:dyDescent="0.3">
      <c r="A123" s="29">
        <v>1</v>
      </c>
      <c r="B123" s="29" t="s">
        <v>201</v>
      </c>
      <c r="C123" s="13"/>
      <c r="D123" s="13"/>
      <c r="E123" s="13"/>
      <c r="F123" s="19"/>
      <c r="G123" s="13"/>
      <c r="H123" s="17"/>
      <c r="I123" s="13"/>
      <c r="J123" s="13"/>
      <c r="K123" s="17"/>
      <c r="L123" s="18"/>
      <c r="M123" s="16"/>
      <c r="N123" s="13"/>
      <c r="O123" s="17"/>
      <c r="P123" s="13"/>
    </row>
    <row r="124" spans="1:16" s="21" customFormat="1" ht="9.9499999999999993" customHeight="1" x14ac:dyDescent="0.3">
      <c r="A124" s="29"/>
      <c r="B124" s="29" t="s">
        <v>202</v>
      </c>
      <c r="C124" s="13">
        <v>816.02</v>
      </c>
      <c r="D124" s="13">
        <v>64</v>
      </c>
      <c r="E124" s="13">
        <v>64</v>
      </c>
      <c r="F124" s="19">
        <f t="shared" si="18"/>
        <v>7.8429450258572092E-2</v>
      </c>
      <c r="G124" s="13">
        <v>0</v>
      </c>
      <c r="H124" s="17">
        <f t="shared" ref="H124" si="35">G124/E124</f>
        <v>0</v>
      </c>
      <c r="I124" s="13">
        <v>0</v>
      </c>
      <c r="J124" s="13">
        <v>0</v>
      </c>
      <c r="K124" s="17">
        <v>0</v>
      </c>
      <c r="L124" s="18">
        <f t="shared" si="17"/>
        <v>6</v>
      </c>
      <c r="M124" s="16">
        <v>0.1</v>
      </c>
      <c r="N124" s="13">
        <v>0</v>
      </c>
      <c r="O124" s="17">
        <f t="shared" si="20"/>
        <v>0</v>
      </c>
      <c r="P124" s="13">
        <v>0</v>
      </c>
    </row>
    <row r="125" spans="1:16" s="21" customFormat="1" ht="9.9499999999999993" customHeight="1" x14ac:dyDescent="0.3">
      <c r="A125" s="29"/>
      <c r="B125" s="29" t="s">
        <v>203</v>
      </c>
      <c r="C125" s="13">
        <v>99.94</v>
      </c>
      <c r="D125" s="13">
        <v>0</v>
      </c>
      <c r="E125" s="13">
        <v>0</v>
      </c>
      <c r="F125" s="19">
        <f t="shared" si="18"/>
        <v>0</v>
      </c>
      <c r="G125" s="13">
        <v>0</v>
      </c>
      <c r="H125" s="17">
        <v>0</v>
      </c>
      <c r="I125" s="13">
        <v>0</v>
      </c>
      <c r="J125" s="13">
        <v>0</v>
      </c>
      <c r="K125" s="17">
        <v>0</v>
      </c>
      <c r="L125" s="18">
        <f t="shared" si="17"/>
        <v>0</v>
      </c>
      <c r="M125" s="16">
        <v>0.1</v>
      </c>
      <c r="N125" s="13">
        <v>0</v>
      </c>
      <c r="O125" s="17">
        <v>0</v>
      </c>
      <c r="P125" s="13">
        <v>0</v>
      </c>
    </row>
    <row r="126" spans="1:16" s="21" customFormat="1" ht="9.9499999999999993" customHeight="1" x14ac:dyDescent="0.3">
      <c r="A126" s="29">
        <v>2</v>
      </c>
      <c r="B126" s="29" t="s">
        <v>204</v>
      </c>
      <c r="C126" s="13"/>
      <c r="D126" s="13"/>
      <c r="E126" s="13"/>
      <c r="F126" s="19"/>
      <c r="G126" s="13"/>
      <c r="H126" s="17"/>
      <c r="I126" s="13"/>
      <c r="J126" s="13"/>
      <c r="K126" s="17"/>
      <c r="L126" s="18"/>
      <c r="M126" s="16"/>
      <c r="N126" s="13"/>
      <c r="O126" s="17"/>
      <c r="P126" s="13"/>
    </row>
    <row r="127" spans="1:16" s="21" customFormat="1" ht="9.9499999999999993" customHeight="1" x14ac:dyDescent="0.3">
      <c r="A127" s="29"/>
      <c r="B127" s="29" t="s">
        <v>56</v>
      </c>
      <c r="C127" s="13">
        <v>56.6</v>
      </c>
      <c r="D127" s="13">
        <v>5</v>
      </c>
      <c r="E127" s="13">
        <v>5</v>
      </c>
      <c r="F127" s="19">
        <f t="shared" si="18"/>
        <v>8.8339222614840993E-2</v>
      </c>
      <c r="G127" s="13">
        <v>0</v>
      </c>
      <c r="H127" s="17">
        <f t="shared" ref="H127" si="36">G127/E127</f>
        <v>0</v>
      </c>
      <c r="I127" s="13">
        <v>0</v>
      </c>
      <c r="J127" s="13">
        <v>0</v>
      </c>
      <c r="K127" s="17">
        <v>0</v>
      </c>
      <c r="L127" s="18">
        <f t="shared" si="17"/>
        <v>0</v>
      </c>
      <c r="M127" s="16">
        <v>0.1</v>
      </c>
      <c r="N127" s="13">
        <v>0</v>
      </c>
      <c r="O127" s="17">
        <f t="shared" si="20"/>
        <v>0</v>
      </c>
      <c r="P127" s="13">
        <v>0</v>
      </c>
    </row>
    <row r="128" spans="1:16" s="21" customFormat="1" ht="9.9499999999999993" customHeight="1" x14ac:dyDescent="0.3">
      <c r="A128" s="29">
        <v>3</v>
      </c>
      <c r="B128" s="29" t="s">
        <v>205</v>
      </c>
      <c r="C128" s="13">
        <v>96.12</v>
      </c>
      <c r="D128" s="13">
        <v>0</v>
      </c>
      <c r="E128" s="13">
        <v>0</v>
      </c>
      <c r="F128" s="19">
        <f t="shared" si="18"/>
        <v>0</v>
      </c>
      <c r="G128" s="13">
        <v>0</v>
      </c>
      <c r="H128" s="17">
        <v>0</v>
      </c>
      <c r="I128" s="13">
        <v>0</v>
      </c>
      <c r="J128" s="13">
        <v>0</v>
      </c>
      <c r="K128" s="17">
        <v>0</v>
      </c>
      <c r="L128" s="18">
        <f t="shared" si="17"/>
        <v>0</v>
      </c>
      <c r="M128" s="16">
        <v>0.1</v>
      </c>
      <c r="N128" s="13">
        <v>0</v>
      </c>
      <c r="O128" s="17">
        <v>0</v>
      </c>
      <c r="P128" s="13">
        <v>0</v>
      </c>
    </row>
    <row r="129" spans="1:16" s="21" customFormat="1" ht="9.9499999999999993" customHeight="1" x14ac:dyDescent="0.3">
      <c r="A129" s="29">
        <v>4</v>
      </c>
      <c r="B129" s="29" t="s">
        <v>206</v>
      </c>
      <c r="C129" s="13">
        <v>138.6</v>
      </c>
      <c r="D129" s="13">
        <v>0</v>
      </c>
      <c r="E129" s="13">
        <v>0</v>
      </c>
      <c r="F129" s="19">
        <f t="shared" si="18"/>
        <v>0</v>
      </c>
      <c r="G129" s="13">
        <v>0</v>
      </c>
      <c r="H129" s="17">
        <v>0</v>
      </c>
      <c r="I129" s="13">
        <v>0</v>
      </c>
      <c r="J129" s="13">
        <v>0</v>
      </c>
      <c r="K129" s="17">
        <v>0</v>
      </c>
      <c r="L129" s="18">
        <f t="shared" si="17"/>
        <v>0</v>
      </c>
      <c r="M129" s="16">
        <v>0.1</v>
      </c>
      <c r="N129" s="13">
        <v>0</v>
      </c>
      <c r="O129" s="17">
        <v>0</v>
      </c>
      <c r="P129" s="13">
        <v>0</v>
      </c>
    </row>
    <row r="130" spans="1:16" s="21" customFormat="1" ht="9.9499999999999993" customHeight="1" x14ac:dyDescent="0.3">
      <c r="A130" s="29">
        <v>5</v>
      </c>
      <c r="B130" s="29" t="s">
        <v>207</v>
      </c>
      <c r="C130" s="13"/>
      <c r="D130" s="13"/>
      <c r="E130" s="13"/>
      <c r="F130" s="19"/>
      <c r="G130" s="13"/>
      <c r="H130" s="17"/>
      <c r="I130" s="13"/>
      <c r="J130" s="13"/>
      <c r="K130" s="17"/>
      <c r="L130" s="18"/>
      <c r="M130" s="16"/>
      <c r="N130" s="13"/>
      <c r="O130" s="17"/>
      <c r="P130" s="13"/>
    </row>
    <row r="131" spans="1:16" s="21" customFormat="1" ht="9.9499999999999993" customHeight="1" x14ac:dyDescent="0.3">
      <c r="A131" s="29"/>
      <c r="B131" s="29" t="s">
        <v>208</v>
      </c>
      <c r="C131" s="13">
        <v>50.84</v>
      </c>
      <c r="D131" s="13">
        <v>4</v>
      </c>
      <c r="E131" s="13">
        <v>4</v>
      </c>
      <c r="F131" s="19">
        <f t="shared" si="18"/>
        <v>7.8678206136900075E-2</v>
      </c>
      <c r="G131" s="13">
        <v>0</v>
      </c>
      <c r="H131" s="17">
        <f t="shared" ref="H131:H133" si="37">G131/E131</f>
        <v>0</v>
      </c>
      <c r="I131" s="13">
        <v>0</v>
      </c>
      <c r="J131" s="13">
        <v>0</v>
      </c>
      <c r="K131" s="17">
        <v>0</v>
      </c>
      <c r="L131" s="18">
        <f t="shared" si="17"/>
        <v>0</v>
      </c>
      <c r="M131" s="16">
        <v>0.1</v>
      </c>
      <c r="N131" s="13">
        <v>0</v>
      </c>
      <c r="O131" s="17">
        <f t="shared" si="20"/>
        <v>0</v>
      </c>
      <c r="P131" s="13">
        <v>0</v>
      </c>
    </row>
    <row r="132" spans="1:16" s="21" customFormat="1" ht="9.9499999999999993" customHeight="1" x14ac:dyDescent="0.3">
      <c r="A132" s="29"/>
      <c r="B132" s="29" t="s">
        <v>209</v>
      </c>
      <c r="C132" s="13">
        <v>84.25</v>
      </c>
      <c r="D132" s="13">
        <v>4</v>
      </c>
      <c r="E132" s="13">
        <v>4</v>
      </c>
      <c r="F132" s="19">
        <f t="shared" si="18"/>
        <v>4.7477744807121663E-2</v>
      </c>
      <c r="G132" s="13">
        <v>0</v>
      </c>
      <c r="H132" s="17">
        <f t="shared" si="37"/>
        <v>0</v>
      </c>
      <c r="I132" s="13">
        <v>0</v>
      </c>
      <c r="J132" s="13">
        <v>0</v>
      </c>
      <c r="K132" s="17">
        <v>0</v>
      </c>
      <c r="L132" s="18">
        <f t="shared" si="17"/>
        <v>0</v>
      </c>
      <c r="M132" s="16">
        <v>0.1</v>
      </c>
      <c r="N132" s="13">
        <v>0</v>
      </c>
      <c r="O132" s="17">
        <f t="shared" si="20"/>
        <v>0</v>
      </c>
      <c r="P132" s="13">
        <v>0</v>
      </c>
    </row>
    <row r="133" spans="1:16" s="21" customFormat="1" ht="9.9499999999999993" customHeight="1" x14ac:dyDescent="0.3">
      <c r="A133" s="29"/>
      <c r="B133" s="29" t="s">
        <v>210</v>
      </c>
      <c r="C133" s="13">
        <v>333.52</v>
      </c>
      <c r="D133" s="13">
        <v>17</v>
      </c>
      <c r="E133" s="13">
        <v>17</v>
      </c>
      <c r="F133" s="19">
        <f t="shared" si="18"/>
        <v>5.0971455984648598E-2</v>
      </c>
      <c r="G133" s="13">
        <v>0</v>
      </c>
      <c r="H133" s="17">
        <f t="shared" si="37"/>
        <v>0</v>
      </c>
      <c r="I133" s="13">
        <v>0</v>
      </c>
      <c r="J133" s="13">
        <v>0</v>
      </c>
      <c r="K133" s="17">
        <v>0</v>
      </c>
      <c r="L133" s="18">
        <f t="shared" si="17"/>
        <v>1</v>
      </c>
      <c r="M133" s="16">
        <v>0.1</v>
      </c>
      <c r="N133" s="13">
        <v>0</v>
      </c>
      <c r="O133" s="17">
        <f t="shared" si="20"/>
        <v>0</v>
      </c>
      <c r="P133" s="13">
        <v>0</v>
      </c>
    </row>
    <row r="134" spans="1:16" s="21" customFormat="1" ht="9.9499999999999993" customHeight="1" x14ac:dyDescent="0.3">
      <c r="A134" s="29"/>
      <c r="B134" s="29" t="s">
        <v>211</v>
      </c>
      <c r="C134" s="13">
        <v>52.31</v>
      </c>
      <c r="D134" s="13">
        <v>0</v>
      </c>
      <c r="E134" s="13">
        <v>0</v>
      </c>
      <c r="F134" s="19">
        <f t="shared" si="18"/>
        <v>0</v>
      </c>
      <c r="G134" s="13">
        <v>0</v>
      </c>
      <c r="H134" s="17">
        <v>0</v>
      </c>
      <c r="I134" s="13">
        <v>0</v>
      </c>
      <c r="J134" s="13">
        <v>0</v>
      </c>
      <c r="K134" s="17">
        <v>0</v>
      </c>
      <c r="L134" s="18">
        <f t="shared" si="17"/>
        <v>0</v>
      </c>
      <c r="M134" s="16">
        <v>0.1</v>
      </c>
      <c r="N134" s="13">
        <v>0</v>
      </c>
      <c r="O134" s="17">
        <v>0</v>
      </c>
      <c r="P134" s="13">
        <v>0</v>
      </c>
    </row>
    <row r="135" spans="1:16" s="21" customFormat="1" ht="9.9499999999999993" customHeight="1" x14ac:dyDescent="0.3">
      <c r="A135" s="29">
        <v>6</v>
      </c>
      <c r="B135" s="29" t="s">
        <v>212</v>
      </c>
      <c r="C135" s="13"/>
      <c r="D135" s="13"/>
      <c r="E135" s="13"/>
      <c r="F135" s="19"/>
      <c r="G135" s="13"/>
      <c r="H135" s="17"/>
      <c r="I135" s="13"/>
      <c r="J135" s="13"/>
      <c r="K135" s="17"/>
      <c r="L135" s="18"/>
      <c r="M135" s="16"/>
      <c r="N135" s="13"/>
      <c r="O135" s="17"/>
      <c r="P135" s="13"/>
    </row>
    <row r="136" spans="1:16" s="21" customFormat="1" ht="9.9499999999999993" customHeight="1" x14ac:dyDescent="0.3">
      <c r="A136" s="29"/>
      <c r="B136" s="29" t="s">
        <v>213</v>
      </c>
      <c r="C136" s="13">
        <v>123.39</v>
      </c>
      <c r="D136" s="13">
        <v>0</v>
      </c>
      <c r="E136" s="13">
        <v>0</v>
      </c>
      <c r="F136" s="19">
        <f t="shared" si="18"/>
        <v>0</v>
      </c>
      <c r="G136" s="13">
        <v>0</v>
      </c>
      <c r="H136" s="17">
        <v>0</v>
      </c>
      <c r="I136" s="13">
        <v>0</v>
      </c>
      <c r="J136" s="13">
        <v>0</v>
      </c>
      <c r="K136" s="17">
        <v>0</v>
      </c>
      <c r="L136" s="18">
        <f t="shared" si="17"/>
        <v>0</v>
      </c>
      <c r="M136" s="16">
        <v>0.1</v>
      </c>
      <c r="N136" s="13">
        <v>0</v>
      </c>
      <c r="O136" s="17">
        <v>0</v>
      </c>
      <c r="P136" s="13">
        <v>0</v>
      </c>
    </row>
    <row r="137" spans="1:16" s="21" customFormat="1" ht="9.9499999999999993" customHeight="1" x14ac:dyDescent="0.3">
      <c r="A137" s="29"/>
      <c r="B137" s="29" t="s">
        <v>214</v>
      </c>
      <c r="C137" s="13">
        <v>162.12</v>
      </c>
      <c r="D137" s="13">
        <v>0</v>
      </c>
      <c r="E137" s="13">
        <v>0</v>
      </c>
      <c r="F137" s="19">
        <f t="shared" si="18"/>
        <v>0</v>
      </c>
      <c r="G137" s="13">
        <v>0</v>
      </c>
      <c r="H137" s="17">
        <v>0</v>
      </c>
      <c r="I137" s="13">
        <v>0</v>
      </c>
      <c r="J137" s="13">
        <v>0</v>
      </c>
      <c r="K137" s="17">
        <v>0</v>
      </c>
      <c r="L137" s="18">
        <f t="shared" si="17"/>
        <v>0</v>
      </c>
      <c r="M137" s="16">
        <v>0.1</v>
      </c>
      <c r="N137" s="13">
        <v>0</v>
      </c>
      <c r="O137" s="17">
        <v>0</v>
      </c>
      <c r="P137" s="13">
        <v>0</v>
      </c>
    </row>
    <row r="138" spans="1:16" s="21" customFormat="1" ht="9.9499999999999993" customHeight="1" x14ac:dyDescent="0.3">
      <c r="A138" s="29">
        <v>7</v>
      </c>
      <c r="B138" s="29" t="s">
        <v>215</v>
      </c>
      <c r="C138" s="13">
        <v>118.92</v>
      </c>
      <c r="D138" s="13">
        <v>0</v>
      </c>
      <c r="E138" s="13">
        <v>0</v>
      </c>
      <c r="F138" s="19">
        <f t="shared" si="18"/>
        <v>0</v>
      </c>
      <c r="G138" s="13">
        <v>0</v>
      </c>
      <c r="H138" s="17">
        <v>0</v>
      </c>
      <c r="I138" s="13">
        <v>0</v>
      </c>
      <c r="J138" s="13">
        <v>0</v>
      </c>
      <c r="K138" s="17">
        <v>0</v>
      </c>
      <c r="L138" s="18">
        <f t="shared" si="17"/>
        <v>0</v>
      </c>
      <c r="M138" s="16">
        <v>0.1</v>
      </c>
      <c r="N138" s="13">
        <v>0</v>
      </c>
      <c r="O138" s="17">
        <v>0</v>
      </c>
      <c r="P138" s="13">
        <v>0</v>
      </c>
    </row>
    <row r="139" spans="1:16" s="21" customFormat="1" ht="9.9499999999999993" customHeight="1" x14ac:dyDescent="0.3">
      <c r="A139" s="85">
        <v>8</v>
      </c>
      <c r="B139" s="29" t="s">
        <v>219</v>
      </c>
      <c r="C139" s="13"/>
      <c r="D139" s="13"/>
      <c r="E139" s="13"/>
      <c r="F139" s="19"/>
      <c r="G139" s="13"/>
      <c r="H139" s="17"/>
      <c r="I139" s="13"/>
      <c r="J139" s="13"/>
      <c r="K139" s="17"/>
      <c r="L139" s="18"/>
      <c r="M139" s="16"/>
      <c r="N139" s="13"/>
      <c r="O139" s="17"/>
      <c r="P139" s="13"/>
    </row>
    <row r="140" spans="1:16" s="21" customFormat="1" ht="9.9499999999999993" customHeight="1" x14ac:dyDescent="0.3">
      <c r="A140" s="86"/>
      <c r="B140" s="29" t="s">
        <v>220</v>
      </c>
      <c r="C140" s="13">
        <v>585.29</v>
      </c>
      <c r="D140" s="13">
        <v>0</v>
      </c>
      <c r="E140" s="13">
        <v>0</v>
      </c>
      <c r="F140" s="19">
        <f t="shared" si="18"/>
        <v>0</v>
      </c>
      <c r="G140" s="13">
        <v>0</v>
      </c>
      <c r="H140" s="17">
        <v>0</v>
      </c>
      <c r="I140" s="13">
        <v>0</v>
      </c>
      <c r="J140" s="13">
        <v>0</v>
      </c>
      <c r="K140" s="17">
        <v>0</v>
      </c>
      <c r="L140" s="18">
        <f t="shared" ref="L140:L196" si="38">ROUNDDOWN(E140*M140,0)</f>
        <v>0</v>
      </c>
      <c r="M140" s="16">
        <v>0.1</v>
      </c>
      <c r="N140" s="13">
        <v>0</v>
      </c>
      <c r="O140" s="17">
        <v>0</v>
      </c>
      <c r="P140" s="13">
        <v>0</v>
      </c>
    </row>
    <row r="141" spans="1:16" s="21" customFormat="1" ht="13.5" customHeight="1" x14ac:dyDescent="0.3">
      <c r="A141" s="29">
        <v>9</v>
      </c>
      <c r="B141" s="29" t="s">
        <v>221</v>
      </c>
      <c r="C141" s="13">
        <v>197.56</v>
      </c>
      <c r="D141" s="13">
        <v>0</v>
      </c>
      <c r="E141" s="13">
        <v>0</v>
      </c>
      <c r="F141" s="19">
        <f t="shared" si="18"/>
        <v>0</v>
      </c>
      <c r="G141" s="13">
        <v>0</v>
      </c>
      <c r="H141" s="17">
        <v>0</v>
      </c>
      <c r="I141" s="13">
        <v>0</v>
      </c>
      <c r="J141" s="13">
        <v>0</v>
      </c>
      <c r="K141" s="17">
        <v>0</v>
      </c>
      <c r="L141" s="18">
        <f t="shared" si="38"/>
        <v>0</v>
      </c>
      <c r="M141" s="16">
        <v>0.1</v>
      </c>
      <c r="N141" s="13">
        <v>0</v>
      </c>
      <c r="O141" s="17">
        <v>0</v>
      </c>
      <c r="P141" s="13">
        <v>0</v>
      </c>
    </row>
    <row r="142" spans="1:16" s="21" customFormat="1" ht="14.25" customHeight="1" x14ac:dyDescent="0.3">
      <c r="A142" s="29">
        <v>10</v>
      </c>
      <c r="B142" s="29" t="s">
        <v>222</v>
      </c>
      <c r="C142" s="13">
        <v>108.66</v>
      </c>
      <c r="D142" s="13">
        <v>4</v>
      </c>
      <c r="E142" s="13">
        <v>4</v>
      </c>
      <c r="F142" s="19">
        <f t="shared" si="18"/>
        <v>3.6812074360390211E-2</v>
      </c>
      <c r="G142" s="13">
        <v>0</v>
      </c>
      <c r="H142" s="17">
        <f t="shared" ref="H142" si="39">G142/E142</f>
        <v>0</v>
      </c>
      <c r="I142" s="13">
        <v>0</v>
      </c>
      <c r="J142" s="13">
        <v>0</v>
      </c>
      <c r="K142" s="17">
        <v>0</v>
      </c>
      <c r="L142" s="18">
        <f t="shared" si="38"/>
        <v>0</v>
      </c>
      <c r="M142" s="16">
        <v>0.1</v>
      </c>
      <c r="N142" s="13">
        <v>0</v>
      </c>
      <c r="O142" s="17">
        <f t="shared" ref="O142:O197" si="40">N142/E142</f>
        <v>0</v>
      </c>
      <c r="P142" s="13">
        <v>0</v>
      </c>
    </row>
    <row r="143" spans="1:16" s="21" customFormat="1" ht="15.75" customHeight="1" x14ac:dyDescent="0.3">
      <c r="A143" s="29">
        <v>11</v>
      </c>
      <c r="B143" s="29" t="s">
        <v>223</v>
      </c>
      <c r="C143" s="13">
        <v>32.26</v>
      </c>
      <c r="D143" s="13">
        <v>0</v>
      </c>
      <c r="E143" s="13">
        <v>0</v>
      </c>
      <c r="F143" s="19">
        <f t="shared" si="18"/>
        <v>0</v>
      </c>
      <c r="G143" s="13">
        <v>0</v>
      </c>
      <c r="H143" s="17">
        <v>0</v>
      </c>
      <c r="I143" s="13">
        <v>0</v>
      </c>
      <c r="J143" s="13">
        <v>0</v>
      </c>
      <c r="K143" s="17">
        <v>0</v>
      </c>
      <c r="L143" s="18">
        <f t="shared" si="38"/>
        <v>0</v>
      </c>
      <c r="M143" s="16">
        <v>0.1</v>
      </c>
      <c r="N143" s="13">
        <v>0</v>
      </c>
      <c r="O143" s="17">
        <v>0</v>
      </c>
      <c r="P143" s="13">
        <v>0</v>
      </c>
    </row>
    <row r="144" spans="1:16" s="21" customFormat="1" ht="15.75" customHeight="1" x14ac:dyDescent="0.3">
      <c r="A144" s="29">
        <v>12</v>
      </c>
      <c r="B144" s="29" t="s">
        <v>347</v>
      </c>
      <c r="C144" s="13">
        <v>74.739999999999995</v>
      </c>
      <c r="D144" s="13">
        <v>7</v>
      </c>
      <c r="E144" s="13">
        <v>7</v>
      </c>
      <c r="F144" s="19">
        <f t="shared" si="18"/>
        <v>9.3658014450093668E-2</v>
      </c>
      <c r="G144" s="13">
        <v>0</v>
      </c>
      <c r="H144" s="17">
        <f t="shared" ref="H144:H148" si="41">G144/E144</f>
        <v>0</v>
      </c>
      <c r="I144" s="13">
        <v>0</v>
      </c>
      <c r="J144" s="13">
        <v>0</v>
      </c>
      <c r="K144" s="17">
        <v>0</v>
      </c>
      <c r="L144" s="18">
        <f t="shared" si="38"/>
        <v>0</v>
      </c>
      <c r="M144" s="16">
        <v>0.1</v>
      </c>
      <c r="N144" s="13">
        <v>0</v>
      </c>
      <c r="O144" s="17">
        <f t="shared" si="40"/>
        <v>0</v>
      </c>
      <c r="P144" s="13">
        <v>0</v>
      </c>
    </row>
    <row r="145" spans="1:16" s="21" customFormat="1" ht="23.25" customHeight="1" x14ac:dyDescent="0.3">
      <c r="A145" s="29">
        <v>13</v>
      </c>
      <c r="B145" s="29" t="s">
        <v>348</v>
      </c>
      <c r="C145" s="13">
        <v>63.67</v>
      </c>
      <c r="D145" s="13">
        <v>14</v>
      </c>
      <c r="E145" s="13">
        <v>14</v>
      </c>
      <c r="F145" s="19">
        <f t="shared" ref="F145:F197" si="42">E145/C145</f>
        <v>0.21988377571854875</v>
      </c>
      <c r="G145" s="13">
        <v>0</v>
      </c>
      <c r="H145" s="17">
        <f t="shared" si="41"/>
        <v>0</v>
      </c>
      <c r="I145" s="13">
        <v>0</v>
      </c>
      <c r="J145" s="13">
        <v>0</v>
      </c>
      <c r="K145" s="17">
        <v>0</v>
      </c>
      <c r="L145" s="18">
        <f t="shared" si="38"/>
        <v>1</v>
      </c>
      <c r="M145" s="16">
        <v>0.1</v>
      </c>
      <c r="N145" s="13">
        <v>0</v>
      </c>
      <c r="O145" s="17">
        <f t="shared" si="40"/>
        <v>0</v>
      </c>
      <c r="P145" s="13">
        <v>0</v>
      </c>
    </row>
    <row r="146" spans="1:16" s="21" customFormat="1" ht="15.75" customHeight="1" x14ac:dyDescent="0.3">
      <c r="A146" s="29">
        <v>14</v>
      </c>
      <c r="B146" s="29" t="s">
        <v>349</v>
      </c>
      <c r="C146" s="13">
        <v>38.1</v>
      </c>
      <c r="D146" s="13">
        <v>7</v>
      </c>
      <c r="E146" s="13">
        <v>7</v>
      </c>
      <c r="F146" s="19">
        <f t="shared" si="42"/>
        <v>0.18372703412073491</v>
      </c>
      <c r="G146" s="13">
        <v>0</v>
      </c>
      <c r="H146" s="17">
        <f t="shared" si="41"/>
        <v>0</v>
      </c>
      <c r="I146" s="13">
        <v>0</v>
      </c>
      <c r="J146" s="13">
        <v>0</v>
      </c>
      <c r="K146" s="17">
        <v>0</v>
      </c>
      <c r="L146" s="18">
        <f t="shared" si="38"/>
        <v>0</v>
      </c>
      <c r="M146" s="16">
        <v>0.1</v>
      </c>
      <c r="N146" s="13">
        <v>0</v>
      </c>
      <c r="O146" s="17">
        <f t="shared" si="40"/>
        <v>0</v>
      </c>
      <c r="P146" s="13">
        <v>0</v>
      </c>
    </row>
    <row r="147" spans="1:16" s="21" customFormat="1" ht="15.75" customHeight="1" x14ac:dyDescent="0.3">
      <c r="A147" s="29">
        <v>15</v>
      </c>
      <c r="B147" s="29" t="s">
        <v>350</v>
      </c>
      <c r="C147" s="13">
        <v>34.46</v>
      </c>
      <c r="D147" s="13">
        <v>11</v>
      </c>
      <c r="E147" s="13">
        <v>11</v>
      </c>
      <c r="F147" s="19">
        <f t="shared" si="42"/>
        <v>0.3192106790481718</v>
      </c>
      <c r="G147" s="13">
        <v>0</v>
      </c>
      <c r="H147" s="17">
        <f t="shared" si="41"/>
        <v>0</v>
      </c>
      <c r="I147" s="13">
        <v>0</v>
      </c>
      <c r="J147" s="13">
        <v>0</v>
      </c>
      <c r="K147" s="17">
        <v>0</v>
      </c>
      <c r="L147" s="18">
        <f t="shared" si="38"/>
        <v>1</v>
      </c>
      <c r="M147" s="16">
        <v>0.1</v>
      </c>
      <c r="N147" s="13">
        <v>0</v>
      </c>
      <c r="O147" s="17">
        <f t="shared" si="40"/>
        <v>0</v>
      </c>
      <c r="P147" s="13">
        <v>0</v>
      </c>
    </row>
    <row r="148" spans="1:16" s="28" customFormat="1" ht="20.25" customHeight="1" x14ac:dyDescent="0.3">
      <c r="A148" s="73" t="s">
        <v>228</v>
      </c>
      <c r="B148" s="73"/>
      <c r="C148" s="22">
        <f>SUM(C147,C146,C145,C144,C143,C142,C141,C140,C138,C137,C136,C134,C133,C132,C131,C129,C128,C127,C125,C124)</f>
        <v>3267.37</v>
      </c>
      <c r="D148" s="30">
        <f>SUM(D124:D147)</f>
        <v>137</v>
      </c>
      <c r="E148" s="30">
        <f>SUM(E124:E147)</f>
        <v>137</v>
      </c>
      <c r="F148" s="23">
        <f t="shared" si="42"/>
        <v>4.1929747778794567E-2</v>
      </c>
      <c r="G148" s="22">
        <f>SUM(G124:G147)</f>
        <v>0</v>
      </c>
      <c r="H148" s="17">
        <f t="shared" si="41"/>
        <v>0</v>
      </c>
      <c r="I148" s="22">
        <v>0</v>
      </c>
      <c r="J148" s="30">
        <f>SUM(J124:J147)</f>
        <v>0</v>
      </c>
      <c r="K148" s="24">
        <v>0</v>
      </c>
      <c r="L148" s="18">
        <f>SUM(L124:L147)</f>
        <v>9</v>
      </c>
      <c r="M148" s="16"/>
      <c r="N148" s="22">
        <f>SUM(N124:N147)</f>
        <v>0</v>
      </c>
      <c r="O148" s="24">
        <f t="shared" si="40"/>
        <v>0</v>
      </c>
      <c r="P148" s="22">
        <f>SUM(P124:P147)</f>
        <v>0</v>
      </c>
    </row>
    <row r="149" spans="1:16" ht="9.9499999999999993" customHeight="1" x14ac:dyDescent="0.3">
      <c r="A149" s="72" t="s">
        <v>229</v>
      </c>
      <c r="B149" s="72"/>
      <c r="C149" s="13"/>
      <c r="D149" s="13"/>
      <c r="E149" s="13"/>
      <c r="F149" s="19"/>
      <c r="G149" s="13"/>
      <c r="H149" s="17"/>
      <c r="I149" s="13"/>
      <c r="J149" s="13"/>
      <c r="K149" s="17"/>
      <c r="L149" s="18"/>
      <c r="M149" s="16"/>
      <c r="N149" s="13"/>
      <c r="O149" s="17"/>
      <c r="P149" s="13"/>
    </row>
    <row r="150" spans="1:16" s="21" customFormat="1" ht="9.9499999999999993" customHeight="1" x14ac:dyDescent="0.3">
      <c r="A150" s="29">
        <v>1</v>
      </c>
      <c r="B150" s="29" t="s">
        <v>230</v>
      </c>
      <c r="C150" s="13">
        <v>544.51</v>
      </c>
      <c r="D150" s="13">
        <v>0</v>
      </c>
      <c r="E150" s="13">
        <v>0</v>
      </c>
      <c r="F150" s="19">
        <f t="shared" si="42"/>
        <v>0</v>
      </c>
      <c r="G150" s="13">
        <v>0</v>
      </c>
      <c r="H150" s="17">
        <v>0</v>
      </c>
      <c r="I150" s="13">
        <v>0</v>
      </c>
      <c r="J150" s="13">
        <v>0</v>
      </c>
      <c r="K150" s="17">
        <v>0</v>
      </c>
      <c r="L150" s="18">
        <f t="shared" si="38"/>
        <v>0</v>
      </c>
      <c r="M150" s="16">
        <v>0.1</v>
      </c>
      <c r="N150" s="13">
        <v>0</v>
      </c>
      <c r="O150" s="17">
        <v>0</v>
      </c>
      <c r="P150" s="13">
        <v>0</v>
      </c>
    </row>
    <row r="151" spans="1:16" s="21" customFormat="1" ht="9.9499999999999993" customHeight="1" x14ac:dyDescent="0.3">
      <c r="A151" s="29">
        <v>2</v>
      </c>
      <c r="B151" s="29" t="s">
        <v>231</v>
      </c>
      <c r="C151" s="13"/>
      <c r="D151" s="13"/>
      <c r="E151" s="13"/>
      <c r="F151" s="19"/>
      <c r="G151" s="13"/>
      <c r="H151" s="17"/>
      <c r="I151" s="13"/>
      <c r="J151" s="13"/>
      <c r="K151" s="17"/>
      <c r="L151" s="18"/>
      <c r="M151" s="16"/>
      <c r="N151" s="13"/>
      <c r="O151" s="17"/>
      <c r="P151" s="13"/>
    </row>
    <row r="152" spans="1:16" s="21" customFormat="1" ht="9.9499999999999993" customHeight="1" x14ac:dyDescent="0.3">
      <c r="A152" s="29"/>
      <c r="B152" s="29" t="s">
        <v>232</v>
      </c>
      <c r="C152" s="13">
        <v>330.44</v>
      </c>
      <c r="D152" s="13">
        <v>0</v>
      </c>
      <c r="E152" s="13">
        <v>0</v>
      </c>
      <c r="F152" s="19">
        <f t="shared" si="42"/>
        <v>0</v>
      </c>
      <c r="G152" s="13">
        <v>0</v>
      </c>
      <c r="H152" s="17">
        <v>0</v>
      </c>
      <c r="I152" s="13">
        <v>0</v>
      </c>
      <c r="J152" s="13">
        <v>0</v>
      </c>
      <c r="K152" s="17">
        <v>0</v>
      </c>
      <c r="L152" s="18">
        <f t="shared" si="38"/>
        <v>0</v>
      </c>
      <c r="M152" s="16">
        <v>0.1</v>
      </c>
      <c r="N152" s="13">
        <v>0</v>
      </c>
      <c r="O152" s="17">
        <v>0</v>
      </c>
      <c r="P152" s="13">
        <v>0</v>
      </c>
    </row>
    <row r="153" spans="1:16" s="21" customFormat="1" ht="9.9499999999999993" customHeight="1" x14ac:dyDescent="0.3">
      <c r="A153" s="29">
        <v>3</v>
      </c>
      <c r="B153" s="29" t="s">
        <v>233</v>
      </c>
      <c r="C153" s="13">
        <v>157.74</v>
      </c>
      <c r="D153" s="13">
        <v>0</v>
      </c>
      <c r="E153" s="13">
        <v>0</v>
      </c>
      <c r="F153" s="19">
        <f t="shared" si="42"/>
        <v>0</v>
      </c>
      <c r="G153" s="13">
        <v>0</v>
      </c>
      <c r="H153" s="17">
        <v>0</v>
      </c>
      <c r="I153" s="13">
        <v>0</v>
      </c>
      <c r="J153" s="13">
        <v>0</v>
      </c>
      <c r="K153" s="17">
        <v>0</v>
      </c>
      <c r="L153" s="18">
        <f t="shared" si="38"/>
        <v>0</v>
      </c>
      <c r="M153" s="16">
        <v>0.1</v>
      </c>
      <c r="N153" s="13">
        <v>0</v>
      </c>
      <c r="O153" s="17">
        <v>0</v>
      </c>
      <c r="P153" s="13">
        <v>0</v>
      </c>
    </row>
    <row r="154" spans="1:16" s="21" customFormat="1" ht="9.9499999999999993" customHeight="1" x14ac:dyDescent="0.3">
      <c r="A154" s="29">
        <v>4</v>
      </c>
      <c r="B154" s="29" t="s">
        <v>234</v>
      </c>
      <c r="C154" s="13">
        <v>41.97</v>
      </c>
      <c r="D154" s="13">
        <v>0</v>
      </c>
      <c r="E154" s="13">
        <v>0</v>
      </c>
      <c r="F154" s="19">
        <f t="shared" si="42"/>
        <v>0</v>
      </c>
      <c r="G154" s="13">
        <v>0</v>
      </c>
      <c r="H154" s="17">
        <v>0</v>
      </c>
      <c r="I154" s="13">
        <v>0</v>
      </c>
      <c r="J154" s="13">
        <v>0</v>
      </c>
      <c r="K154" s="17">
        <v>0</v>
      </c>
      <c r="L154" s="18">
        <f t="shared" si="38"/>
        <v>0</v>
      </c>
      <c r="M154" s="16">
        <v>0.1</v>
      </c>
      <c r="N154" s="13">
        <v>0</v>
      </c>
      <c r="O154" s="17">
        <v>0</v>
      </c>
      <c r="P154" s="13">
        <v>0</v>
      </c>
    </row>
    <row r="155" spans="1:16" s="21" customFormat="1" ht="9.9499999999999993" customHeight="1" x14ac:dyDescent="0.3">
      <c r="A155" s="29">
        <v>6</v>
      </c>
      <c r="B155" s="29" t="s">
        <v>235</v>
      </c>
      <c r="C155" s="13">
        <v>146.55000000000001</v>
      </c>
      <c r="D155" s="13">
        <v>0</v>
      </c>
      <c r="E155" s="13">
        <v>0</v>
      </c>
      <c r="F155" s="19">
        <f t="shared" si="42"/>
        <v>0</v>
      </c>
      <c r="G155" s="13">
        <v>0</v>
      </c>
      <c r="H155" s="17">
        <v>0</v>
      </c>
      <c r="I155" s="13">
        <v>0</v>
      </c>
      <c r="J155" s="13">
        <v>0</v>
      </c>
      <c r="K155" s="17">
        <v>0</v>
      </c>
      <c r="L155" s="18">
        <f t="shared" si="38"/>
        <v>0</v>
      </c>
      <c r="M155" s="16">
        <v>0.1</v>
      </c>
      <c r="N155" s="13">
        <v>0</v>
      </c>
      <c r="O155" s="17">
        <v>0</v>
      </c>
      <c r="P155" s="13">
        <v>0</v>
      </c>
    </row>
    <row r="156" spans="1:16" s="21" customFormat="1" ht="9.9499999999999993" customHeight="1" x14ac:dyDescent="0.3">
      <c r="A156" s="29">
        <v>7</v>
      </c>
      <c r="B156" s="29" t="s">
        <v>236</v>
      </c>
      <c r="C156" s="13">
        <v>6.49</v>
      </c>
      <c r="D156" s="13">
        <v>0</v>
      </c>
      <c r="E156" s="13">
        <v>0</v>
      </c>
      <c r="F156" s="19">
        <f t="shared" si="42"/>
        <v>0</v>
      </c>
      <c r="G156" s="13">
        <v>0</v>
      </c>
      <c r="H156" s="17">
        <v>0</v>
      </c>
      <c r="I156" s="13">
        <v>0</v>
      </c>
      <c r="J156" s="13">
        <v>0</v>
      </c>
      <c r="K156" s="17">
        <v>0</v>
      </c>
      <c r="L156" s="18">
        <f t="shared" si="38"/>
        <v>0</v>
      </c>
      <c r="M156" s="16">
        <v>0.1</v>
      </c>
      <c r="N156" s="13">
        <v>0</v>
      </c>
      <c r="O156" s="17">
        <v>0</v>
      </c>
      <c r="P156" s="13">
        <v>0</v>
      </c>
    </row>
    <row r="157" spans="1:16" s="21" customFormat="1" ht="9.9499999999999993" customHeight="1" x14ac:dyDescent="0.3">
      <c r="A157" s="29">
        <v>8</v>
      </c>
      <c r="B157" s="29" t="s">
        <v>237</v>
      </c>
      <c r="C157" s="13">
        <v>8.93</v>
      </c>
      <c r="D157" s="13">
        <v>0</v>
      </c>
      <c r="E157" s="13">
        <v>0</v>
      </c>
      <c r="F157" s="19">
        <f t="shared" si="42"/>
        <v>0</v>
      </c>
      <c r="G157" s="13">
        <v>0</v>
      </c>
      <c r="H157" s="17">
        <v>0</v>
      </c>
      <c r="I157" s="13">
        <v>0</v>
      </c>
      <c r="J157" s="13">
        <v>0</v>
      </c>
      <c r="K157" s="17">
        <v>0</v>
      </c>
      <c r="L157" s="18">
        <f t="shared" si="38"/>
        <v>0</v>
      </c>
      <c r="M157" s="16">
        <v>0.1</v>
      </c>
      <c r="N157" s="13">
        <v>0</v>
      </c>
      <c r="O157" s="17">
        <v>0</v>
      </c>
      <c r="P157" s="13">
        <v>0</v>
      </c>
    </row>
    <row r="158" spans="1:16" s="21" customFormat="1" ht="9.9499999999999993" customHeight="1" x14ac:dyDescent="0.3">
      <c r="A158" s="29">
        <v>9</v>
      </c>
      <c r="B158" s="29" t="s">
        <v>351</v>
      </c>
      <c r="C158" s="13">
        <v>23.28</v>
      </c>
      <c r="D158" s="13">
        <v>0</v>
      </c>
      <c r="E158" s="13">
        <v>0</v>
      </c>
      <c r="F158" s="19">
        <v>0</v>
      </c>
      <c r="G158" s="13">
        <v>0</v>
      </c>
      <c r="H158" s="17">
        <v>0</v>
      </c>
      <c r="I158" s="13">
        <v>0</v>
      </c>
      <c r="J158" s="13">
        <v>0</v>
      </c>
      <c r="K158" s="17">
        <v>0</v>
      </c>
      <c r="L158" s="18">
        <f t="shared" si="38"/>
        <v>0</v>
      </c>
      <c r="M158" s="16">
        <v>0.1</v>
      </c>
      <c r="N158" s="13">
        <v>0</v>
      </c>
      <c r="O158" s="17">
        <v>0</v>
      </c>
      <c r="P158" s="13">
        <v>0</v>
      </c>
    </row>
    <row r="159" spans="1:16" s="21" customFormat="1" ht="9.75" customHeight="1" x14ac:dyDescent="0.3">
      <c r="A159" s="29">
        <v>10</v>
      </c>
      <c r="B159" s="29" t="s">
        <v>352</v>
      </c>
      <c r="C159" s="13">
        <v>16.71</v>
      </c>
      <c r="D159" s="13">
        <v>37</v>
      </c>
      <c r="E159" s="13">
        <v>37</v>
      </c>
      <c r="F159" s="19">
        <f t="shared" si="42"/>
        <v>2.2142429682824654</v>
      </c>
      <c r="G159" s="13">
        <v>3</v>
      </c>
      <c r="H159" s="17">
        <f t="shared" ref="H159:H160" si="43">G159/E159</f>
        <v>8.1081081081081086E-2</v>
      </c>
      <c r="I159" s="13">
        <v>0</v>
      </c>
      <c r="J159" s="13">
        <v>0</v>
      </c>
      <c r="K159" s="17">
        <f t="shared" ref="K159:K197" si="44">J159/G159</f>
        <v>0</v>
      </c>
      <c r="L159" s="18">
        <f t="shared" si="38"/>
        <v>3</v>
      </c>
      <c r="M159" s="16">
        <v>0.1</v>
      </c>
      <c r="N159" s="13">
        <v>2</v>
      </c>
      <c r="O159" s="17">
        <f t="shared" si="40"/>
        <v>5.4054054054054057E-2</v>
      </c>
      <c r="P159" s="13">
        <v>0</v>
      </c>
    </row>
    <row r="160" spans="1:16" s="28" customFormat="1" ht="9.9499999999999993" customHeight="1" x14ac:dyDescent="0.3">
      <c r="A160" s="73" t="s">
        <v>240</v>
      </c>
      <c r="B160" s="73"/>
      <c r="C160" s="22">
        <f>SUM(C159,C158,C157,C156,C155,C154,C153,C152,C150)</f>
        <v>1276.6199999999999</v>
      </c>
      <c r="D160" s="30">
        <f>SUM(D150:D159)</f>
        <v>37</v>
      </c>
      <c r="E160" s="30">
        <f>SUM(E150:E159)</f>
        <v>37</v>
      </c>
      <c r="F160" s="23">
        <f t="shared" si="42"/>
        <v>2.8982782660462787E-2</v>
      </c>
      <c r="G160" s="30">
        <f>SUM(G150:G159)</f>
        <v>3</v>
      </c>
      <c r="H160" s="17">
        <f t="shared" si="43"/>
        <v>8.1081081081081086E-2</v>
      </c>
      <c r="I160" s="22">
        <v>0</v>
      </c>
      <c r="J160" s="30">
        <f>SUM(J150:J159)</f>
        <v>0</v>
      </c>
      <c r="K160" s="24">
        <f t="shared" si="44"/>
        <v>0</v>
      </c>
      <c r="L160" s="18">
        <f>SUM(L150:L159)</f>
        <v>3</v>
      </c>
      <c r="M160" s="16"/>
      <c r="N160" s="30">
        <f>SUM(N150:N159)</f>
        <v>2</v>
      </c>
      <c r="O160" s="24">
        <f t="shared" si="40"/>
        <v>5.4054054054054057E-2</v>
      </c>
      <c r="P160" s="30">
        <f>SUM(P150:P159)</f>
        <v>0</v>
      </c>
    </row>
    <row r="161" spans="1:16" ht="9.9499999999999993" customHeight="1" x14ac:dyDescent="0.3">
      <c r="A161" s="72" t="s">
        <v>241</v>
      </c>
      <c r="B161" s="72"/>
      <c r="C161" s="13"/>
      <c r="D161" s="13"/>
      <c r="E161" s="13"/>
      <c r="F161" s="19"/>
      <c r="G161" s="13"/>
      <c r="H161" s="17"/>
      <c r="I161" s="13"/>
      <c r="J161" s="13"/>
      <c r="K161" s="17"/>
      <c r="L161" s="18"/>
      <c r="M161" s="16"/>
      <c r="N161" s="13"/>
      <c r="O161" s="17"/>
      <c r="P161" s="13"/>
    </row>
    <row r="162" spans="1:16" s="21" customFormat="1" ht="9.9499999999999993" customHeight="1" x14ac:dyDescent="0.3">
      <c r="A162" s="29">
        <v>1</v>
      </c>
      <c r="B162" s="29" t="s">
        <v>242</v>
      </c>
      <c r="C162" s="13"/>
      <c r="D162" s="13"/>
      <c r="E162" s="13"/>
      <c r="F162" s="19"/>
      <c r="G162" s="13"/>
      <c r="H162" s="17"/>
      <c r="I162" s="13"/>
      <c r="J162" s="13"/>
      <c r="K162" s="17"/>
      <c r="L162" s="18"/>
      <c r="M162" s="16"/>
      <c r="N162" s="13"/>
      <c r="O162" s="17"/>
      <c r="P162" s="13"/>
    </row>
    <row r="163" spans="1:16" s="21" customFormat="1" ht="9.9499999999999993" customHeight="1" x14ac:dyDescent="0.3">
      <c r="A163" s="29"/>
      <c r="B163" s="29" t="s">
        <v>243</v>
      </c>
      <c r="C163" s="13">
        <v>25.35</v>
      </c>
      <c r="D163" s="13">
        <v>0</v>
      </c>
      <c r="E163" s="13">
        <v>0</v>
      </c>
      <c r="F163" s="19">
        <f t="shared" si="42"/>
        <v>0</v>
      </c>
      <c r="G163" s="13">
        <v>0</v>
      </c>
      <c r="H163" s="17">
        <v>0</v>
      </c>
      <c r="I163" s="13">
        <v>0</v>
      </c>
      <c r="J163" s="13">
        <v>0</v>
      </c>
      <c r="K163" s="17">
        <v>0</v>
      </c>
      <c r="L163" s="18">
        <f t="shared" si="38"/>
        <v>0</v>
      </c>
      <c r="M163" s="16">
        <v>0.1</v>
      </c>
      <c r="N163" s="13">
        <v>0</v>
      </c>
      <c r="O163" s="17">
        <v>0</v>
      </c>
      <c r="P163" s="13">
        <v>0</v>
      </c>
    </row>
    <row r="164" spans="1:16" s="21" customFormat="1" ht="9.9499999999999993" customHeight="1" x14ac:dyDescent="0.3">
      <c r="A164" s="29"/>
      <c r="B164" s="29" t="s">
        <v>244</v>
      </c>
      <c r="C164" s="13">
        <v>70.63</v>
      </c>
      <c r="D164" s="13">
        <v>0</v>
      </c>
      <c r="E164" s="13">
        <v>0</v>
      </c>
      <c r="F164" s="19">
        <f t="shared" si="42"/>
        <v>0</v>
      </c>
      <c r="G164" s="13">
        <v>0</v>
      </c>
      <c r="H164" s="17">
        <v>0</v>
      </c>
      <c r="I164" s="13">
        <v>0</v>
      </c>
      <c r="J164" s="13">
        <v>0</v>
      </c>
      <c r="K164" s="17">
        <v>0</v>
      </c>
      <c r="L164" s="18">
        <f t="shared" si="38"/>
        <v>0</v>
      </c>
      <c r="M164" s="16">
        <v>0.1</v>
      </c>
      <c r="N164" s="13">
        <v>0</v>
      </c>
      <c r="O164" s="17">
        <v>0</v>
      </c>
      <c r="P164" s="13">
        <v>0</v>
      </c>
    </row>
    <row r="165" spans="1:16" s="21" customFormat="1" ht="9.9499999999999993" customHeight="1" x14ac:dyDescent="0.3">
      <c r="A165" s="29"/>
      <c r="B165" s="29" t="s">
        <v>245</v>
      </c>
      <c r="C165" s="13">
        <v>12.44</v>
      </c>
      <c r="D165" s="13">
        <v>0</v>
      </c>
      <c r="E165" s="13">
        <v>0</v>
      </c>
      <c r="F165" s="19">
        <f t="shared" si="42"/>
        <v>0</v>
      </c>
      <c r="G165" s="13">
        <v>0</v>
      </c>
      <c r="H165" s="17">
        <v>0</v>
      </c>
      <c r="I165" s="13">
        <v>0</v>
      </c>
      <c r="J165" s="13">
        <v>0</v>
      </c>
      <c r="K165" s="17">
        <v>0</v>
      </c>
      <c r="L165" s="18">
        <f t="shared" si="38"/>
        <v>0</v>
      </c>
      <c r="M165" s="16">
        <v>0.1</v>
      </c>
      <c r="N165" s="13">
        <v>0</v>
      </c>
      <c r="O165" s="17">
        <v>0</v>
      </c>
      <c r="P165" s="13">
        <v>0</v>
      </c>
    </row>
    <row r="166" spans="1:16" s="21" customFormat="1" ht="9.9499999999999993" customHeight="1" x14ac:dyDescent="0.3">
      <c r="A166" s="29"/>
      <c r="B166" s="29" t="s">
        <v>246</v>
      </c>
      <c r="C166" s="13">
        <v>350.33</v>
      </c>
      <c r="D166" s="13">
        <v>0</v>
      </c>
      <c r="E166" s="13">
        <v>0</v>
      </c>
      <c r="F166" s="19">
        <f t="shared" si="42"/>
        <v>0</v>
      </c>
      <c r="G166" s="13">
        <v>0</v>
      </c>
      <c r="H166" s="17">
        <v>0</v>
      </c>
      <c r="I166" s="13">
        <v>0</v>
      </c>
      <c r="J166" s="13">
        <v>0</v>
      </c>
      <c r="K166" s="17">
        <v>0</v>
      </c>
      <c r="L166" s="18">
        <f t="shared" si="38"/>
        <v>0</v>
      </c>
      <c r="M166" s="16">
        <v>0.1</v>
      </c>
      <c r="N166" s="13">
        <v>0</v>
      </c>
      <c r="O166" s="17">
        <v>0</v>
      </c>
      <c r="P166" s="13">
        <v>0</v>
      </c>
    </row>
    <row r="167" spans="1:16" s="21" customFormat="1" ht="9.9499999999999993" customHeight="1" x14ac:dyDescent="0.3">
      <c r="A167" s="29">
        <v>2</v>
      </c>
      <c r="B167" s="29" t="s">
        <v>247</v>
      </c>
      <c r="C167" s="13">
        <v>369.64</v>
      </c>
      <c r="D167" s="13">
        <v>0</v>
      </c>
      <c r="E167" s="13">
        <v>0</v>
      </c>
      <c r="F167" s="19">
        <f t="shared" si="42"/>
        <v>0</v>
      </c>
      <c r="G167" s="13">
        <v>0</v>
      </c>
      <c r="H167" s="17">
        <v>0</v>
      </c>
      <c r="I167" s="13">
        <v>0</v>
      </c>
      <c r="J167" s="13">
        <v>0</v>
      </c>
      <c r="K167" s="17">
        <v>0</v>
      </c>
      <c r="L167" s="18">
        <f t="shared" si="38"/>
        <v>0</v>
      </c>
      <c r="M167" s="16">
        <v>0.1</v>
      </c>
      <c r="N167" s="13">
        <v>0</v>
      </c>
      <c r="O167" s="17">
        <v>0</v>
      </c>
      <c r="P167" s="13">
        <v>0</v>
      </c>
    </row>
    <row r="168" spans="1:16" s="21" customFormat="1" ht="9.9499999999999993" customHeight="1" x14ac:dyDescent="0.3">
      <c r="A168" s="29">
        <v>3</v>
      </c>
      <c r="B168" s="29" t="s">
        <v>248</v>
      </c>
      <c r="C168" s="13"/>
      <c r="D168" s="13"/>
      <c r="E168" s="13"/>
      <c r="F168" s="19"/>
      <c r="G168" s="13"/>
      <c r="H168" s="17"/>
      <c r="I168" s="13"/>
      <c r="J168" s="13"/>
      <c r="K168" s="17"/>
      <c r="L168" s="18">
        <f t="shared" si="38"/>
        <v>0</v>
      </c>
      <c r="M168" s="16">
        <v>0.1</v>
      </c>
      <c r="N168" s="13"/>
      <c r="O168" s="17"/>
      <c r="P168" s="13"/>
    </row>
    <row r="169" spans="1:16" s="21" customFormat="1" ht="15" customHeight="1" x14ac:dyDescent="0.3">
      <c r="A169" s="29"/>
      <c r="B169" s="29" t="s">
        <v>116</v>
      </c>
      <c r="C169" s="13">
        <v>267.42</v>
      </c>
      <c r="D169" s="13">
        <v>0</v>
      </c>
      <c r="E169" s="13">
        <v>0</v>
      </c>
      <c r="F169" s="19">
        <f t="shared" si="42"/>
        <v>0</v>
      </c>
      <c r="G169" s="13">
        <v>0</v>
      </c>
      <c r="H169" s="17">
        <v>0</v>
      </c>
      <c r="I169" s="13">
        <v>0</v>
      </c>
      <c r="J169" s="13">
        <v>0</v>
      </c>
      <c r="K169" s="17">
        <v>0</v>
      </c>
      <c r="L169" s="18">
        <f t="shared" si="38"/>
        <v>0</v>
      </c>
      <c r="M169" s="16">
        <v>0.1</v>
      </c>
      <c r="N169" s="13">
        <v>0</v>
      </c>
      <c r="O169" s="17">
        <v>0</v>
      </c>
      <c r="P169" s="13">
        <v>0</v>
      </c>
    </row>
    <row r="170" spans="1:16" s="21" customFormat="1" ht="14.25" customHeight="1" x14ac:dyDescent="0.3">
      <c r="A170" s="29"/>
      <c r="B170" s="29" t="s">
        <v>117</v>
      </c>
      <c r="C170" s="13">
        <v>1408.25</v>
      </c>
      <c r="D170" s="13">
        <v>0</v>
      </c>
      <c r="E170" s="13">
        <v>0</v>
      </c>
      <c r="F170" s="19">
        <f t="shared" si="42"/>
        <v>0</v>
      </c>
      <c r="G170" s="13">
        <v>0</v>
      </c>
      <c r="H170" s="17">
        <v>0</v>
      </c>
      <c r="I170" s="13">
        <v>0</v>
      </c>
      <c r="J170" s="13">
        <v>0</v>
      </c>
      <c r="K170" s="17">
        <v>0</v>
      </c>
      <c r="L170" s="18">
        <f t="shared" si="38"/>
        <v>0</v>
      </c>
      <c r="M170" s="16">
        <v>0.1</v>
      </c>
      <c r="N170" s="13">
        <v>0</v>
      </c>
      <c r="O170" s="17">
        <v>0</v>
      </c>
      <c r="P170" s="13">
        <v>0</v>
      </c>
    </row>
    <row r="171" spans="1:16" s="21" customFormat="1" ht="13.5" customHeight="1" x14ac:dyDescent="0.3">
      <c r="A171" s="29">
        <v>4</v>
      </c>
      <c r="B171" s="29" t="s">
        <v>13</v>
      </c>
      <c r="C171" s="13">
        <v>6.27</v>
      </c>
      <c r="D171" s="13">
        <v>22</v>
      </c>
      <c r="E171" s="13">
        <v>22</v>
      </c>
      <c r="F171" s="19">
        <f t="shared" si="42"/>
        <v>3.5087719298245617</v>
      </c>
      <c r="G171" s="13">
        <v>2</v>
      </c>
      <c r="H171" s="17">
        <f t="shared" ref="H171:H172" si="45">G171/E171</f>
        <v>9.0909090909090912E-2</v>
      </c>
      <c r="I171" s="13">
        <v>0</v>
      </c>
      <c r="J171" s="13">
        <v>0</v>
      </c>
      <c r="K171" s="17">
        <v>0</v>
      </c>
      <c r="L171" s="18">
        <f t="shared" si="38"/>
        <v>2</v>
      </c>
      <c r="M171" s="16">
        <v>0.1</v>
      </c>
      <c r="N171" s="13">
        <v>2</v>
      </c>
      <c r="O171" s="17">
        <f t="shared" si="40"/>
        <v>9.0909090909090912E-2</v>
      </c>
      <c r="P171" s="13">
        <v>0</v>
      </c>
    </row>
    <row r="172" spans="1:16" s="28" customFormat="1" ht="16.5" customHeight="1" x14ac:dyDescent="0.3">
      <c r="A172" s="73" t="s">
        <v>250</v>
      </c>
      <c r="B172" s="73"/>
      <c r="C172" s="22">
        <f>SUM(C171,C170,C169,C167,C166,C165,C164,C163)</f>
        <v>2510.33</v>
      </c>
      <c r="D172" s="30">
        <f>SUM(D162:D171)</f>
        <v>22</v>
      </c>
      <c r="E172" s="30">
        <f>SUM(E162:E171)</f>
        <v>22</v>
      </c>
      <c r="F172" s="23">
        <f t="shared" si="42"/>
        <v>8.7637880278688459E-3</v>
      </c>
      <c r="G172" s="22">
        <f>SUM(G162:G171)</f>
        <v>2</v>
      </c>
      <c r="H172" s="17">
        <f t="shared" si="45"/>
        <v>9.0909090909090912E-2</v>
      </c>
      <c r="I172" s="22">
        <v>0</v>
      </c>
      <c r="J172" s="30">
        <f>SUM(J162:J171)</f>
        <v>0</v>
      </c>
      <c r="K172" s="24">
        <v>0</v>
      </c>
      <c r="L172" s="18">
        <f>SUM(L162:L171)</f>
        <v>2</v>
      </c>
      <c r="M172" s="16"/>
      <c r="N172" s="22">
        <f>SUM(N162:N171)</f>
        <v>2</v>
      </c>
      <c r="O172" s="24">
        <f t="shared" si="40"/>
        <v>9.0909090909090912E-2</v>
      </c>
      <c r="P172" s="22">
        <f>SUM(P162:P171)</f>
        <v>0</v>
      </c>
    </row>
    <row r="173" spans="1:16" ht="14.25" customHeight="1" x14ac:dyDescent="0.3">
      <c r="A173" s="72" t="s">
        <v>288</v>
      </c>
      <c r="B173" s="72"/>
      <c r="C173" s="13"/>
      <c r="D173" s="13"/>
      <c r="E173" s="13"/>
      <c r="F173" s="19"/>
      <c r="G173" s="13"/>
      <c r="H173" s="17"/>
      <c r="I173" s="13"/>
      <c r="J173" s="13"/>
      <c r="K173" s="17"/>
      <c r="L173" s="18"/>
      <c r="M173" s="16"/>
      <c r="N173" s="13"/>
      <c r="O173" s="17"/>
      <c r="P173" s="13"/>
    </row>
    <row r="174" spans="1:16" ht="13.5" customHeight="1" x14ac:dyDescent="0.3">
      <c r="A174" s="29">
        <v>1</v>
      </c>
      <c r="B174" s="29" t="s">
        <v>289</v>
      </c>
      <c r="C174" s="13"/>
      <c r="D174" s="13"/>
      <c r="E174" s="13"/>
      <c r="F174" s="19"/>
      <c r="G174" s="13"/>
      <c r="H174" s="17"/>
      <c r="I174" s="13"/>
      <c r="J174" s="13"/>
      <c r="K174" s="17"/>
      <c r="L174" s="18"/>
      <c r="M174" s="16"/>
      <c r="N174" s="13"/>
      <c r="O174" s="17"/>
      <c r="P174" s="13"/>
    </row>
    <row r="175" spans="1:16" s="21" customFormat="1" ht="15.75" customHeight="1" x14ac:dyDescent="0.3">
      <c r="A175" s="29"/>
      <c r="B175" s="29" t="s">
        <v>290</v>
      </c>
      <c r="C175" s="13">
        <v>275.3</v>
      </c>
      <c r="D175" s="13">
        <v>0</v>
      </c>
      <c r="E175" s="13">
        <v>0</v>
      </c>
      <c r="F175" s="19">
        <f t="shared" si="42"/>
        <v>0</v>
      </c>
      <c r="G175" s="13">
        <v>0</v>
      </c>
      <c r="H175" s="17">
        <v>0</v>
      </c>
      <c r="I175" s="13">
        <v>0</v>
      </c>
      <c r="J175" s="13">
        <v>0</v>
      </c>
      <c r="K175" s="17">
        <v>0</v>
      </c>
      <c r="L175" s="18">
        <f t="shared" si="38"/>
        <v>0</v>
      </c>
      <c r="M175" s="16">
        <v>0.1</v>
      </c>
      <c r="N175" s="13">
        <v>0</v>
      </c>
      <c r="O175" s="17">
        <v>0</v>
      </c>
      <c r="P175" s="13">
        <v>0</v>
      </c>
    </row>
    <row r="176" spans="1:16" s="21" customFormat="1" ht="13.5" customHeight="1" x14ac:dyDescent="0.3">
      <c r="A176" s="29"/>
      <c r="B176" s="29" t="s">
        <v>166</v>
      </c>
      <c r="C176" s="13">
        <v>794.7</v>
      </c>
      <c r="D176" s="13">
        <v>0</v>
      </c>
      <c r="E176" s="13">
        <v>0</v>
      </c>
      <c r="F176" s="19">
        <f t="shared" si="42"/>
        <v>0</v>
      </c>
      <c r="G176" s="13">
        <v>0</v>
      </c>
      <c r="H176" s="17">
        <v>0</v>
      </c>
      <c r="I176" s="13">
        <v>0</v>
      </c>
      <c r="J176" s="13">
        <v>0</v>
      </c>
      <c r="K176" s="17">
        <v>0</v>
      </c>
      <c r="L176" s="18">
        <f t="shared" si="38"/>
        <v>0</v>
      </c>
      <c r="M176" s="16">
        <v>0.1</v>
      </c>
      <c r="N176" s="13">
        <v>0</v>
      </c>
      <c r="O176" s="17">
        <v>0</v>
      </c>
      <c r="P176" s="13">
        <v>0</v>
      </c>
    </row>
    <row r="177" spans="1:16" s="21" customFormat="1" ht="15.75" customHeight="1" x14ac:dyDescent="0.3">
      <c r="A177" s="29">
        <v>2</v>
      </c>
      <c r="B177" s="29" t="s">
        <v>291</v>
      </c>
      <c r="C177" s="13"/>
      <c r="D177" s="13"/>
      <c r="E177" s="13"/>
      <c r="F177" s="19"/>
      <c r="G177" s="13"/>
      <c r="H177" s="17"/>
      <c r="I177" s="13"/>
      <c r="J177" s="13"/>
      <c r="K177" s="17"/>
      <c r="L177" s="18"/>
      <c r="M177" s="16"/>
      <c r="N177" s="13"/>
      <c r="O177" s="17"/>
      <c r="P177" s="13"/>
    </row>
    <row r="178" spans="1:16" s="21" customFormat="1" ht="18.75" customHeight="1" x14ac:dyDescent="0.3">
      <c r="A178" s="29"/>
      <c r="B178" s="29" t="s">
        <v>292</v>
      </c>
      <c r="C178" s="13">
        <v>36.26</v>
      </c>
      <c r="D178" s="13">
        <v>0</v>
      </c>
      <c r="E178" s="13">
        <v>0</v>
      </c>
      <c r="F178" s="19">
        <f t="shared" si="42"/>
        <v>0</v>
      </c>
      <c r="G178" s="13">
        <v>0</v>
      </c>
      <c r="H178" s="17">
        <v>0</v>
      </c>
      <c r="I178" s="13">
        <v>0</v>
      </c>
      <c r="J178" s="13">
        <v>0</v>
      </c>
      <c r="K178" s="17">
        <v>0</v>
      </c>
      <c r="L178" s="18">
        <f t="shared" si="38"/>
        <v>0</v>
      </c>
      <c r="M178" s="16">
        <v>0.1</v>
      </c>
      <c r="N178" s="13">
        <v>0</v>
      </c>
      <c r="O178" s="17">
        <v>0</v>
      </c>
      <c r="P178" s="13">
        <v>0</v>
      </c>
    </row>
    <row r="179" spans="1:16" s="21" customFormat="1" ht="16.5" customHeight="1" x14ac:dyDescent="0.3">
      <c r="A179" s="29"/>
      <c r="B179" s="29" t="s">
        <v>293</v>
      </c>
      <c r="C179" s="13">
        <v>39.700000000000003</v>
      </c>
      <c r="D179" s="13">
        <v>0</v>
      </c>
      <c r="E179" s="13">
        <v>0</v>
      </c>
      <c r="F179" s="19">
        <f t="shared" si="42"/>
        <v>0</v>
      </c>
      <c r="G179" s="13">
        <v>0</v>
      </c>
      <c r="H179" s="17">
        <v>0</v>
      </c>
      <c r="I179" s="13">
        <v>0</v>
      </c>
      <c r="J179" s="13">
        <v>0</v>
      </c>
      <c r="K179" s="17">
        <v>0</v>
      </c>
      <c r="L179" s="18">
        <f t="shared" si="38"/>
        <v>0</v>
      </c>
      <c r="M179" s="16">
        <v>0.1</v>
      </c>
      <c r="N179" s="13">
        <v>0</v>
      </c>
      <c r="O179" s="17">
        <v>0</v>
      </c>
      <c r="P179" s="13">
        <v>0</v>
      </c>
    </row>
    <row r="180" spans="1:16" s="21" customFormat="1" ht="18.75" customHeight="1" x14ac:dyDescent="0.3">
      <c r="A180" s="29"/>
      <c r="B180" s="29" t="s">
        <v>294</v>
      </c>
      <c r="C180" s="13">
        <v>33.53</v>
      </c>
      <c r="D180" s="13">
        <v>0</v>
      </c>
      <c r="E180" s="13">
        <v>0</v>
      </c>
      <c r="F180" s="19">
        <f t="shared" si="42"/>
        <v>0</v>
      </c>
      <c r="G180" s="13">
        <v>0</v>
      </c>
      <c r="H180" s="17">
        <v>0</v>
      </c>
      <c r="I180" s="13">
        <v>0</v>
      </c>
      <c r="J180" s="13">
        <v>0</v>
      </c>
      <c r="K180" s="17">
        <v>0</v>
      </c>
      <c r="L180" s="18">
        <f t="shared" si="38"/>
        <v>0</v>
      </c>
      <c r="M180" s="16">
        <v>0.1</v>
      </c>
      <c r="N180" s="13">
        <v>0</v>
      </c>
      <c r="O180" s="17">
        <v>0</v>
      </c>
      <c r="P180" s="13">
        <v>0</v>
      </c>
    </row>
    <row r="181" spans="1:16" s="21" customFormat="1" ht="18.75" customHeight="1" x14ac:dyDescent="0.3">
      <c r="A181" s="29"/>
      <c r="B181" s="29" t="s">
        <v>295</v>
      </c>
      <c r="C181" s="13">
        <v>46.23</v>
      </c>
      <c r="D181" s="13">
        <v>0</v>
      </c>
      <c r="E181" s="13">
        <v>0</v>
      </c>
      <c r="F181" s="19">
        <f t="shared" si="42"/>
        <v>0</v>
      </c>
      <c r="G181" s="13">
        <v>0</v>
      </c>
      <c r="H181" s="17">
        <v>0</v>
      </c>
      <c r="I181" s="13">
        <v>0</v>
      </c>
      <c r="J181" s="13">
        <v>0</v>
      </c>
      <c r="K181" s="17">
        <v>0</v>
      </c>
      <c r="L181" s="18">
        <f t="shared" si="38"/>
        <v>0</v>
      </c>
      <c r="M181" s="16">
        <v>0.1</v>
      </c>
      <c r="N181" s="13">
        <v>0</v>
      </c>
      <c r="O181" s="17">
        <v>0</v>
      </c>
      <c r="P181" s="13">
        <v>0</v>
      </c>
    </row>
    <row r="182" spans="1:16" s="21" customFormat="1" ht="15.75" customHeight="1" x14ac:dyDescent="0.3">
      <c r="A182" s="29">
        <v>3</v>
      </c>
      <c r="B182" s="29" t="s">
        <v>296</v>
      </c>
      <c r="C182" s="13">
        <v>373.99</v>
      </c>
      <c r="D182" s="13">
        <v>450</v>
      </c>
      <c r="E182" s="13">
        <v>450</v>
      </c>
      <c r="F182" s="19">
        <f t="shared" si="42"/>
        <v>1.2032407283617208</v>
      </c>
      <c r="G182" s="13">
        <v>0</v>
      </c>
      <c r="H182" s="17">
        <f t="shared" ref="H182" si="46">G182/E182</f>
        <v>0</v>
      </c>
      <c r="I182" s="13">
        <v>0</v>
      </c>
      <c r="J182" s="13">
        <v>0</v>
      </c>
      <c r="K182" s="17">
        <v>0</v>
      </c>
      <c r="L182" s="18">
        <f t="shared" si="38"/>
        <v>45</v>
      </c>
      <c r="M182" s="16">
        <v>0.1</v>
      </c>
      <c r="N182" s="13">
        <v>0</v>
      </c>
      <c r="O182" s="17">
        <v>0</v>
      </c>
      <c r="P182" s="13">
        <v>0</v>
      </c>
    </row>
    <row r="183" spans="1:16" s="21" customFormat="1" ht="16.5" customHeight="1" x14ac:dyDescent="0.3">
      <c r="A183" s="29">
        <v>4</v>
      </c>
      <c r="B183" s="29" t="s">
        <v>297</v>
      </c>
      <c r="C183" s="13"/>
      <c r="D183" s="13"/>
      <c r="E183" s="13"/>
      <c r="F183" s="19"/>
      <c r="G183" s="13"/>
      <c r="H183" s="17"/>
      <c r="I183" s="13"/>
      <c r="J183" s="13"/>
      <c r="K183" s="17"/>
      <c r="L183" s="18"/>
      <c r="M183" s="16"/>
      <c r="N183" s="13"/>
      <c r="O183" s="17"/>
      <c r="P183" s="13"/>
    </row>
    <row r="184" spans="1:16" s="21" customFormat="1" ht="16.5" customHeight="1" x14ac:dyDescent="0.3">
      <c r="A184" s="29"/>
      <c r="B184" s="29" t="s">
        <v>298</v>
      </c>
      <c r="C184" s="13">
        <v>385.8</v>
      </c>
      <c r="D184" s="13">
        <v>102</v>
      </c>
      <c r="E184" s="13">
        <v>102</v>
      </c>
      <c r="F184" s="19">
        <f t="shared" si="42"/>
        <v>0.26438569206842921</v>
      </c>
      <c r="G184" s="13">
        <v>0</v>
      </c>
      <c r="H184" s="17">
        <f t="shared" ref="H184" si="47">G184/E184</f>
        <v>0</v>
      </c>
      <c r="I184" s="13">
        <v>0</v>
      </c>
      <c r="J184" s="13">
        <v>0</v>
      </c>
      <c r="K184" s="17">
        <v>0</v>
      </c>
      <c r="L184" s="18">
        <f t="shared" si="38"/>
        <v>10</v>
      </c>
      <c r="M184" s="16">
        <v>0.1</v>
      </c>
      <c r="N184" s="13">
        <v>0</v>
      </c>
      <c r="O184" s="17">
        <v>0</v>
      </c>
      <c r="P184" s="13">
        <v>0</v>
      </c>
    </row>
    <row r="185" spans="1:16" s="21" customFormat="1" ht="16.5" customHeight="1" x14ac:dyDescent="0.3">
      <c r="A185" s="29">
        <v>5</v>
      </c>
      <c r="B185" s="29" t="s">
        <v>299</v>
      </c>
      <c r="C185" s="13">
        <v>119.27</v>
      </c>
      <c r="D185" s="13">
        <v>0</v>
      </c>
      <c r="E185" s="13">
        <v>0</v>
      </c>
      <c r="F185" s="19">
        <f t="shared" si="42"/>
        <v>0</v>
      </c>
      <c r="G185" s="13">
        <v>0</v>
      </c>
      <c r="H185" s="17">
        <v>0</v>
      </c>
      <c r="I185" s="13">
        <v>0</v>
      </c>
      <c r="J185" s="13">
        <v>0</v>
      </c>
      <c r="K185" s="17">
        <v>0</v>
      </c>
      <c r="L185" s="18">
        <f t="shared" si="38"/>
        <v>0</v>
      </c>
      <c r="M185" s="16">
        <v>0.1</v>
      </c>
      <c r="N185" s="13">
        <v>0</v>
      </c>
      <c r="O185" s="17">
        <v>0</v>
      </c>
      <c r="P185" s="13">
        <v>0</v>
      </c>
    </row>
    <row r="186" spans="1:16" s="21" customFormat="1" ht="11.25" customHeight="1" x14ac:dyDescent="0.3">
      <c r="A186" s="29">
        <v>6</v>
      </c>
      <c r="B186" s="29" t="s">
        <v>300</v>
      </c>
      <c r="C186" s="13"/>
      <c r="D186" s="13"/>
      <c r="E186" s="13"/>
      <c r="F186" s="19"/>
      <c r="G186" s="13"/>
      <c r="H186" s="17"/>
      <c r="I186" s="13"/>
      <c r="J186" s="13"/>
      <c r="K186" s="17"/>
      <c r="L186" s="18"/>
      <c r="M186" s="16"/>
      <c r="N186" s="13"/>
      <c r="O186" s="17"/>
      <c r="P186" s="13"/>
    </row>
    <row r="187" spans="1:16" s="21" customFormat="1" ht="13.5" customHeight="1" x14ac:dyDescent="0.3">
      <c r="A187" s="29"/>
      <c r="B187" s="29" t="s">
        <v>301</v>
      </c>
      <c r="C187" s="13">
        <v>105.37</v>
      </c>
      <c r="D187" s="13">
        <v>16</v>
      </c>
      <c r="E187" s="13">
        <v>16</v>
      </c>
      <c r="F187" s="19">
        <f t="shared" si="42"/>
        <v>0.15184587643541805</v>
      </c>
      <c r="G187" s="13">
        <v>0</v>
      </c>
      <c r="H187" s="17">
        <f t="shared" ref="H187:H192" si="48">G187/E187</f>
        <v>0</v>
      </c>
      <c r="I187" s="13">
        <v>0</v>
      </c>
      <c r="J187" s="13">
        <v>0</v>
      </c>
      <c r="K187" s="17">
        <v>0</v>
      </c>
      <c r="L187" s="18">
        <f t="shared" si="38"/>
        <v>1</v>
      </c>
      <c r="M187" s="16">
        <v>0.1</v>
      </c>
      <c r="N187" s="13">
        <v>0</v>
      </c>
      <c r="O187" s="17">
        <v>0</v>
      </c>
      <c r="P187" s="13">
        <v>0</v>
      </c>
    </row>
    <row r="188" spans="1:16" s="21" customFormat="1" ht="14.25" customHeight="1" x14ac:dyDescent="0.3">
      <c r="A188" s="29"/>
      <c r="B188" s="29" t="s">
        <v>302</v>
      </c>
      <c r="C188" s="13">
        <v>180.53</v>
      </c>
      <c r="D188" s="13">
        <v>40</v>
      </c>
      <c r="E188" s="13">
        <v>40</v>
      </c>
      <c r="F188" s="19">
        <f t="shared" si="42"/>
        <v>0.2215698221902177</v>
      </c>
      <c r="G188" s="13">
        <v>0</v>
      </c>
      <c r="H188" s="17">
        <f t="shared" si="48"/>
        <v>0</v>
      </c>
      <c r="I188" s="13">
        <v>0</v>
      </c>
      <c r="J188" s="13">
        <v>0</v>
      </c>
      <c r="K188" s="17">
        <v>0</v>
      </c>
      <c r="L188" s="18">
        <f t="shared" si="38"/>
        <v>4</v>
      </c>
      <c r="M188" s="16">
        <v>0.1</v>
      </c>
      <c r="N188" s="13">
        <v>0</v>
      </c>
      <c r="O188" s="17">
        <v>0</v>
      </c>
      <c r="P188" s="13">
        <v>0</v>
      </c>
    </row>
    <row r="189" spans="1:16" s="21" customFormat="1" ht="12" customHeight="1" x14ac:dyDescent="0.3">
      <c r="A189" s="29"/>
      <c r="B189" s="29" t="s">
        <v>303</v>
      </c>
      <c r="C189" s="13">
        <v>22.28</v>
      </c>
      <c r="D189" s="13">
        <v>30</v>
      </c>
      <c r="E189" s="13">
        <v>30</v>
      </c>
      <c r="F189" s="19">
        <f t="shared" si="42"/>
        <v>1.3464991023339317</v>
      </c>
      <c r="G189" s="13">
        <v>0</v>
      </c>
      <c r="H189" s="17">
        <f t="shared" si="48"/>
        <v>0</v>
      </c>
      <c r="I189" s="13">
        <v>0</v>
      </c>
      <c r="J189" s="13">
        <v>0</v>
      </c>
      <c r="K189" s="17">
        <v>0</v>
      </c>
      <c r="L189" s="18">
        <f t="shared" si="38"/>
        <v>3</v>
      </c>
      <c r="M189" s="16">
        <v>0.1</v>
      </c>
      <c r="N189" s="13">
        <v>0</v>
      </c>
      <c r="O189" s="17">
        <v>0</v>
      </c>
      <c r="P189" s="13">
        <v>0</v>
      </c>
    </row>
    <row r="190" spans="1:16" s="21" customFormat="1" ht="9.9499999999999993" customHeight="1" x14ac:dyDescent="0.3">
      <c r="A190" s="29">
        <v>7</v>
      </c>
      <c r="B190" s="29" t="s">
        <v>304</v>
      </c>
      <c r="C190" s="13">
        <v>526.46</v>
      </c>
      <c r="D190" s="13">
        <v>390</v>
      </c>
      <c r="E190" s="13">
        <v>390</v>
      </c>
      <c r="F190" s="19">
        <f t="shared" si="42"/>
        <v>0.74079702161607719</v>
      </c>
      <c r="G190" s="13">
        <v>0</v>
      </c>
      <c r="H190" s="17">
        <f t="shared" si="48"/>
        <v>0</v>
      </c>
      <c r="I190" s="13">
        <v>0</v>
      </c>
      <c r="J190" s="13">
        <v>0</v>
      </c>
      <c r="K190" s="17">
        <v>0</v>
      </c>
      <c r="L190" s="18">
        <f t="shared" si="38"/>
        <v>39</v>
      </c>
      <c r="M190" s="16">
        <v>0.1</v>
      </c>
      <c r="N190" s="13">
        <v>0</v>
      </c>
      <c r="O190" s="17">
        <v>0</v>
      </c>
      <c r="P190" s="13">
        <v>0</v>
      </c>
    </row>
    <row r="191" spans="1:16" s="21" customFormat="1" ht="15" customHeight="1" x14ac:dyDescent="0.3">
      <c r="A191" s="29">
        <v>8</v>
      </c>
      <c r="B191" s="29" t="s">
        <v>305</v>
      </c>
      <c r="C191" s="13">
        <v>86.8</v>
      </c>
      <c r="D191" s="13">
        <v>21</v>
      </c>
      <c r="E191" s="13">
        <v>21</v>
      </c>
      <c r="F191" s="19">
        <f t="shared" si="42"/>
        <v>0.24193548387096775</v>
      </c>
      <c r="G191" s="13">
        <v>0</v>
      </c>
      <c r="H191" s="17">
        <f t="shared" si="48"/>
        <v>0</v>
      </c>
      <c r="I191" s="13">
        <v>0</v>
      </c>
      <c r="J191" s="13">
        <v>0</v>
      </c>
      <c r="K191" s="17">
        <v>0</v>
      </c>
      <c r="L191" s="18">
        <f t="shared" si="38"/>
        <v>2</v>
      </c>
      <c r="M191" s="16">
        <v>0.1</v>
      </c>
      <c r="N191" s="13">
        <v>0</v>
      </c>
      <c r="O191" s="17">
        <v>0</v>
      </c>
      <c r="P191" s="13">
        <v>0</v>
      </c>
    </row>
    <row r="192" spans="1:16" s="21" customFormat="1" ht="15.75" customHeight="1" x14ac:dyDescent="0.3">
      <c r="A192" s="29">
        <v>9</v>
      </c>
      <c r="B192" s="29" t="s">
        <v>306</v>
      </c>
      <c r="C192" s="13">
        <v>57.62</v>
      </c>
      <c r="D192" s="13">
        <v>22</v>
      </c>
      <c r="E192" s="13">
        <v>22</v>
      </c>
      <c r="F192" s="19">
        <f t="shared" si="42"/>
        <v>0.38181187087816731</v>
      </c>
      <c r="G192" s="13">
        <v>0</v>
      </c>
      <c r="H192" s="17">
        <f t="shared" si="48"/>
        <v>0</v>
      </c>
      <c r="I192" s="13">
        <v>0</v>
      </c>
      <c r="J192" s="13">
        <v>0</v>
      </c>
      <c r="K192" s="17">
        <v>0</v>
      </c>
      <c r="L192" s="18">
        <f t="shared" si="38"/>
        <v>2</v>
      </c>
      <c r="M192" s="16">
        <v>0.1</v>
      </c>
      <c r="N192" s="13">
        <v>0</v>
      </c>
      <c r="O192" s="17">
        <v>0</v>
      </c>
      <c r="P192" s="13">
        <v>0</v>
      </c>
    </row>
    <row r="193" spans="1:18" s="21" customFormat="1" ht="15" customHeight="1" x14ac:dyDescent="0.3">
      <c r="A193" s="29">
        <v>10</v>
      </c>
      <c r="B193" s="29" t="s">
        <v>307</v>
      </c>
      <c r="C193" s="13"/>
      <c r="D193" s="13"/>
      <c r="E193" s="13"/>
      <c r="F193" s="19"/>
      <c r="G193" s="13"/>
      <c r="H193" s="17"/>
      <c r="I193" s="13"/>
      <c r="J193" s="13"/>
      <c r="K193" s="17"/>
      <c r="L193" s="18"/>
      <c r="M193" s="16"/>
      <c r="N193" s="13"/>
      <c r="O193" s="17"/>
      <c r="P193" s="13"/>
    </row>
    <row r="194" spans="1:18" s="21" customFormat="1" ht="17.25" customHeight="1" x14ac:dyDescent="0.3">
      <c r="A194" s="29"/>
      <c r="B194" s="29" t="s">
        <v>308</v>
      </c>
      <c r="C194" s="13">
        <v>71.709999999999994</v>
      </c>
      <c r="D194" s="13">
        <v>60</v>
      </c>
      <c r="E194" s="13">
        <v>60</v>
      </c>
      <c r="F194" s="19">
        <f t="shared" si="42"/>
        <v>0.83670338864872407</v>
      </c>
      <c r="G194" s="13">
        <v>0</v>
      </c>
      <c r="H194" s="17">
        <f t="shared" ref="H194:H197" si="49">G194/E194</f>
        <v>0</v>
      </c>
      <c r="I194" s="13">
        <v>0</v>
      </c>
      <c r="J194" s="13">
        <v>0</v>
      </c>
      <c r="K194" s="17">
        <v>0</v>
      </c>
      <c r="L194" s="18">
        <f t="shared" si="38"/>
        <v>6</v>
      </c>
      <c r="M194" s="16">
        <v>0.1</v>
      </c>
      <c r="N194" s="13">
        <v>0</v>
      </c>
      <c r="O194" s="17">
        <v>0</v>
      </c>
      <c r="P194" s="13">
        <v>0</v>
      </c>
    </row>
    <row r="195" spans="1:18" s="21" customFormat="1" ht="27" customHeight="1" x14ac:dyDescent="0.3">
      <c r="A195" s="29">
        <v>11</v>
      </c>
      <c r="B195" s="29" t="s">
        <v>353</v>
      </c>
      <c r="C195" s="13">
        <v>19.73</v>
      </c>
      <c r="D195" s="13">
        <v>27</v>
      </c>
      <c r="E195" s="13">
        <v>27</v>
      </c>
      <c r="F195" s="19">
        <f t="shared" si="42"/>
        <v>1.3684744044602128</v>
      </c>
      <c r="G195" s="13">
        <v>2</v>
      </c>
      <c r="H195" s="17">
        <f t="shared" si="49"/>
        <v>7.407407407407407E-2</v>
      </c>
      <c r="I195" s="13">
        <v>0</v>
      </c>
      <c r="J195" s="13">
        <v>0</v>
      </c>
      <c r="K195" s="17">
        <v>0</v>
      </c>
      <c r="L195" s="18">
        <f t="shared" si="38"/>
        <v>2</v>
      </c>
      <c r="M195" s="16">
        <v>0.1</v>
      </c>
      <c r="N195" s="13">
        <v>1</v>
      </c>
      <c r="O195" s="17">
        <f t="shared" si="40"/>
        <v>3.7037037037037035E-2</v>
      </c>
      <c r="P195" s="13">
        <v>0</v>
      </c>
    </row>
    <row r="196" spans="1:18" s="21" customFormat="1" ht="15" customHeight="1" x14ac:dyDescent="0.3">
      <c r="A196" s="29">
        <v>12</v>
      </c>
      <c r="B196" s="29" t="s">
        <v>354</v>
      </c>
      <c r="C196" s="13">
        <v>335.46</v>
      </c>
      <c r="D196" s="13">
        <v>28</v>
      </c>
      <c r="E196" s="13">
        <v>28</v>
      </c>
      <c r="F196" s="19">
        <f t="shared" si="42"/>
        <v>8.3467477493590889E-2</v>
      </c>
      <c r="G196" s="13">
        <v>2</v>
      </c>
      <c r="H196" s="17">
        <f t="shared" si="49"/>
        <v>7.1428571428571425E-2</v>
      </c>
      <c r="I196" s="13">
        <v>0</v>
      </c>
      <c r="J196" s="13">
        <v>0</v>
      </c>
      <c r="K196" s="17">
        <v>0</v>
      </c>
      <c r="L196" s="18">
        <f t="shared" si="38"/>
        <v>2</v>
      </c>
      <c r="M196" s="16">
        <v>0.1</v>
      </c>
      <c r="N196" s="13">
        <v>1</v>
      </c>
      <c r="O196" s="17">
        <f t="shared" si="40"/>
        <v>3.5714285714285712E-2</v>
      </c>
      <c r="P196" s="13">
        <v>0</v>
      </c>
    </row>
    <row r="197" spans="1:18" s="28" customFormat="1" ht="18.75" customHeight="1" x14ac:dyDescent="0.3">
      <c r="A197" s="73" t="s">
        <v>311</v>
      </c>
      <c r="B197" s="73"/>
      <c r="C197" s="22">
        <f>SUM(C196,C195,C194,C192,C191,C190,C189,C188,C187,C185,C184,C182,C181,C180,C179,C178,C176,C175)</f>
        <v>3510.7400000000007</v>
      </c>
      <c r="D197" s="30">
        <f>SUM(D175:D196)</f>
        <v>1186</v>
      </c>
      <c r="E197" s="30">
        <f>SUM(E175:E196)</f>
        <v>1186</v>
      </c>
      <c r="F197" s="23">
        <f t="shared" si="42"/>
        <v>0.33782051647231059</v>
      </c>
      <c r="G197" s="30">
        <f>SUM(G175:G196)</f>
        <v>4</v>
      </c>
      <c r="H197" s="17">
        <f t="shared" si="49"/>
        <v>3.3726812816188868E-3</v>
      </c>
      <c r="I197" s="22">
        <v>0</v>
      </c>
      <c r="J197" s="30">
        <f>SUM(J175:J196)</f>
        <v>0</v>
      </c>
      <c r="K197" s="24">
        <f t="shared" si="44"/>
        <v>0</v>
      </c>
      <c r="L197" s="18">
        <f>SUM(L175:L196)</f>
        <v>116</v>
      </c>
      <c r="M197" s="16"/>
      <c r="N197" s="30">
        <f>SUM(N175:N196)</f>
        <v>2</v>
      </c>
      <c r="O197" s="24">
        <f t="shared" si="40"/>
        <v>1.6863406408094434E-3</v>
      </c>
      <c r="P197" s="30">
        <f>SUM(P175:P196)</f>
        <v>0</v>
      </c>
    </row>
    <row r="198" spans="1:18" ht="9.9499999999999993" customHeight="1" x14ac:dyDescent="0.3">
      <c r="A198" s="72" t="s">
        <v>312</v>
      </c>
      <c r="B198" s="72"/>
      <c r="C198" s="13"/>
      <c r="D198" s="13"/>
      <c r="E198" s="13"/>
      <c r="F198" s="19"/>
      <c r="G198" s="13"/>
      <c r="H198" s="17"/>
      <c r="I198" s="13"/>
      <c r="J198" s="13"/>
      <c r="K198" s="17"/>
      <c r="L198" s="18"/>
      <c r="M198" s="16"/>
      <c r="N198" s="13"/>
      <c r="O198" s="17"/>
      <c r="P198" s="13"/>
    </row>
    <row r="199" spans="1:18" ht="9.9499999999999993" customHeight="1" x14ac:dyDescent="0.3">
      <c r="A199" s="29">
        <v>1</v>
      </c>
      <c r="B199" s="29" t="s">
        <v>313</v>
      </c>
      <c r="C199" s="13"/>
      <c r="D199" s="13"/>
      <c r="E199" s="13"/>
      <c r="F199" s="19"/>
      <c r="G199" s="13"/>
      <c r="H199" s="17"/>
      <c r="I199" s="13"/>
      <c r="J199" s="13"/>
      <c r="K199" s="17"/>
      <c r="L199" s="18"/>
      <c r="M199" s="16"/>
      <c r="N199" s="13"/>
      <c r="O199" s="17"/>
      <c r="P199" s="13"/>
    </row>
    <row r="200" spans="1:18" s="21" customFormat="1" ht="9.9499999999999993" customHeight="1" x14ac:dyDescent="0.3">
      <c r="A200" s="29"/>
      <c r="B200" s="29" t="s">
        <v>314</v>
      </c>
      <c r="C200" s="13">
        <v>15.37</v>
      </c>
      <c r="D200" s="13">
        <v>0</v>
      </c>
      <c r="E200" s="13">
        <v>0</v>
      </c>
      <c r="F200" s="19">
        <f t="shared" ref="F200:F232" si="50">E200/C200</f>
        <v>0</v>
      </c>
      <c r="G200" s="13">
        <v>0</v>
      </c>
      <c r="H200" s="17">
        <v>0</v>
      </c>
      <c r="I200" s="13">
        <v>0</v>
      </c>
      <c r="J200" s="13">
        <v>0</v>
      </c>
      <c r="K200" s="17">
        <v>0</v>
      </c>
      <c r="L200" s="18">
        <f t="shared" ref="L200:L229" si="51">ROUNDDOWN(E200*M200,0)</f>
        <v>0</v>
      </c>
      <c r="M200" s="16">
        <v>0.1</v>
      </c>
      <c r="N200" s="13">
        <v>0</v>
      </c>
      <c r="O200" s="17">
        <v>0</v>
      </c>
      <c r="P200" s="13">
        <v>0</v>
      </c>
    </row>
    <row r="201" spans="1:18" s="21" customFormat="1" ht="9.9499999999999993" customHeight="1" x14ac:dyDescent="0.3">
      <c r="A201" s="29"/>
      <c r="B201" s="29" t="s">
        <v>315</v>
      </c>
      <c r="C201" s="13">
        <v>44.88</v>
      </c>
      <c r="D201" s="13">
        <v>0</v>
      </c>
      <c r="E201" s="13">
        <v>0</v>
      </c>
      <c r="F201" s="19">
        <f t="shared" si="50"/>
        <v>0</v>
      </c>
      <c r="G201" s="13">
        <v>0</v>
      </c>
      <c r="H201" s="17">
        <v>0</v>
      </c>
      <c r="I201" s="13">
        <v>0</v>
      </c>
      <c r="J201" s="13">
        <v>0</v>
      </c>
      <c r="K201" s="17">
        <v>0</v>
      </c>
      <c r="L201" s="18">
        <f t="shared" si="51"/>
        <v>0</v>
      </c>
      <c r="M201" s="16">
        <v>0.1</v>
      </c>
      <c r="N201" s="13">
        <v>0</v>
      </c>
      <c r="O201" s="17">
        <v>0</v>
      </c>
      <c r="P201" s="13">
        <v>0</v>
      </c>
    </row>
    <row r="202" spans="1:18" s="21" customFormat="1" ht="9.9499999999999993" customHeight="1" x14ac:dyDescent="0.3">
      <c r="A202" s="29">
        <v>2</v>
      </c>
      <c r="B202" s="29" t="s">
        <v>316</v>
      </c>
      <c r="C202" s="13">
        <v>26.11</v>
      </c>
      <c r="D202" s="13">
        <v>0</v>
      </c>
      <c r="E202" s="13">
        <v>0</v>
      </c>
      <c r="F202" s="19">
        <f t="shared" si="50"/>
        <v>0</v>
      </c>
      <c r="G202" s="13">
        <v>0</v>
      </c>
      <c r="H202" s="17">
        <v>0</v>
      </c>
      <c r="I202" s="13">
        <v>0</v>
      </c>
      <c r="J202" s="13">
        <v>0</v>
      </c>
      <c r="K202" s="17">
        <v>0</v>
      </c>
      <c r="L202" s="18">
        <f t="shared" si="51"/>
        <v>0</v>
      </c>
      <c r="M202" s="16">
        <v>0.1</v>
      </c>
      <c r="N202" s="13">
        <v>0</v>
      </c>
      <c r="O202" s="17">
        <v>0</v>
      </c>
      <c r="P202" s="13">
        <v>0</v>
      </c>
      <c r="R202" s="32"/>
    </row>
    <row r="203" spans="1:18" ht="12.75" customHeight="1" x14ac:dyDescent="0.3">
      <c r="A203" s="29">
        <v>3</v>
      </c>
      <c r="B203" s="29" t="s">
        <v>317</v>
      </c>
      <c r="C203" s="13"/>
      <c r="D203" s="13"/>
      <c r="E203" s="13"/>
      <c r="F203" s="19"/>
      <c r="G203" s="13"/>
      <c r="H203" s="17"/>
      <c r="I203" s="13"/>
      <c r="J203" s="13"/>
      <c r="K203" s="17"/>
      <c r="L203" s="18"/>
      <c r="M203" s="16"/>
      <c r="N203" s="13"/>
      <c r="O203" s="17"/>
      <c r="P203" s="13"/>
    </row>
    <row r="204" spans="1:18" s="21" customFormat="1" ht="16.5" customHeight="1" x14ac:dyDescent="0.3">
      <c r="A204" s="29"/>
      <c r="B204" s="29" t="s">
        <v>355</v>
      </c>
      <c r="C204" s="13">
        <v>37.22</v>
      </c>
      <c r="D204" s="13">
        <v>210</v>
      </c>
      <c r="E204" s="13">
        <v>210</v>
      </c>
      <c r="F204" s="19">
        <f t="shared" si="50"/>
        <v>5.6421278882321335</v>
      </c>
      <c r="G204" s="13">
        <v>8</v>
      </c>
      <c r="H204" s="17">
        <f t="shared" ref="H204" si="52">G204/E204</f>
        <v>3.8095238095238099E-2</v>
      </c>
      <c r="I204" s="13">
        <v>0</v>
      </c>
      <c r="J204" s="13">
        <v>0</v>
      </c>
      <c r="K204" s="17">
        <f>J204/G204</f>
        <v>0</v>
      </c>
      <c r="L204" s="18">
        <f t="shared" si="51"/>
        <v>21</v>
      </c>
      <c r="M204" s="16">
        <v>0.1</v>
      </c>
      <c r="N204" s="13">
        <v>8</v>
      </c>
      <c r="O204" s="17">
        <f t="shared" ref="O204:O232" si="53">N204/E204</f>
        <v>3.8095238095238099E-2</v>
      </c>
      <c r="P204" s="13">
        <v>0</v>
      </c>
    </row>
    <row r="205" spans="1:18" s="21" customFormat="1" ht="12" customHeight="1" x14ac:dyDescent="0.3">
      <c r="A205" s="29">
        <v>4</v>
      </c>
      <c r="B205" s="29" t="s">
        <v>317</v>
      </c>
      <c r="C205" s="13"/>
      <c r="D205" s="13"/>
      <c r="E205" s="13"/>
      <c r="F205" s="19"/>
      <c r="G205" s="13"/>
      <c r="H205" s="17"/>
      <c r="I205" s="13"/>
      <c r="J205" s="13"/>
      <c r="K205" s="17"/>
      <c r="L205" s="18"/>
      <c r="M205" s="16"/>
      <c r="N205" s="13"/>
      <c r="O205" s="17"/>
      <c r="P205" s="13"/>
    </row>
    <row r="206" spans="1:18" s="21" customFormat="1" ht="11.25" customHeight="1" x14ac:dyDescent="0.3">
      <c r="A206" s="29"/>
      <c r="B206" s="29" t="s">
        <v>356</v>
      </c>
      <c r="C206" s="13">
        <v>31.33</v>
      </c>
      <c r="D206" s="13">
        <v>160</v>
      </c>
      <c r="E206" s="13">
        <v>160</v>
      </c>
      <c r="F206" s="19">
        <f t="shared" si="50"/>
        <v>5.1069262687519954</v>
      </c>
      <c r="G206" s="13">
        <v>5</v>
      </c>
      <c r="H206" s="17">
        <f t="shared" ref="H206" si="54">G206/E206</f>
        <v>3.125E-2</v>
      </c>
      <c r="I206" s="13">
        <v>0</v>
      </c>
      <c r="J206" s="13">
        <v>0</v>
      </c>
      <c r="K206" s="17">
        <f>J206/G206</f>
        <v>0</v>
      </c>
      <c r="L206" s="18">
        <f t="shared" si="51"/>
        <v>16</v>
      </c>
      <c r="M206" s="16">
        <v>0.1</v>
      </c>
      <c r="N206" s="13">
        <v>5</v>
      </c>
      <c r="O206" s="17">
        <f t="shared" si="53"/>
        <v>3.125E-2</v>
      </c>
      <c r="P206" s="13">
        <v>0</v>
      </c>
    </row>
    <row r="207" spans="1:18" ht="9.9499999999999993" customHeight="1" x14ac:dyDescent="0.3">
      <c r="A207" s="29">
        <v>5</v>
      </c>
      <c r="B207" s="29" t="s">
        <v>317</v>
      </c>
      <c r="C207" s="13"/>
      <c r="D207" s="13"/>
      <c r="E207" s="13"/>
      <c r="F207" s="19"/>
      <c r="G207" s="13"/>
      <c r="H207" s="17"/>
      <c r="I207" s="13"/>
      <c r="J207" s="13"/>
      <c r="K207" s="17"/>
      <c r="L207" s="18"/>
      <c r="M207" s="16"/>
      <c r="N207" s="13"/>
      <c r="O207" s="17"/>
      <c r="P207" s="13"/>
    </row>
    <row r="208" spans="1:18" s="21" customFormat="1" ht="14.25" customHeight="1" x14ac:dyDescent="0.3">
      <c r="A208" s="29"/>
      <c r="B208" s="29" t="s">
        <v>357</v>
      </c>
      <c r="C208" s="13">
        <v>42.38</v>
      </c>
      <c r="D208" s="13">
        <v>30</v>
      </c>
      <c r="E208" s="13">
        <v>30</v>
      </c>
      <c r="F208" s="19">
        <f t="shared" si="50"/>
        <v>0.70788107597923544</v>
      </c>
      <c r="G208" s="13">
        <v>1</v>
      </c>
      <c r="H208" s="17">
        <f t="shared" ref="H208:H209" si="55">G208/E208</f>
        <v>3.3333333333333333E-2</v>
      </c>
      <c r="I208" s="13">
        <v>0</v>
      </c>
      <c r="J208" s="13">
        <v>0</v>
      </c>
      <c r="K208" s="17">
        <v>0</v>
      </c>
      <c r="L208" s="18">
        <f t="shared" si="51"/>
        <v>3</v>
      </c>
      <c r="M208" s="16">
        <v>0.1</v>
      </c>
      <c r="N208" s="13">
        <v>1</v>
      </c>
      <c r="O208" s="17">
        <f t="shared" si="53"/>
        <v>3.3333333333333333E-2</v>
      </c>
      <c r="P208" s="13">
        <v>0</v>
      </c>
    </row>
    <row r="209" spans="1:16" s="21" customFormat="1" ht="9.9499999999999993" customHeight="1" x14ac:dyDescent="0.3">
      <c r="A209" s="29">
        <v>6</v>
      </c>
      <c r="B209" s="29" t="s">
        <v>320</v>
      </c>
      <c r="C209" s="13">
        <v>12.3</v>
      </c>
      <c r="D209" s="13">
        <v>41</v>
      </c>
      <c r="E209" s="13">
        <v>41</v>
      </c>
      <c r="F209" s="19">
        <f t="shared" si="50"/>
        <v>3.333333333333333</v>
      </c>
      <c r="G209" s="13">
        <v>4</v>
      </c>
      <c r="H209" s="17">
        <f t="shared" si="55"/>
        <v>9.7560975609756101E-2</v>
      </c>
      <c r="I209" s="13">
        <v>0</v>
      </c>
      <c r="J209" s="13">
        <v>0</v>
      </c>
      <c r="K209" s="17">
        <v>0</v>
      </c>
      <c r="L209" s="18">
        <f t="shared" si="51"/>
        <v>4</v>
      </c>
      <c r="M209" s="16">
        <v>0.1</v>
      </c>
      <c r="N209" s="13">
        <v>4</v>
      </c>
      <c r="O209" s="17">
        <f t="shared" si="53"/>
        <v>9.7560975609756101E-2</v>
      </c>
      <c r="P209" s="13">
        <v>0</v>
      </c>
    </row>
    <row r="210" spans="1:16" ht="9.9499999999999993" customHeight="1" x14ac:dyDescent="0.3">
      <c r="A210" s="29">
        <v>7</v>
      </c>
      <c r="B210" s="29" t="s">
        <v>321</v>
      </c>
      <c r="C210" s="13"/>
      <c r="D210" s="13"/>
      <c r="E210" s="13"/>
      <c r="F210" s="19"/>
      <c r="G210" s="13"/>
      <c r="H210" s="17"/>
      <c r="I210" s="13"/>
      <c r="J210" s="13"/>
      <c r="K210" s="17"/>
      <c r="L210" s="18">
        <f t="shared" si="51"/>
        <v>0</v>
      </c>
      <c r="M210" s="16"/>
      <c r="N210" s="13"/>
      <c r="O210" s="17"/>
      <c r="P210" s="13"/>
    </row>
    <row r="211" spans="1:16" s="21" customFormat="1" ht="9.9499999999999993" customHeight="1" x14ac:dyDescent="0.3">
      <c r="A211" s="29"/>
      <c r="B211" s="29" t="s">
        <v>322</v>
      </c>
      <c r="C211" s="13">
        <v>225.75</v>
      </c>
      <c r="D211" s="13">
        <v>0</v>
      </c>
      <c r="E211" s="13">
        <v>0</v>
      </c>
      <c r="F211" s="19">
        <f t="shared" si="50"/>
        <v>0</v>
      </c>
      <c r="G211" s="13">
        <v>0</v>
      </c>
      <c r="H211" s="17">
        <v>0</v>
      </c>
      <c r="I211" s="13">
        <v>0</v>
      </c>
      <c r="J211" s="13">
        <v>0</v>
      </c>
      <c r="K211" s="17">
        <v>0</v>
      </c>
      <c r="L211" s="18">
        <f t="shared" si="51"/>
        <v>0</v>
      </c>
      <c r="M211" s="16">
        <v>0.1</v>
      </c>
      <c r="N211" s="13">
        <v>0</v>
      </c>
      <c r="O211" s="17">
        <v>0</v>
      </c>
      <c r="P211" s="13">
        <v>0</v>
      </c>
    </row>
    <row r="212" spans="1:16" s="21" customFormat="1" ht="9.9499999999999993" customHeight="1" x14ac:dyDescent="0.3">
      <c r="A212" s="29">
        <v>8</v>
      </c>
      <c r="B212" s="29" t="s">
        <v>323</v>
      </c>
      <c r="C212" s="13"/>
      <c r="D212" s="13"/>
      <c r="E212" s="13"/>
      <c r="F212" s="19"/>
      <c r="G212" s="13"/>
      <c r="H212" s="17"/>
      <c r="I212" s="13"/>
      <c r="J212" s="13"/>
      <c r="K212" s="17"/>
      <c r="L212" s="18"/>
      <c r="M212" s="16"/>
      <c r="N212" s="13"/>
      <c r="O212" s="17"/>
      <c r="P212" s="13"/>
    </row>
    <row r="213" spans="1:16" s="21" customFormat="1" ht="9.9499999999999993" customHeight="1" x14ac:dyDescent="0.3">
      <c r="A213" s="29"/>
      <c r="B213" s="29" t="s">
        <v>324</v>
      </c>
      <c r="C213" s="13">
        <v>25.28</v>
      </c>
      <c r="D213" s="13">
        <v>0</v>
      </c>
      <c r="E213" s="13">
        <v>0</v>
      </c>
      <c r="F213" s="19">
        <f t="shared" si="50"/>
        <v>0</v>
      </c>
      <c r="G213" s="13">
        <v>0</v>
      </c>
      <c r="H213" s="17">
        <v>0</v>
      </c>
      <c r="I213" s="13">
        <v>0</v>
      </c>
      <c r="J213" s="13">
        <v>0</v>
      </c>
      <c r="K213" s="17">
        <v>0</v>
      </c>
      <c r="L213" s="18">
        <f t="shared" si="51"/>
        <v>0</v>
      </c>
      <c r="M213" s="16">
        <v>0.1</v>
      </c>
      <c r="N213" s="13">
        <v>0</v>
      </c>
      <c r="O213" s="17">
        <v>0</v>
      </c>
      <c r="P213" s="13">
        <v>0</v>
      </c>
    </row>
    <row r="214" spans="1:16" s="21" customFormat="1" ht="9.9499999999999993" customHeight="1" x14ac:dyDescent="0.3">
      <c r="A214" s="29"/>
      <c r="B214" s="29" t="s">
        <v>325</v>
      </c>
      <c r="C214" s="13">
        <v>144.30000000000001</v>
      </c>
      <c r="D214" s="13">
        <v>180</v>
      </c>
      <c r="E214" s="13">
        <v>180</v>
      </c>
      <c r="F214" s="19">
        <f t="shared" si="50"/>
        <v>1.2474012474012472</v>
      </c>
      <c r="G214" s="13">
        <v>0</v>
      </c>
      <c r="H214" s="17">
        <f t="shared" ref="H214:H215" si="56">G214/E214</f>
        <v>0</v>
      </c>
      <c r="I214" s="13">
        <v>0</v>
      </c>
      <c r="J214" s="13">
        <v>0</v>
      </c>
      <c r="K214" s="17">
        <v>0</v>
      </c>
      <c r="L214" s="18">
        <f t="shared" si="51"/>
        <v>18</v>
      </c>
      <c r="M214" s="16">
        <v>0.1</v>
      </c>
      <c r="N214" s="13">
        <v>0</v>
      </c>
      <c r="O214" s="17">
        <f t="shared" si="53"/>
        <v>0</v>
      </c>
      <c r="P214" s="13">
        <v>0</v>
      </c>
    </row>
    <row r="215" spans="1:16" s="21" customFormat="1" ht="9.9499999999999993" customHeight="1" x14ac:dyDescent="0.3">
      <c r="A215" s="29"/>
      <c r="B215" s="29" t="s">
        <v>326</v>
      </c>
      <c r="C215" s="13">
        <v>48.14</v>
      </c>
      <c r="D215" s="13">
        <v>6</v>
      </c>
      <c r="E215" s="13">
        <v>6</v>
      </c>
      <c r="F215" s="19">
        <f t="shared" si="50"/>
        <v>0.12463647694225176</v>
      </c>
      <c r="G215" s="13">
        <v>0</v>
      </c>
      <c r="H215" s="17">
        <f t="shared" si="56"/>
        <v>0</v>
      </c>
      <c r="I215" s="13">
        <v>0</v>
      </c>
      <c r="J215" s="13">
        <v>0</v>
      </c>
      <c r="K215" s="17">
        <v>0</v>
      </c>
      <c r="L215" s="18">
        <f t="shared" si="51"/>
        <v>0</v>
      </c>
      <c r="M215" s="16">
        <v>0.1</v>
      </c>
      <c r="N215" s="13">
        <v>0</v>
      </c>
      <c r="O215" s="17">
        <f t="shared" si="53"/>
        <v>0</v>
      </c>
      <c r="P215" s="13">
        <v>0</v>
      </c>
    </row>
    <row r="216" spans="1:16" s="21" customFormat="1" ht="9.9499999999999993" customHeight="1" x14ac:dyDescent="0.3">
      <c r="A216" s="29"/>
      <c r="B216" s="29" t="s">
        <v>327</v>
      </c>
      <c r="C216" s="13">
        <v>15.54</v>
      </c>
      <c r="D216" s="13">
        <v>0</v>
      </c>
      <c r="E216" s="13">
        <v>0</v>
      </c>
      <c r="F216" s="19">
        <f t="shared" si="50"/>
        <v>0</v>
      </c>
      <c r="G216" s="13">
        <v>0</v>
      </c>
      <c r="H216" s="17">
        <v>0</v>
      </c>
      <c r="I216" s="13">
        <v>0</v>
      </c>
      <c r="J216" s="13">
        <v>0</v>
      </c>
      <c r="K216" s="17">
        <v>0</v>
      </c>
      <c r="L216" s="18">
        <f t="shared" si="51"/>
        <v>0</v>
      </c>
      <c r="M216" s="16">
        <v>0.1</v>
      </c>
      <c r="N216" s="13">
        <v>0</v>
      </c>
      <c r="O216" s="17">
        <v>0</v>
      </c>
      <c r="P216" s="13">
        <v>0</v>
      </c>
    </row>
    <row r="217" spans="1:16" s="21" customFormat="1" ht="9.9499999999999993" customHeight="1" x14ac:dyDescent="0.3">
      <c r="A217" s="29">
        <v>9</v>
      </c>
      <c r="B217" s="29" t="s">
        <v>328</v>
      </c>
      <c r="C217" s="13"/>
      <c r="D217" s="13"/>
      <c r="E217" s="13"/>
      <c r="F217" s="19"/>
      <c r="G217" s="13"/>
      <c r="H217" s="17"/>
      <c r="I217" s="13"/>
      <c r="J217" s="13"/>
      <c r="K217" s="17"/>
      <c r="L217" s="18"/>
      <c r="M217" s="16"/>
      <c r="N217" s="13"/>
      <c r="O217" s="17"/>
      <c r="P217" s="13"/>
    </row>
    <row r="218" spans="1:16" s="21" customFormat="1" ht="9.9499999999999993" customHeight="1" x14ac:dyDescent="0.3">
      <c r="A218" s="29"/>
      <c r="B218" s="29" t="s">
        <v>165</v>
      </c>
      <c r="C218" s="13">
        <v>65.569999999999993</v>
      </c>
      <c r="D218" s="13">
        <v>0</v>
      </c>
      <c r="E218" s="13">
        <v>0</v>
      </c>
      <c r="F218" s="19">
        <f t="shared" si="50"/>
        <v>0</v>
      </c>
      <c r="G218" s="13">
        <v>0</v>
      </c>
      <c r="H218" s="17">
        <v>0</v>
      </c>
      <c r="I218" s="13">
        <v>0</v>
      </c>
      <c r="J218" s="13">
        <v>0</v>
      </c>
      <c r="K218" s="17">
        <v>0</v>
      </c>
      <c r="L218" s="18">
        <f t="shared" si="51"/>
        <v>0</v>
      </c>
      <c r="M218" s="16">
        <v>0.1</v>
      </c>
      <c r="N218" s="13">
        <v>0</v>
      </c>
      <c r="O218" s="17">
        <v>0</v>
      </c>
      <c r="P218" s="13">
        <v>0</v>
      </c>
    </row>
    <row r="219" spans="1:16" s="21" customFormat="1" ht="9.9499999999999993" customHeight="1" x14ac:dyDescent="0.3">
      <c r="A219" s="29"/>
      <c r="B219" s="29" t="s">
        <v>329</v>
      </c>
      <c r="C219" s="13">
        <v>212.69</v>
      </c>
      <c r="D219" s="13">
        <v>0</v>
      </c>
      <c r="E219" s="13">
        <v>0</v>
      </c>
      <c r="F219" s="19">
        <f t="shared" si="50"/>
        <v>0</v>
      </c>
      <c r="G219" s="13">
        <v>0</v>
      </c>
      <c r="H219" s="17">
        <v>0</v>
      </c>
      <c r="I219" s="13">
        <v>0</v>
      </c>
      <c r="J219" s="13">
        <v>0</v>
      </c>
      <c r="K219" s="17">
        <v>0</v>
      </c>
      <c r="L219" s="18">
        <f t="shared" si="51"/>
        <v>0</v>
      </c>
      <c r="M219" s="16">
        <v>0.1</v>
      </c>
      <c r="N219" s="13">
        <v>0</v>
      </c>
      <c r="O219" s="17">
        <v>0</v>
      </c>
      <c r="P219" s="13">
        <v>0</v>
      </c>
    </row>
    <row r="220" spans="1:16" s="21" customFormat="1" ht="9.9499999999999993" customHeight="1" x14ac:dyDescent="0.3">
      <c r="A220" s="29"/>
      <c r="B220" s="29" t="s">
        <v>330</v>
      </c>
      <c r="C220" s="13">
        <v>1019.38</v>
      </c>
      <c r="D220" s="13">
        <v>545</v>
      </c>
      <c r="E220" s="13">
        <v>545</v>
      </c>
      <c r="F220" s="19">
        <f t="shared" si="50"/>
        <v>0.53463870195609098</v>
      </c>
      <c r="G220" s="13">
        <v>54</v>
      </c>
      <c r="H220" s="17">
        <f t="shared" ref="H220:H221" si="57">G220/E220</f>
        <v>9.9082568807339455E-2</v>
      </c>
      <c r="I220" s="13">
        <v>10</v>
      </c>
      <c r="J220" s="13">
        <v>0</v>
      </c>
      <c r="K220" s="17">
        <v>0</v>
      </c>
      <c r="L220" s="18">
        <f t="shared" si="51"/>
        <v>54</v>
      </c>
      <c r="M220" s="16">
        <v>0.1</v>
      </c>
      <c r="N220" s="13">
        <v>54</v>
      </c>
      <c r="O220" s="17">
        <f t="shared" si="53"/>
        <v>9.9082568807339455E-2</v>
      </c>
      <c r="P220" s="13">
        <v>0</v>
      </c>
    </row>
    <row r="221" spans="1:16" s="21" customFormat="1" ht="9.9499999999999993" customHeight="1" x14ac:dyDescent="0.3">
      <c r="A221" s="29">
        <v>10</v>
      </c>
      <c r="B221" s="29" t="s">
        <v>331</v>
      </c>
      <c r="C221" s="13">
        <v>31.65</v>
      </c>
      <c r="D221" s="13">
        <v>22</v>
      </c>
      <c r="E221" s="13">
        <v>22</v>
      </c>
      <c r="F221" s="19">
        <f t="shared" si="50"/>
        <v>0.69510268562401267</v>
      </c>
      <c r="G221" s="13">
        <v>0</v>
      </c>
      <c r="H221" s="17">
        <f t="shared" si="57"/>
        <v>0</v>
      </c>
      <c r="I221" s="13">
        <v>0</v>
      </c>
      <c r="J221" s="13">
        <v>0</v>
      </c>
      <c r="K221" s="17">
        <v>0</v>
      </c>
      <c r="L221" s="18">
        <f t="shared" si="51"/>
        <v>2</v>
      </c>
      <c r="M221" s="16">
        <v>0.1</v>
      </c>
      <c r="N221" s="13">
        <v>0</v>
      </c>
      <c r="O221" s="17">
        <f t="shared" si="53"/>
        <v>0</v>
      </c>
      <c r="P221" s="13">
        <v>0</v>
      </c>
    </row>
    <row r="222" spans="1:16" s="21" customFormat="1" ht="9.9499999999999993" customHeight="1" x14ac:dyDescent="0.3">
      <c r="A222" s="29">
        <v>11</v>
      </c>
      <c r="B222" s="29" t="s">
        <v>332</v>
      </c>
      <c r="C222" s="13"/>
      <c r="D222" s="13"/>
      <c r="E222" s="13"/>
      <c r="F222" s="19"/>
      <c r="G222" s="13"/>
      <c r="H222" s="17"/>
      <c r="I222" s="13"/>
      <c r="J222" s="13"/>
      <c r="K222" s="17"/>
      <c r="L222" s="18"/>
      <c r="M222" s="16"/>
      <c r="N222" s="13"/>
      <c r="O222" s="17"/>
      <c r="P222" s="13"/>
    </row>
    <row r="223" spans="1:16" s="21" customFormat="1" ht="9.9499999999999993" customHeight="1" x14ac:dyDescent="0.3">
      <c r="A223" s="29"/>
      <c r="B223" s="29" t="s">
        <v>333</v>
      </c>
      <c r="C223" s="13">
        <v>284.08</v>
      </c>
      <c r="D223" s="13">
        <v>0</v>
      </c>
      <c r="E223" s="13">
        <v>0</v>
      </c>
      <c r="F223" s="19">
        <f t="shared" si="50"/>
        <v>0</v>
      </c>
      <c r="G223" s="13">
        <v>0</v>
      </c>
      <c r="H223" s="17">
        <v>0</v>
      </c>
      <c r="I223" s="13">
        <v>0</v>
      </c>
      <c r="J223" s="13">
        <v>0</v>
      </c>
      <c r="K223" s="17">
        <v>0</v>
      </c>
      <c r="L223" s="18">
        <f t="shared" si="51"/>
        <v>0</v>
      </c>
      <c r="M223" s="16">
        <v>0.1</v>
      </c>
      <c r="N223" s="13">
        <v>0</v>
      </c>
      <c r="O223" s="17">
        <v>0</v>
      </c>
      <c r="P223" s="13">
        <v>0</v>
      </c>
    </row>
    <row r="224" spans="1:16" s="21" customFormat="1" ht="9.9499999999999993" customHeight="1" x14ac:dyDescent="0.3">
      <c r="A224" s="29"/>
      <c r="B224" s="29" t="s">
        <v>326</v>
      </c>
      <c r="C224" s="13">
        <v>50.82</v>
      </c>
      <c r="D224" s="13">
        <v>0</v>
      </c>
      <c r="E224" s="13">
        <v>0</v>
      </c>
      <c r="F224" s="19">
        <f t="shared" si="50"/>
        <v>0</v>
      </c>
      <c r="G224" s="13">
        <v>0</v>
      </c>
      <c r="H224" s="17">
        <v>0</v>
      </c>
      <c r="I224" s="13">
        <v>0</v>
      </c>
      <c r="J224" s="13">
        <v>0</v>
      </c>
      <c r="K224" s="17">
        <v>0</v>
      </c>
      <c r="L224" s="18">
        <f t="shared" si="51"/>
        <v>0</v>
      </c>
      <c r="M224" s="16">
        <v>0.1</v>
      </c>
      <c r="N224" s="13">
        <v>0</v>
      </c>
      <c r="O224" s="17">
        <v>0</v>
      </c>
      <c r="P224" s="13">
        <v>0</v>
      </c>
    </row>
    <row r="225" spans="1:16" s="21" customFormat="1" ht="9.9499999999999993" customHeight="1" x14ac:dyDescent="0.3">
      <c r="A225" s="29"/>
      <c r="B225" s="29" t="s">
        <v>334</v>
      </c>
      <c r="C225" s="13">
        <v>105.93</v>
      </c>
      <c r="D225" s="13">
        <v>0</v>
      </c>
      <c r="E225" s="13">
        <v>0</v>
      </c>
      <c r="F225" s="19">
        <f t="shared" si="50"/>
        <v>0</v>
      </c>
      <c r="G225" s="13">
        <v>0</v>
      </c>
      <c r="H225" s="17">
        <v>0</v>
      </c>
      <c r="I225" s="13">
        <v>0</v>
      </c>
      <c r="J225" s="13">
        <v>0</v>
      </c>
      <c r="K225" s="17">
        <v>0</v>
      </c>
      <c r="L225" s="18">
        <f t="shared" si="51"/>
        <v>0</v>
      </c>
      <c r="M225" s="16">
        <v>0.1</v>
      </c>
      <c r="N225" s="13">
        <v>0</v>
      </c>
      <c r="O225" s="17">
        <v>0</v>
      </c>
      <c r="P225" s="13">
        <v>0</v>
      </c>
    </row>
    <row r="226" spans="1:16" s="21" customFormat="1" ht="9.9499999999999993" customHeight="1" x14ac:dyDescent="0.3">
      <c r="A226" s="29"/>
      <c r="B226" s="29" t="s">
        <v>335</v>
      </c>
      <c r="C226" s="13">
        <v>160.69999999999999</v>
      </c>
      <c r="D226" s="13">
        <v>0</v>
      </c>
      <c r="E226" s="13">
        <v>0</v>
      </c>
      <c r="F226" s="19">
        <f t="shared" si="50"/>
        <v>0</v>
      </c>
      <c r="G226" s="13">
        <v>0</v>
      </c>
      <c r="H226" s="17">
        <v>0</v>
      </c>
      <c r="I226" s="13">
        <v>0</v>
      </c>
      <c r="J226" s="13">
        <v>0</v>
      </c>
      <c r="K226" s="17">
        <v>0</v>
      </c>
      <c r="L226" s="18">
        <f t="shared" si="51"/>
        <v>0</v>
      </c>
      <c r="M226" s="16">
        <v>0.1</v>
      </c>
      <c r="N226" s="13">
        <v>0</v>
      </c>
      <c r="O226" s="17">
        <v>0</v>
      </c>
      <c r="P226" s="13">
        <v>0</v>
      </c>
    </row>
    <row r="227" spans="1:16" s="21" customFormat="1" ht="22.5" customHeight="1" x14ac:dyDescent="0.3">
      <c r="A227" s="29">
        <v>12</v>
      </c>
      <c r="B227" s="29" t="s">
        <v>336</v>
      </c>
      <c r="C227" s="13">
        <v>38.04</v>
      </c>
      <c r="D227" s="13">
        <v>64</v>
      </c>
      <c r="E227" s="13">
        <v>64</v>
      </c>
      <c r="F227" s="19">
        <f t="shared" si="50"/>
        <v>1.6824395373291272</v>
      </c>
      <c r="G227" s="13">
        <v>6</v>
      </c>
      <c r="H227" s="17">
        <f t="shared" ref="H227:H232" si="58">G227/E227</f>
        <v>9.375E-2</v>
      </c>
      <c r="I227" s="13">
        <v>0</v>
      </c>
      <c r="J227" s="13">
        <v>0</v>
      </c>
      <c r="K227" s="17">
        <f t="shared" ref="K227:K232" si="59">J227/G227</f>
        <v>0</v>
      </c>
      <c r="L227" s="18">
        <f t="shared" si="51"/>
        <v>6</v>
      </c>
      <c r="M227" s="16">
        <v>0.1</v>
      </c>
      <c r="N227" s="13">
        <v>6</v>
      </c>
      <c r="O227" s="17">
        <f t="shared" si="53"/>
        <v>9.375E-2</v>
      </c>
      <c r="P227" s="13">
        <v>0</v>
      </c>
    </row>
    <row r="228" spans="1:16" s="21" customFormat="1" ht="9.75" customHeight="1" x14ac:dyDescent="0.3">
      <c r="A228" s="29">
        <v>13</v>
      </c>
      <c r="B228" s="29" t="s">
        <v>337</v>
      </c>
      <c r="C228" s="13">
        <v>156.69999999999999</v>
      </c>
      <c r="D228" s="13">
        <v>350</v>
      </c>
      <c r="E228" s="13">
        <v>350</v>
      </c>
      <c r="F228" s="19">
        <f t="shared" si="50"/>
        <v>2.2335673261008298</v>
      </c>
      <c r="G228" s="13">
        <v>35</v>
      </c>
      <c r="H228" s="17">
        <f t="shared" si="58"/>
        <v>0.1</v>
      </c>
      <c r="I228" s="13">
        <v>0</v>
      </c>
      <c r="J228" s="13">
        <v>10</v>
      </c>
      <c r="K228" s="24">
        <f t="shared" si="59"/>
        <v>0.2857142857142857</v>
      </c>
      <c r="L228" s="18">
        <f t="shared" si="51"/>
        <v>35</v>
      </c>
      <c r="M228" s="16">
        <v>0.1</v>
      </c>
      <c r="N228" s="13">
        <v>34</v>
      </c>
      <c r="O228" s="17">
        <f t="shared" si="53"/>
        <v>9.7142857142857142E-2</v>
      </c>
      <c r="P228" s="13">
        <v>0</v>
      </c>
    </row>
    <row r="229" spans="1:16" s="21" customFormat="1" ht="9.75" customHeight="1" x14ac:dyDescent="0.3">
      <c r="A229" s="29">
        <v>14</v>
      </c>
      <c r="B229" s="29" t="s">
        <v>338</v>
      </c>
      <c r="C229" s="13">
        <v>17.29</v>
      </c>
      <c r="D229" s="13">
        <v>30</v>
      </c>
      <c r="E229" s="13">
        <v>30</v>
      </c>
      <c r="F229" s="19">
        <f t="shared" si="50"/>
        <v>1.735106998264893</v>
      </c>
      <c r="G229" s="13">
        <v>3</v>
      </c>
      <c r="H229" s="17">
        <f t="shared" si="58"/>
        <v>0.1</v>
      </c>
      <c r="I229" s="13">
        <v>0</v>
      </c>
      <c r="J229" s="13">
        <v>0</v>
      </c>
      <c r="K229" s="17">
        <v>0</v>
      </c>
      <c r="L229" s="18">
        <f t="shared" si="51"/>
        <v>3</v>
      </c>
      <c r="M229" s="16">
        <v>0.1</v>
      </c>
      <c r="N229" s="13">
        <v>2</v>
      </c>
      <c r="O229" s="17">
        <f t="shared" si="53"/>
        <v>6.6666666666666666E-2</v>
      </c>
      <c r="P229" s="13">
        <v>0</v>
      </c>
    </row>
    <row r="230" spans="1:16" s="21" customFormat="1" ht="47.25" customHeight="1" x14ac:dyDescent="0.3">
      <c r="A230" s="29"/>
      <c r="B230" s="29" t="s">
        <v>18</v>
      </c>
      <c r="C230" s="13"/>
      <c r="D230" s="13"/>
      <c r="E230" s="13"/>
      <c r="F230" s="19"/>
      <c r="G230" s="13"/>
      <c r="H230" s="17"/>
      <c r="I230" s="13"/>
      <c r="J230" s="13"/>
      <c r="K230" s="17"/>
      <c r="L230" s="18"/>
      <c r="M230" s="16"/>
      <c r="N230" s="13"/>
      <c r="O230" s="17"/>
      <c r="P230" s="13"/>
    </row>
    <row r="231" spans="1:16" s="28" customFormat="1" ht="9.9499999999999993" customHeight="1" x14ac:dyDescent="0.3">
      <c r="A231" s="73" t="s">
        <v>339</v>
      </c>
      <c r="B231" s="73"/>
      <c r="C231" s="23">
        <f>SUM(C228,C227,C226,C225,C224,C223,C221,C220,C219,C218,C216,C215,C214,C213,C211,C209,C208,C206,C204,C202,C199)</f>
        <v>2733.9100000000003</v>
      </c>
      <c r="D231" s="30">
        <f>SUM(D199:D229)</f>
        <v>1638</v>
      </c>
      <c r="E231" s="30">
        <f>SUM(E199:E229)</f>
        <v>1638</v>
      </c>
      <c r="F231" s="23">
        <f t="shared" si="50"/>
        <v>0.5991418883577001</v>
      </c>
      <c r="G231" s="30">
        <f>SUM(G199:G229)</f>
        <v>116</v>
      </c>
      <c r="H231" s="17">
        <f t="shared" si="58"/>
        <v>7.0818070818070816E-2</v>
      </c>
      <c r="I231" s="30">
        <f>SUM(I199:I229)</f>
        <v>10</v>
      </c>
      <c r="J231" s="30">
        <f>SUM(J199:J230)</f>
        <v>10</v>
      </c>
      <c r="K231" s="24">
        <f t="shared" si="59"/>
        <v>8.6206896551724144E-2</v>
      </c>
      <c r="L231" s="18">
        <f>SUM(L199:L229)</f>
        <v>162</v>
      </c>
      <c r="M231" s="16"/>
      <c r="N231" s="30">
        <f>SUM(N199:N229)</f>
        <v>114</v>
      </c>
      <c r="O231" s="24">
        <f t="shared" si="53"/>
        <v>6.95970695970696E-2</v>
      </c>
      <c r="P231" s="30">
        <f>SUM(P199:P229)</f>
        <v>0</v>
      </c>
    </row>
    <row r="232" spans="1:16" s="28" customFormat="1" ht="9.9499999999999993" customHeight="1" x14ac:dyDescent="0.3">
      <c r="A232" s="73" t="s">
        <v>340</v>
      </c>
      <c r="B232" s="73"/>
      <c r="C232" s="23">
        <f>SUM(C231,C197,C172,C160,C148,C121,C96,C58,C49,C43,C26,C21)</f>
        <v>25287.370000000003</v>
      </c>
      <c r="D232" s="30">
        <f>SUM(D231,D197,D172,D160,D148,D121,D96,D58,D49,D43,D26,D21)</f>
        <v>11151</v>
      </c>
      <c r="E232" s="30">
        <f>SUM(E231,E197,E172,E160,E148,E121,E96,E58,E49,E43,E26,E21)</f>
        <v>11151</v>
      </c>
      <c r="F232" s="23">
        <f t="shared" si="50"/>
        <v>0.44097112511107317</v>
      </c>
      <c r="G232" s="30">
        <f>SUM(G231,G197,G172,G160,G148,G121,G96,G58,G49,G43,G26,G21)</f>
        <v>615</v>
      </c>
      <c r="H232" s="17">
        <f t="shared" si="58"/>
        <v>5.5152004304546677E-2</v>
      </c>
      <c r="I232" s="30">
        <f>SUM(I231,I197,I172,I160,I148,I121,I96,I58,I49,I43,I26,I21)</f>
        <v>37</v>
      </c>
      <c r="J232" s="30">
        <f>SUM(J231,J197,J172,J160,J148,J121,J96,J58,J49,J43,J26,J21)</f>
        <v>126</v>
      </c>
      <c r="K232" s="24">
        <f t="shared" si="59"/>
        <v>0.20487804878048779</v>
      </c>
      <c r="L232" s="30">
        <f>SUM(L231,L197,L172,L160,L148,L121,L96,L58,L49,L43,L26,L21)</f>
        <v>1063</v>
      </c>
      <c r="M232" s="16"/>
      <c r="N232" s="30">
        <f>SUM(N231,N197,N172,N160,N148,N121,N96,N58,N49,N43,N26,N21)</f>
        <v>600</v>
      </c>
      <c r="O232" s="24">
        <f t="shared" si="53"/>
        <v>5.3806833467850416E-2</v>
      </c>
      <c r="P232" s="30">
        <f>SUM(P231,P197,P172,P160,P148,P121,P96,P58,P49,P43,P26,P21)</f>
        <v>0</v>
      </c>
    </row>
    <row r="233" spans="1:16" s="40" customFormat="1" ht="15" customHeight="1" x14ac:dyDescent="0.25">
      <c r="A233" s="4"/>
      <c r="B233" s="80" t="s">
        <v>341</v>
      </c>
      <c r="C233" s="80"/>
      <c r="D233" s="80"/>
      <c r="E233" s="80"/>
      <c r="F233" s="80"/>
      <c r="G233" s="80"/>
      <c r="H233" s="46"/>
      <c r="I233" s="46"/>
      <c r="J233" s="46"/>
      <c r="K233" s="47"/>
      <c r="L233" s="48"/>
      <c r="M233" s="47"/>
      <c r="N233" s="47"/>
      <c r="O233" s="47"/>
      <c r="P233" s="47"/>
    </row>
    <row r="234" spans="1:16" s="40" customFormat="1" ht="18" customHeight="1" x14ac:dyDescent="0.25">
      <c r="A234" s="4"/>
      <c r="B234" s="80"/>
      <c r="C234" s="80"/>
      <c r="D234" s="80"/>
      <c r="E234" s="80"/>
      <c r="F234" s="80"/>
      <c r="G234" s="80"/>
      <c r="H234" s="46"/>
      <c r="I234" s="46"/>
      <c r="J234" s="46"/>
      <c r="K234" s="46"/>
      <c r="L234" s="49" t="s">
        <v>342</v>
      </c>
      <c r="M234" s="50"/>
      <c r="N234" s="50"/>
      <c r="O234" s="87" t="s">
        <v>358</v>
      </c>
      <c r="P234" s="87"/>
    </row>
    <row r="235" spans="1:16" ht="8.25" customHeight="1" x14ac:dyDescent="0.3"/>
  </sheetData>
  <mergeCells count="54">
    <mergeCell ref="A198:B198"/>
    <mergeCell ref="A231:B231"/>
    <mergeCell ref="A232:B232"/>
    <mergeCell ref="B233:G234"/>
    <mergeCell ref="O234:P234"/>
    <mergeCell ref="A197:B197"/>
    <mergeCell ref="A96:B96"/>
    <mergeCell ref="A97:B97"/>
    <mergeCell ref="A121:B121"/>
    <mergeCell ref="A122:B122"/>
    <mergeCell ref="A139:A140"/>
    <mergeCell ref="A148:B148"/>
    <mergeCell ref="A149:B149"/>
    <mergeCell ref="A160:B160"/>
    <mergeCell ref="A161:B161"/>
    <mergeCell ref="A172:B172"/>
    <mergeCell ref="A173:B173"/>
    <mergeCell ref="A49:B49"/>
    <mergeCell ref="A50:B50"/>
    <mergeCell ref="D6:D11"/>
    <mergeCell ref="E6:E11"/>
    <mergeCell ref="A58:B58"/>
    <mergeCell ref="A59:B59"/>
    <mergeCell ref="P8:P11"/>
    <mergeCell ref="A13:B13"/>
    <mergeCell ref="A21:B21"/>
    <mergeCell ref="A22:B22"/>
    <mergeCell ref="A26:B26"/>
    <mergeCell ref="A27:B27"/>
    <mergeCell ref="J8:J11"/>
    <mergeCell ref="K8:K11"/>
    <mergeCell ref="L8:L11"/>
    <mergeCell ref="M8:M11"/>
    <mergeCell ref="N8:N11"/>
    <mergeCell ref="O8:O11"/>
    <mergeCell ref="G8:G11"/>
    <mergeCell ref="A43:B43"/>
    <mergeCell ref="A44:B44"/>
    <mergeCell ref="H8:H11"/>
    <mergeCell ref="I8:I11"/>
    <mergeCell ref="A1:P1"/>
    <mergeCell ref="A2:P2"/>
    <mergeCell ref="A3:P3"/>
    <mergeCell ref="A4:P4"/>
    <mergeCell ref="A6:A11"/>
    <mergeCell ref="B6:B11"/>
    <mergeCell ref="C6:C11"/>
    <mergeCell ref="F6:F11"/>
    <mergeCell ref="G6:K6"/>
    <mergeCell ref="L6:P6"/>
    <mergeCell ref="G7:I7"/>
    <mergeCell ref="J7:K7"/>
    <mergeCell ref="L7:M7"/>
    <mergeCell ref="N7:P7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Медведь Бурый</vt:lpstr>
      <vt:lpstr>Медведь гималайский</vt:lpstr>
      <vt:lpstr>Выдра</vt:lpstr>
      <vt:lpstr>Барсук</vt:lpstr>
      <vt:lpstr>'Медведь Бурый'!Область_печати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2024-02-12T06:31:45Z</dcterms:modified>
</cp:coreProperties>
</file>