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ashilyuk\Documents\письма\2021\ЮР. И ФИЗ. ЛИЦА\1. Главам администраций по ЛИМИТАМ\ПРИЛОЖЕНИЯ\1. проект лимитов\"/>
    </mc:Choice>
  </mc:AlternateContent>
  <bookViews>
    <workbookView xWindow="105" yWindow="285" windowWidth="15465" windowHeight="7335" tabRatio="603" activeTab="1"/>
  </bookViews>
  <sheets>
    <sheet name="Мед.бур" sheetId="2" r:id="rId1"/>
    <sheet name="мед.гим" sheetId="3" r:id="rId2"/>
    <sheet name="Барсук" sheetId="4" state="hidden" r:id="rId3"/>
    <sheet name="Выдра" sheetId="5" state="hidden" r:id="rId4"/>
  </sheets>
  <definedNames>
    <definedName name="_xlnm.Print_Titles" localSheetId="2">Барсук!$11:$11</definedName>
    <definedName name="_xlnm.Print_Titles" localSheetId="3">Выдра!$11:$11</definedName>
    <definedName name="_xlnm.Print_Titles" localSheetId="0">Мед.бур!$11:$11</definedName>
    <definedName name="_xlnm.Print_Titles" localSheetId="1">мед.гим!$11:$11</definedName>
    <definedName name="_xlnm.Print_Area" localSheetId="2">Барсук!$A$1:$P$128</definedName>
    <definedName name="_xlnm.Print_Area" localSheetId="3">Выдра!$A$1:$P$242</definedName>
    <definedName name="_xlnm.Print_Area" localSheetId="0">Мед.бур!$A$1:$N$249</definedName>
    <definedName name="_xlnm.Print_Area" localSheetId="1">мед.гим!$A$1:$N$105</definedName>
  </definedNames>
  <calcPr calcId="152511"/>
</workbook>
</file>

<file path=xl/calcChain.xml><?xml version="1.0" encoding="utf-8"?>
<calcChain xmlns="http://schemas.openxmlformats.org/spreadsheetml/2006/main">
  <c r="C16" i="3" l="1"/>
  <c r="D16" i="3"/>
  <c r="E222" i="2" l="1"/>
  <c r="E196" i="2"/>
  <c r="E183" i="2"/>
  <c r="E175" i="2"/>
  <c r="E162" i="2"/>
  <c r="E147" i="2"/>
  <c r="E135" i="2"/>
  <c r="E121" i="2"/>
  <c r="E106" i="2"/>
  <c r="E76" i="2"/>
  <c r="E70" i="2"/>
  <c r="E65" i="2"/>
  <c r="I25" i="2" l="1"/>
  <c r="H25" i="2"/>
  <c r="G25" i="2"/>
  <c r="K142" i="2"/>
  <c r="I142" i="2"/>
  <c r="H142" i="2"/>
  <c r="G142" i="2"/>
  <c r="I193" i="2"/>
  <c r="H193" i="2"/>
  <c r="G193" i="2"/>
  <c r="M100" i="3" l="1"/>
  <c r="L100" i="3"/>
  <c r="K98" i="3"/>
  <c r="J14" i="3" l="1"/>
  <c r="J15" i="3"/>
  <c r="J16" i="3"/>
  <c r="J18" i="3"/>
  <c r="J19" i="3"/>
  <c r="J20" i="3"/>
  <c r="J23" i="3"/>
  <c r="J24" i="3"/>
  <c r="J25" i="3"/>
  <c r="J28" i="3"/>
  <c r="J29" i="3"/>
  <c r="J30" i="3"/>
  <c r="J35" i="3"/>
  <c r="J37" i="3"/>
  <c r="J39" i="3"/>
  <c r="J41" i="3"/>
  <c r="J42" i="3"/>
  <c r="J43" i="3"/>
  <c r="J44" i="3"/>
  <c r="J45" i="3"/>
  <c r="J46" i="3"/>
  <c r="J47" i="3"/>
  <c r="J48" i="3"/>
  <c r="J49" i="3"/>
  <c r="J51" i="3"/>
  <c r="J52" i="3"/>
  <c r="J53" i="3"/>
  <c r="J55" i="3"/>
  <c r="J56" i="3"/>
  <c r="J57" i="3"/>
  <c r="J58" i="3"/>
  <c r="J60" i="3"/>
  <c r="J64" i="3"/>
  <c r="J65" i="3"/>
  <c r="J66" i="3"/>
  <c r="J67" i="3"/>
  <c r="J68" i="3"/>
  <c r="J69" i="3"/>
  <c r="J70" i="3"/>
  <c r="J71" i="3"/>
  <c r="J72" i="3"/>
  <c r="J73" i="3"/>
  <c r="J74" i="3"/>
  <c r="J75" i="3"/>
  <c r="J79" i="3"/>
  <c r="J80" i="3"/>
  <c r="J81" i="3"/>
  <c r="J82" i="3"/>
  <c r="J84" i="3"/>
  <c r="J85" i="3"/>
  <c r="J87" i="3"/>
  <c r="J88" i="3"/>
  <c r="J89" i="3"/>
  <c r="J90" i="3"/>
  <c r="J91" i="3"/>
  <c r="J92" i="3"/>
  <c r="J93" i="3"/>
  <c r="J94" i="3"/>
  <c r="J95" i="3"/>
  <c r="M77" i="3"/>
  <c r="L77" i="3"/>
  <c r="M32" i="3"/>
  <c r="L32" i="3"/>
  <c r="M26" i="3"/>
  <c r="L26" i="3"/>
  <c r="M21" i="3"/>
  <c r="L21" i="3"/>
  <c r="M62" i="3"/>
  <c r="L62" i="3"/>
  <c r="G14" i="3"/>
  <c r="G15" i="3"/>
  <c r="G18" i="3"/>
  <c r="G19" i="3"/>
  <c r="G20" i="3"/>
  <c r="G23" i="3"/>
  <c r="G24" i="3"/>
  <c r="G25" i="3"/>
  <c r="G28" i="3"/>
  <c r="G29" i="3"/>
  <c r="G30" i="3"/>
  <c r="G35" i="3"/>
  <c r="G37" i="3"/>
  <c r="G39" i="3"/>
  <c r="G41" i="3"/>
  <c r="G42" i="3"/>
  <c r="G43" i="3"/>
  <c r="G44" i="3"/>
  <c r="G45" i="3"/>
  <c r="G46" i="3"/>
  <c r="G47" i="3"/>
  <c r="G48" i="3"/>
  <c r="G49" i="3"/>
  <c r="G51" i="3"/>
  <c r="G52" i="3"/>
  <c r="G53" i="3"/>
  <c r="G55" i="3"/>
  <c r="G56" i="3"/>
  <c r="G57" i="3"/>
  <c r="G58" i="3"/>
  <c r="G59" i="3"/>
  <c r="G60" i="3"/>
  <c r="G61" i="3"/>
  <c r="G64" i="3"/>
  <c r="G65" i="3"/>
  <c r="G66" i="3"/>
  <c r="G67" i="3"/>
  <c r="G68" i="3"/>
  <c r="G69" i="3"/>
  <c r="G70" i="3"/>
  <c r="G71" i="3"/>
  <c r="G72" i="3"/>
  <c r="G73" i="3"/>
  <c r="G74" i="3"/>
  <c r="G75" i="3"/>
  <c r="G79" i="3"/>
  <c r="G80" i="3"/>
  <c r="G81" i="3"/>
  <c r="G82" i="3"/>
  <c r="G84" i="3"/>
  <c r="G85" i="3"/>
  <c r="G87" i="3"/>
  <c r="G88" i="3"/>
  <c r="G89" i="3"/>
  <c r="G90" i="3"/>
  <c r="G91" i="3"/>
  <c r="G92" i="3"/>
  <c r="G93" i="3"/>
  <c r="G94" i="3"/>
  <c r="G95" i="3"/>
  <c r="M242" i="2"/>
  <c r="M245" i="2"/>
  <c r="K243" i="2"/>
  <c r="K21" i="2"/>
  <c r="K22" i="2"/>
  <c r="K23" i="2"/>
  <c r="K24" i="2"/>
  <c r="K14" i="2"/>
  <c r="K15" i="2"/>
  <c r="K20" i="2"/>
  <c r="K29" i="2"/>
  <c r="K30" i="2"/>
  <c r="K31" i="2"/>
  <c r="K34" i="2"/>
  <c r="K36" i="2"/>
  <c r="K37" i="2"/>
  <c r="K38" i="2"/>
  <c r="K39" i="2"/>
  <c r="K40" i="2"/>
  <c r="K41" i="2"/>
  <c r="K42" i="2"/>
  <c r="K43" i="2"/>
  <c r="K44" i="2"/>
  <c r="K48" i="2"/>
  <c r="K49" i="2"/>
  <c r="K50" i="2"/>
  <c r="K51" i="2"/>
  <c r="K52" i="2"/>
  <c r="K53" i="2"/>
  <c r="K54" i="2"/>
  <c r="K55" i="2"/>
  <c r="K56" i="2"/>
  <c r="K58" i="2"/>
  <c r="K59" i="2"/>
  <c r="K60" i="2"/>
  <c r="K61" i="2"/>
  <c r="K62" i="2"/>
  <c r="K63" i="2"/>
  <c r="K64" i="2"/>
  <c r="K67" i="2"/>
  <c r="K68" i="2"/>
  <c r="K69" i="2"/>
  <c r="K71" i="2"/>
  <c r="K72" i="2"/>
  <c r="K73" i="2"/>
  <c r="K74" i="2"/>
  <c r="K79" i="2"/>
  <c r="K81" i="2"/>
  <c r="K83" i="2"/>
  <c r="K85" i="2"/>
  <c r="K86" i="2"/>
  <c r="K87" i="2"/>
  <c r="K88" i="2"/>
  <c r="K89" i="2"/>
  <c r="K90" i="2"/>
  <c r="K91" i="2"/>
  <c r="K92" i="2"/>
  <c r="K93" i="2"/>
  <c r="K95" i="2"/>
  <c r="K96" i="2"/>
  <c r="K97" i="2"/>
  <c r="K99" i="2"/>
  <c r="K100" i="2"/>
  <c r="K101" i="2"/>
  <c r="K102" i="2"/>
  <c r="K103" i="2"/>
  <c r="K104" i="2"/>
  <c r="K105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3" i="2"/>
  <c r="K125" i="2"/>
  <c r="K126" i="2"/>
  <c r="K127" i="2"/>
  <c r="K128" i="2"/>
  <c r="K129" i="2"/>
  <c r="K130" i="2"/>
  <c r="K131" i="2"/>
  <c r="K132" i="2"/>
  <c r="K133" i="2"/>
  <c r="K137" i="2"/>
  <c r="K139" i="2"/>
  <c r="K140" i="2"/>
  <c r="K141" i="2"/>
  <c r="K144" i="2"/>
  <c r="K145" i="2"/>
  <c r="K146" i="2"/>
  <c r="K149" i="2"/>
  <c r="K150" i="2"/>
  <c r="K151" i="2"/>
  <c r="K152" i="2"/>
  <c r="K153" i="2"/>
  <c r="K154" i="2"/>
  <c r="K155" i="2"/>
  <c r="K157" i="2"/>
  <c r="K158" i="2"/>
  <c r="K159" i="2"/>
  <c r="K160" i="2"/>
  <c r="K161" i="2"/>
  <c r="K164" i="2"/>
  <c r="K166" i="2"/>
  <c r="K167" i="2"/>
  <c r="K168" i="2"/>
  <c r="K169" i="2"/>
  <c r="K170" i="2"/>
  <c r="K171" i="2"/>
  <c r="K172" i="2"/>
  <c r="K173" i="2"/>
  <c r="K177" i="2"/>
  <c r="K178" i="2"/>
  <c r="K179" i="2"/>
  <c r="K180" i="2"/>
  <c r="K181" i="2"/>
  <c r="K185" i="2"/>
  <c r="K186" i="2"/>
  <c r="K187" i="2"/>
  <c r="K188" i="2"/>
  <c r="K189" i="2"/>
  <c r="K190" i="2"/>
  <c r="K191" i="2"/>
  <c r="K192" i="2"/>
  <c r="K194" i="2"/>
  <c r="K199" i="2"/>
  <c r="K200" i="2"/>
  <c r="K202" i="2"/>
  <c r="K203" i="2"/>
  <c r="K204" i="2"/>
  <c r="K205" i="2"/>
  <c r="K206" i="2"/>
  <c r="K208" i="2"/>
  <c r="K209" i="2"/>
  <c r="K211" i="2"/>
  <c r="K212" i="2"/>
  <c r="K213" i="2"/>
  <c r="K214" i="2"/>
  <c r="K215" i="2"/>
  <c r="K216" i="2"/>
  <c r="K218" i="2"/>
  <c r="K219" i="2"/>
  <c r="K220" i="2"/>
  <c r="K224" i="2"/>
  <c r="K225" i="2"/>
  <c r="K226" i="2"/>
  <c r="K227" i="2"/>
  <c r="K229" i="2"/>
  <c r="K230" i="2"/>
  <c r="K232" i="2"/>
  <c r="K233" i="2"/>
  <c r="K234" i="2"/>
  <c r="K235" i="2"/>
  <c r="K236" i="2"/>
  <c r="K237" i="2"/>
  <c r="K238" i="2"/>
  <c r="K239" i="2"/>
  <c r="K240" i="2"/>
  <c r="K13" i="2"/>
  <c r="D222" i="2"/>
  <c r="D196" i="2"/>
  <c r="D183" i="2"/>
  <c r="D175" i="2"/>
  <c r="D162" i="2"/>
  <c r="D147" i="2"/>
  <c r="D135" i="2"/>
  <c r="D121" i="2"/>
  <c r="D106" i="2"/>
  <c r="D76" i="2"/>
  <c r="D70" i="2"/>
  <c r="D65" i="2"/>
  <c r="L46" i="2" l="1"/>
  <c r="M46" i="2"/>
  <c r="L97" i="3" l="1"/>
  <c r="M97" i="3"/>
  <c r="L16" i="3"/>
  <c r="M16" i="3"/>
  <c r="J97" i="3"/>
  <c r="J77" i="3"/>
  <c r="J62" i="3"/>
  <c r="J32" i="3"/>
  <c r="J26" i="3"/>
  <c r="J21" i="3"/>
  <c r="M98" i="3" l="1"/>
  <c r="L98" i="3"/>
  <c r="J98" i="3"/>
  <c r="L245" i="2"/>
  <c r="L242" i="2"/>
  <c r="L222" i="2"/>
  <c r="M222" i="2"/>
  <c r="L196" i="2"/>
  <c r="M196" i="2"/>
  <c r="L183" i="2"/>
  <c r="M183" i="2"/>
  <c r="L175" i="2"/>
  <c r="M175" i="2"/>
  <c r="L162" i="2"/>
  <c r="M162" i="2"/>
  <c r="L147" i="2"/>
  <c r="M147" i="2"/>
  <c r="L135" i="2"/>
  <c r="M135" i="2"/>
  <c r="L121" i="2"/>
  <c r="M121" i="2"/>
  <c r="L106" i="2"/>
  <c r="M106" i="2"/>
  <c r="L76" i="2"/>
  <c r="M76" i="2"/>
  <c r="L70" i="2"/>
  <c r="M70" i="2"/>
  <c r="L65" i="2"/>
  <c r="M65" i="2"/>
  <c r="L32" i="2"/>
  <c r="M32" i="2"/>
  <c r="L27" i="2"/>
  <c r="M27" i="2"/>
  <c r="L17" i="2"/>
  <c r="M17" i="2"/>
  <c r="M243" i="2" l="1"/>
  <c r="L243" i="2"/>
  <c r="F222" i="2"/>
  <c r="F196" i="2"/>
  <c r="F183" i="2"/>
  <c r="F175" i="2"/>
  <c r="F162" i="2"/>
  <c r="F147" i="2"/>
  <c r="F135" i="2"/>
  <c r="F121" i="2"/>
  <c r="F106" i="2"/>
  <c r="F76" i="2"/>
  <c r="F70" i="2"/>
  <c r="F65" i="2"/>
  <c r="I37" i="3" l="1"/>
  <c r="I39" i="3"/>
  <c r="I41" i="3"/>
  <c r="I42" i="3"/>
  <c r="I43" i="3"/>
  <c r="I44" i="3"/>
  <c r="I45" i="3"/>
  <c r="I46" i="3"/>
  <c r="I47" i="3"/>
  <c r="I48" i="3"/>
  <c r="I49" i="3"/>
  <c r="I51" i="3"/>
  <c r="I52" i="3"/>
  <c r="I53" i="3"/>
  <c r="I55" i="3"/>
  <c r="I56" i="3"/>
  <c r="I57" i="3"/>
  <c r="I58" i="3"/>
  <c r="I59" i="3"/>
  <c r="I60" i="3"/>
  <c r="I61" i="3"/>
  <c r="H37" i="3"/>
  <c r="H39" i="3"/>
  <c r="H41" i="3"/>
  <c r="H42" i="3"/>
  <c r="H43" i="3"/>
  <c r="H44" i="3"/>
  <c r="H45" i="3"/>
  <c r="H46" i="3"/>
  <c r="H47" i="3"/>
  <c r="H48" i="3"/>
  <c r="H49" i="3"/>
  <c r="H51" i="3"/>
  <c r="H52" i="3"/>
  <c r="H53" i="3"/>
  <c r="H55" i="3"/>
  <c r="H56" i="3"/>
  <c r="H57" i="3"/>
  <c r="H58" i="3"/>
  <c r="H59" i="3"/>
  <c r="H60" i="3"/>
  <c r="H61" i="3"/>
  <c r="H72" i="3" l="1"/>
  <c r="I72" i="3"/>
  <c r="G116" i="2"/>
  <c r="H116" i="2"/>
  <c r="I116" i="2"/>
  <c r="C222" i="2" l="1"/>
  <c r="C196" i="2"/>
  <c r="C175" i="2"/>
  <c r="C162" i="2"/>
  <c r="C147" i="2"/>
  <c r="C135" i="2"/>
  <c r="C121" i="2"/>
  <c r="I99" i="2"/>
  <c r="I100" i="2"/>
  <c r="H100" i="2"/>
  <c r="H99" i="2"/>
  <c r="G100" i="2"/>
  <c r="G99" i="2"/>
  <c r="C76" i="2"/>
  <c r="G62" i="3"/>
  <c r="H62" i="3" l="1"/>
  <c r="I62" i="3"/>
  <c r="I220" i="2" l="1"/>
  <c r="H220" i="2"/>
  <c r="G220" i="2"/>
  <c r="I194" i="2"/>
  <c r="H194" i="2"/>
  <c r="G194" i="2"/>
  <c r="J13" i="3"/>
  <c r="G166" i="2" l="1"/>
  <c r="I200" i="2" l="1"/>
  <c r="I199" i="2"/>
  <c r="G200" i="2"/>
  <c r="G199" i="2"/>
  <c r="H200" i="2"/>
  <c r="H199" i="2"/>
  <c r="I14" i="3" l="1"/>
  <c r="I15" i="3"/>
  <c r="I18" i="3"/>
  <c r="I19" i="3"/>
  <c r="I20" i="3"/>
  <c r="I23" i="3"/>
  <c r="I24" i="3"/>
  <c r="I25" i="3"/>
  <c r="I28" i="3"/>
  <c r="I29" i="3"/>
  <c r="I30" i="3"/>
  <c r="I35" i="3"/>
  <c r="I64" i="3"/>
  <c r="I65" i="3"/>
  <c r="I66" i="3"/>
  <c r="I67" i="3"/>
  <c r="I68" i="3"/>
  <c r="I69" i="3"/>
  <c r="I70" i="3"/>
  <c r="I71" i="3"/>
  <c r="I73" i="3"/>
  <c r="I74" i="3"/>
  <c r="I75" i="3"/>
  <c r="I79" i="3"/>
  <c r="I80" i="3"/>
  <c r="I81" i="3"/>
  <c r="I82" i="3"/>
  <c r="I84" i="3"/>
  <c r="I85" i="3"/>
  <c r="I87" i="3"/>
  <c r="I88" i="3"/>
  <c r="I89" i="3"/>
  <c r="I90" i="3"/>
  <c r="I91" i="3"/>
  <c r="I92" i="3"/>
  <c r="I93" i="3"/>
  <c r="I94" i="3"/>
  <c r="I95" i="3"/>
  <c r="I13" i="3"/>
  <c r="I14" i="2"/>
  <c r="I15" i="2"/>
  <c r="I20" i="2"/>
  <c r="I21" i="2"/>
  <c r="I22" i="2"/>
  <c r="I23" i="2"/>
  <c r="I24" i="2"/>
  <c r="I29" i="2"/>
  <c r="I30" i="2"/>
  <c r="I31" i="2"/>
  <c r="I34" i="2"/>
  <c r="I36" i="2"/>
  <c r="I37" i="2"/>
  <c r="I38" i="2"/>
  <c r="I39" i="2"/>
  <c r="I40" i="2"/>
  <c r="I41" i="2"/>
  <c r="I42" i="2"/>
  <c r="I43" i="2"/>
  <c r="I44" i="2"/>
  <c r="I48" i="2"/>
  <c r="I49" i="2"/>
  <c r="I50" i="2"/>
  <c r="I51" i="2"/>
  <c r="I52" i="2"/>
  <c r="I53" i="2"/>
  <c r="I54" i="2"/>
  <c r="I55" i="2"/>
  <c r="I56" i="2"/>
  <c r="I58" i="2"/>
  <c r="I59" i="2"/>
  <c r="I60" i="2"/>
  <c r="I61" i="2"/>
  <c r="I62" i="2"/>
  <c r="I63" i="2"/>
  <c r="I64" i="2"/>
  <c r="I67" i="2"/>
  <c r="I68" i="2"/>
  <c r="I69" i="2"/>
  <c r="I72" i="2"/>
  <c r="I73" i="2"/>
  <c r="I74" i="2"/>
  <c r="I79" i="2"/>
  <c r="I81" i="2"/>
  <c r="I83" i="2"/>
  <c r="I85" i="2"/>
  <c r="I86" i="2"/>
  <c r="I87" i="2"/>
  <c r="I88" i="2"/>
  <c r="I89" i="2"/>
  <c r="I90" i="2"/>
  <c r="I91" i="2"/>
  <c r="I92" i="2"/>
  <c r="I93" i="2"/>
  <c r="I95" i="2"/>
  <c r="I96" i="2"/>
  <c r="I97" i="2"/>
  <c r="I101" i="2"/>
  <c r="I102" i="2"/>
  <c r="I103" i="2"/>
  <c r="I104" i="2"/>
  <c r="I105" i="2"/>
  <c r="I108" i="2"/>
  <c r="I109" i="2"/>
  <c r="I110" i="2"/>
  <c r="I111" i="2"/>
  <c r="I112" i="2"/>
  <c r="I113" i="2"/>
  <c r="I114" i="2"/>
  <c r="I115" i="2"/>
  <c r="I117" i="2"/>
  <c r="I118" i="2"/>
  <c r="I119" i="2"/>
  <c r="I123" i="2"/>
  <c r="I125" i="2"/>
  <c r="I126" i="2"/>
  <c r="I127" i="2"/>
  <c r="I128" i="2"/>
  <c r="I129" i="2"/>
  <c r="I130" i="2"/>
  <c r="I131" i="2"/>
  <c r="I132" i="2"/>
  <c r="I133" i="2"/>
  <c r="I137" i="2"/>
  <c r="I139" i="2"/>
  <c r="I140" i="2"/>
  <c r="I141" i="2"/>
  <c r="I144" i="2"/>
  <c r="I145" i="2"/>
  <c r="I146" i="2"/>
  <c r="I149" i="2"/>
  <c r="I150" i="2"/>
  <c r="I151" i="2"/>
  <c r="I152" i="2"/>
  <c r="I153" i="2"/>
  <c r="I154" i="2"/>
  <c r="I155" i="2"/>
  <c r="I157" i="2"/>
  <c r="I158" i="2"/>
  <c r="I159" i="2"/>
  <c r="I160" i="2"/>
  <c r="I161" i="2"/>
  <c r="I164" i="2"/>
  <c r="I167" i="2"/>
  <c r="I168" i="2"/>
  <c r="I169" i="2"/>
  <c r="I170" i="2"/>
  <c r="I171" i="2"/>
  <c r="I172" i="2"/>
  <c r="I173" i="2"/>
  <c r="I177" i="2"/>
  <c r="I178" i="2"/>
  <c r="I179" i="2"/>
  <c r="I180" i="2"/>
  <c r="I181" i="2"/>
  <c r="I185" i="2"/>
  <c r="I186" i="2"/>
  <c r="I187" i="2"/>
  <c r="I188" i="2"/>
  <c r="I189" i="2"/>
  <c r="I190" i="2"/>
  <c r="I191" i="2"/>
  <c r="I192" i="2"/>
  <c r="I202" i="2"/>
  <c r="I203" i="2"/>
  <c r="I204" i="2"/>
  <c r="I205" i="2"/>
  <c r="I206" i="2"/>
  <c r="I208" i="2"/>
  <c r="I209" i="2"/>
  <c r="I211" i="2"/>
  <c r="I212" i="2"/>
  <c r="I213" i="2"/>
  <c r="I214" i="2"/>
  <c r="I215" i="2"/>
  <c r="I216" i="2"/>
  <c r="I218" i="2"/>
  <c r="I219" i="2"/>
  <c r="I224" i="2"/>
  <c r="I225" i="2"/>
  <c r="I226" i="2"/>
  <c r="I227" i="2"/>
  <c r="I229" i="2"/>
  <c r="I230" i="2"/>
  <c r="I232" i="2"/>
  <c r="I233" i="2"/>
  <c r="I234" i="2"/>
  <c r="I235" i="2"/>
  <c r="I236" i="2"/>
  <c r="I237" i="2"/>
  <c r="I238" i="2"/>
  <c r="I239" i="2"/>
  <c r="I240" i="2"/>
  <c r="I13" i="2"/>
  <c r="G32" i="3" l="1"/>
  <c r="J42" i="4" l="1"/>
  <c r="K121" i="4" l="1"/>
  <c r="K91" i="4"/>
  <c r="K74" i="4"/>
  <c r="K61" i="4"/>
  <c r="K31" i="4"/>
  <c r="K26" i="4"/>
  <c r="K21" i="4"/>
  <c r="K16" i="4"/>
  <c r="J14" i="4"/>
  <c r="J15" i="4"/>
  <c r="J18" i="4"/>
  <c r="J19" i="4"/>
  <c r="J20" i="4"/>
  <c r="J23" i="4"/>
  <c r="J24" i="4"/>
  <c r="J25" i="4"/>
  <c r="J28" i="4"/>
  <c r="J34" i="4"/>
  <c r="J36" i="4"/>
  <c r="J38" i="4"/>
  <c r="J40" i="4"/>
  <c r="J41" i="4"/>
  <c r="J43" i="4"/>
  <c r="J45" i="4"/>
  <c r="J46" i="4"/>
  <c r="J47" i="4"/>
  <c r="J49" i="4"/>
  <c r="J52" i="4"/>
  <c r="J53" i="4"/>
  <c r="J54" i="4"/>
  <c r="J55" i="4"/>
  <c r="J56" i="4"/>
  <c r="J57" i="4"/>
  <c r="J59" i="4"/>
  <c r="J63" i="4"/>
  <c r="J66" i="4"/>
  <c r="J69" i="4"/>
  <c r="J73" i="4"/>
  <c r="J76" i="4"/>
  <c r="J82" i="4"/>
  <c r="J83" i="4"/>
  <c r="J97" i="4"/>
  <c r="J106" i="4"/>
  <c r="J107" i="4"/>
  <c r="J114" i="4"/>
  <c r="J115" i="4"/>
  <c r="J117" i="4"/>
  <c r="J120" i="4"/>
  <c r="J13" i="4"/>
  <c r="K219" i="5"/>
  <c r="K183" i="5"/>
  <c r="K176" i="5"/>
  <c r="K165" i="5"/>
  <c r="K148" i="5"/>
  <c r="K130" i="5"/>
  <c r="K117" i="5"/>
  <c r="K104" i="5"/>
  <c r="K75" i="5"/>
  <c r="K70" i="5"/>
  <c r="K65" i="5"/>
  <c r="K46" i="5"/>
  <c r="K28" i="5"/>
  <c r="K16" i="5"/>
  <c r="J14" i="5"/>
  <c r="J15" i="5"/>
  <c r="J19" i="5"/>
  <c r="J21" i="5"/>
  <c r="J23" i="5"/>
  <c r="J24" i="5"/>
  <c r="J25" i="5"/>
  <c r="J26" i="5"/>
  <c r="J27" i="5"/>
  <c r="J30" i="5"/>
  <c r="J31" i="5"/>
  <c r="J32" i="5"/>
  <c r="J35" i="5"/>
  <c r="J37" i="5"/>
  <c r="J38" i="5"/>
  <c r="J39" i="5"/>
  <c r="J40" i="5"/>
  <c r="J41" i="5"/>
  <c r="J42" i="5"/>
  <c r="J43" i="5"/>
  <c r="J44" i="5"/>
  <c r="J45" i="5"/>
  <c r="J48" i="5"/>
  <c r="J49" i="5"/>
  <c r="J50" i="5"/>
  <c r="J53" i="5"/>
  <c r="J55" i="5"/>
  <c r="J59" i="5"/>
  <c r="J60" i="5"/>
  <c r="J61" i="5"/>
  <c r="J62" i="5"/>
  <c r="J63" i="5"/>
  <c r="J64" i="5"/>
  <c r="J67" i="5"/>
  <c r="J69" i="5"/>
  <c r="J72" i="5"/>
  <c r="J74" i="5"/>
  <c r="J80" i="5"/>
  <c r="J82" i="5"/>
  <c r="J84" i="5"/>
  <c r="J85" i="5"/>
  <c r="J86" i="5"/>
  <c r="J87" i="5"/>
  <c r="J88" i="5"/>
  <c r="J89" i="5"/>
  <c r="J90" i="5"/>
  <c r="J91" i="5"/>
  <c r="J93" i="5"/>
  <c r="J94" i="5"/>
  <c r="J96" i="5"/>
  <c r="J97" i="5"/>
  <c r="J98" i="5"/>
  <c r="J99" i="5"/>
  <c r="J100" i="5"/>
  <c r="J101" i="5"/>
  <c r="J102" i="5"/>
  <c r="J103" i="5"/>
  <c r="J106" i="5"/>
  <c r="J107" i="5"/>
  <c r="J108" i="5"/>
  <c r="J109" i="5"/>
  <c r="J110" i="5"/>
  <c r="J111" i="5"/>
  <c r="J112" i="5"/>
  <c r="J113" i="5"/>
  <c r="J114" i="5"/>
  <c r="J115" i="5"/>
  <c r="J116" i="5"/>
  <c r="J119" i="5"/>
  <c r="J121" i="5"/>
  <c r="J122" i="5"/>
  <c r="J123" i="5"/>
  <c r="J124" i="5"/>
  <c r="J125" i="5"/>
  <c r="J126" i="5"/>
  <c r="J127" i="5"/>
  <c r="J128" i="5"/>
  <c r="J129" i="5"/>
  <c r="J132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50" i="5"/>
  <c r="J151" i="5"/>
  <c r="J152" i="5"/>
  <c r="J153" i="5"/>
  <c r="J155" i="5"/>
  <c r="J156" i="5"/>
  <c r="J157" i="5"/>
  <c r="J158" i="5"/>
  <c r="J160" i="5"/>
  <c r="J161" i="5"/>
  <c r="J162" i="5"/>
  <c r="J163" i="5"/>
  <c r="J164" i="5"/>
  <c r="J167" i="5"/>
  <c r="J168" i="5"/>
  <c r="J169" i="5"/>
  <c r="J170" i="5"/>
  <c r="J171" i="5"/>
  <c r="J172" i="5"/>
  <c r="J178" i="5"/>
  <c r="J179" i="5"/>
  <c r="J180" i="5"/>
  <c r="J181" i="5"/>
  <c r="J182" i="5"/>
  <c r="J185" i="5"/>
  <c r="J186" i="5"/>
  <c r="J187" i="5"/>
  <c r="J189" i="5"/>
  <c r="J190" i="5"/>
  <c r="J191" i="5"/>
  <c r="J192" i="5"/>
  <c r="J193" i="5"/>
  <c r="J194" i="5"/>
  <c r="J195" i="5"/>
  <c r="J198" i="5"/>
  <c r="J200" i="5"/>
  <c r="J201" i="5"/>
  <c r="J202" i="5"/>
  <c r="J203" i="5"/>
  <c r="J204" i="5"/>
  <c r="J206" i="5"/>
  <c r="J209" i="5"/>
  <c r="J210" i="5"/>
  <c r="J211" i="5"/>
  <c r="J212" i="5"/>
  <c r="J213" i="5"/>
  <c r="J214" i="5"/>
  <c r="J216" i="5"/>
  <c r="J217" i="5"/>
  <c r="J218" i="5"/>
  <c r="J223" i="5"/>
  <c r="J226" i="5"/>
  <c r="J227" i="5"/>
  <c r="J229" i="5"/>
  <c r="J230" i="5"/>
  <c r="J231" i="5"/>
  <c r="J232" i="5"/>
  <c r="J234" i="5"/>
  <c r="J236" i="5"/>
  <c r="J237" i="5"/>
  <c r="F183" i="5"/>
  <c r="F46" i="5"/>
  <c r="J13" i="5"/>
  <c r="H14" i="2" l="1"/>
  <c r="H15" i="2"/>
  <c r="H20" i="2"/>
  <c r="H21" i="2"/>
  <c r="H22" i="2"/>
  <c r="H23" i="2"/>
  <c r="H24" i="2"/>
  <c r="H29" i="2"/>
  <c r="H30" i="2"/>
  <c r="H31" i="2"/>
  <c r="H34" i="2"/>
  <c r="H36" i="2"/>
  <c r="H37" i="2"/>
  <c r="H38" i="2"/>
  <c r="H39" i="2"/>
  <c r="H40" i="2"/>
  <c r="H41" i="2"/>
  <c r="H42" i="2"/>
  <c r="H43" i="2"/>
  <c r="H44" i="2"/>
  <c r="H48" i="2"/>
  <c r="H49" i="2"/>
  <c r="H50" i="2"/>
  <c r="H51" i="2"/>
  <c r="H52" i="2"/>
  <c r="H53" i="2"/>
  <c r="H54" i="2"/>
  <c r="H55" i="2"/>
  <c r="H56" i="2"/>
  <c r="H58" i="2"/>
  <c r="H59" i="2"/>
  <c r="H60" i="2"/>
  <c r="H61" i="2"/>
  <c r="H62" i="2"/>
  <c r="H63" i="2"/>
  <c r="H64" i="2"/>
  <c r="H67" i="2"/>
  <c r="H68" i="2"/>
  <c r="H69" i="2"/>
  <c r="H72" i="2"/>
  <c r="H73" i="2"/>
  <c r="H74" i="2"/>
  <c r="H79" i="2"/>
  <c r="H81" i="2"/>
  <c r="H83" i="2"/>
  <c r="H85" i="2"/>
  <c r="H86" i="2"/>
  <c r="H87" i="2"/>
  <c r="H88" i="2"/>
  <c r="H89" i="2"/>
  <c r="H90" i="2"/>
  <c r="H91" i="2"/>
  <c r="H92" i="2"/>
  <c r="H93" i="2"/>
  <c r="H95" i="2"/>
  <c r="H96" i="2"/>
  <c r="H97" i="2"/>
  <c r="H102" i="2"/>
  <c r="H103" i="2"/>
  <c r="H104" i="2"/>
  <c r="H105" i="2"/>
  <c r="H108" i="2"/>
  <c r="H109" i="2"/>
  <c r="H110" i="2"/>
  <c r="H111" i="2"/>
  <c r="H112" i="2"/>
  <c r="H113" i="2"/>
  <c r="H114" i="2"/>
  <c r="H115" i="2"/>
  <c r="H117" i="2"/>
  <c r="H118" i="2"/>
  <c r="H119" i="2"/>
  <c r="H123" i="2"/>
  <c r="H125" i="2"/>
  <c r="H126" i="2"/>
  <c r="H127" i="2"/>
  <c r="H128" i="2"/>
  <c r="H129" i="2"/>
  <c r="H130" i="2"/>
  <c r="H131" i="2"/>
  <c r="H132" i="2"/>
  <c r="H133" i="2"/>
  <c r="H137" i="2"/>
  <c r="H139" i="2"/>
  <c r="H140" i="2"/>
  <c r="H141" i="2"/>
  <c r="H144" i="2"/>
  <c r="H145" i="2"/>
  <c r="H146" i="2"/>
  <c r="H149" i="2"/>
  <c r="H150" i="2"/>
  <c r="H151" i="2"/>
  <c r="H152" i="2"/>
  <c r="H153" i="2"/>
  <c r="H154" i="2"/>
  <c r="H155" i="2"/>
  <c r="H157" i="2"/>
  <c r="H158" i="2"/>
  <c r="H159" i="2"/>
  <c r="H160" i="2"/>
  <c r="H161" i="2"/>
  <c r="H164" i="2"/>
  <c r="H167" i="2"/>
  <c r="H168" i="2"/>
  <c r="H169" i="2"/>
  <c r="H170" i="2"/>
  <c r="H171" i="2"/>
  <c r="H172" i="2"/>
  <c r="H173" i="2"/>
  <c r="H177" i="2"/>
  <c r="H178" i="2"/>
  <c r="H179" i="2"/>
  <c r="H180" i="2"/>
  <c r="H181" i="2"/>
  <c r="H185" i="2"/>
  <c r="H186" i="2"/>
  <c r="H187" i="2"/>
  <c r="H188" i="2"/>
  <c r="H189" i="2"/>
  <c r="H190" i="2"/>
  <c r="H191" i="2"/>
  <c r="H192" i="2"/>
  <c r="H202" i="2"/>
  <c r="H203" i="2"/>
  <c r="H204" i="2"/>
  <c r="H205" i="2"/>
  <c r="H206" i="2"/>
  <c r="H208" i="2"/>
  <c r="H209" i="2"/>
  <c r="H211" i="2"/>
  <c r="H212" i="2"/>
  <c r="H213" i="2"/>
  <c r="H214" i="2"/>
  <c r="H215" i="2"/>
  <c r="H216" i="2"/>
  <c r="H218" i="2"/>
  <c r="H219" i="2"/>
  <c r="H224" i="2"/>
  <c r="H225" i="2"/>
  <c r="H226" i="2"/>
  <c r="H227" i="2"/>
  <c r="H229" i="2"/>
  <c r="H230" i="2"/>
  <c r="H232" i="2"/>
  <c r="H233" i="2"/>
  <c r="H234" i="2"/>
  <c r="H235" i="2"/>
  <c r="H236" i="2"/>
  <c r="H237" i="2"/>
  <c r="H238" i="2"/>
  <c r="H239" i="2"/>
  <c r="H240" i="2"/>
  <c r="G14" i="2"/>
  <c r="G15" i="2"/>
  <c r="G20" i="2"/>
  <c r="G21" i="2"/>
  <c r="G22" i="2"/>
  <c r="G23" i="2"/>
  <c r="G24" i="2"/>
  <c r="G29" i="2"/>
  <c r="G30" i="2"/>
  <c r="G31" i="2"/>
  <c r="G34" i="2"/>
  <c r="G36" i="2"/>
  <c r="G37" i="2"/>
  <c r="G38" i="2"/>
  <c r="G39" i="2"/>
  <c r="G40" i="2"/>
  <c r="G41" i="2"/>
  <c r="G42" i="2"/>
  <c r="G43" i="2"/>
  <c r="G44" i="2"/>
  <c r="G48" i="2"/>
  <c r="G49" i="2"/>
  <c r="G50" i="2"/>
  <c r="G51" i="2"/>
  <c r="G52" i="2"/>
  <c r="G53" i="2"/>
  <c r="G54" i="2"/>
  <c r="G55" i="2"/>
  <c r="G56" i="2"/>
  <c r="G58" i="2"/>
  <c r="G59" i="2"/>
  <c r="G60" i="2"/>
  <c r="G61" i="2"/>
  <c r="G62" i="2"/>
  <c r="G63" i="2"/>
  <c r="G64" i="2"/>
  <c r="G67" i="2"/>
  <c r="G68" i="2"/>
  <c r="G69" i="2"/>
  <c r="G72" i="2"/>
  <c r="G73" i="2"/>
  <c r="G74" i="2"/>
  <c r="G79" i="2"/>
  <c r="G81" i="2"/>
  <c r="G83" i="2"/>
  <c r="G85" i="2"/>
  <c r="G86" i="2"/>
  <c r="G87" i="2"/>
  <c r="G88" i="2"/>
  <c r="G89" i="2"/>
  <c r="G90" i="2"/>
  <c r="G91" i="2"/>
  <c r="G92" i="2"/>
  <c r="G93" i="2"/>
  <c r="G95" i="2"/>
  <c r="G96" i="2"/>
  <c r="G97" i="2"/>
  <c r="G102" i="2"/>
  <c r="G103" i="2"/>
  <c r="G104" i="2"/>
  <c r="G105" i="2"/>
  <c r="G108" i="2"/>
  <c r="G109" i="2"/>
  <c r="G110" i="2"/>
  <c r="G111" i="2"/>
  <c r="G112" i="2"/>
  <c r="G113" i="2"/>
  <c r="G114" i="2"/>
  <c r="G115" i="2"/>
  <c r="G117" i="2"/>
  <c r="G118" i="2"/>
  <c r="G119" i="2"/>
  <c r="G123" i="2"/>
  <c r="G125" i="2"/>
  <c r="G126" i="2"/>
  <c r="G127" i="2"/>
  <c r="G128" i="2"/>
  <c r="G129" i="2"/>
  <c r="G130" i="2"/>
  <c r="G131" i="2"/>
  <c r="G132" i="2"/>
  <c r="G133" i="2"/>
  <c r="G137" i="2"/>
  <c r="G139" i="2"/>
  <c r="G140" i="2"/>
  <c r="G141" i="2"/>
  <c r="G144" i="2"/>
  <c r="G145" i="2"/>
  <c r="G146" i="2"/>
  <c r="G149" i="2"/>
  <c r="G150" i="2"/>
  <c r="G151" i="2"/>
  <c r="G152" i="2"/>
  <c r="G153" i="2"/>
  <c r="G154" i="2"/>
  <c r="G155" i="2"/>
  <c r="G157" i="2"/>
  <c r="G158" i="2"/>
  <c r="G159" i="2"/>
  <c r="G160" i="2"/>
  <c r="G161" i="2"/>
  <c r="G164" i="2"/>
  <c r="G167" i="2"/>
  <c r="G168" i="2"/>
  <c r="G169" i="2"/>
  <c r="G170" i="2"/>
  <c r="G171" i="2"/>
  <c r="G172" i="2"/>
  <c r="G173" i="2"/>
  <c r="G177" i="2"/>
  <c r="G178" i="2"/>
  <c r="G179" i="2"/>
  <c r="G180" i="2"/>
  <c r="G181" i="2"/>
  <c r="G185" i="2"/>
  <c r="G186" i="2"/>
  <c r="G187" i="2"/>
  <c r="G188" i="2"/>
  <c r="G189" i="2"/>
  <c r="G190" i="2"/>
  <c r="G191" i="2"/>
  <c r="G192" i="2"/>
  <c r="G202" i="2"/>
  <c r="G203" i="2"/>
  <c r="G204" i="2"/>
  <c r="G205" i="2"/>
  <c r="G206" i="2"/>
  <c r="G208" i="2"/>
  <c r="G209" i="2"/>
  <c r="G211" i="2"/>
  <c r="G212" i="2"/>
  <c r="G213" i="2"/>
  <c r="G214" i="2"/>
  <c r="G215" i="2"/>
  <c r="G216" i="2"/>
  <c r="G218" i="2"/>
  <c r="G219" i="2"/>
  <c r="G224" i="2"/>
  <c r="G225" i="2"/>
  <c r="G226" i="2"/>
  <c r="G227" i="2"/>
  <c r="G229" i="2"/>
  <c r="G230" i="2"/>
  <c r="G232" i="2"/>
  <c r="G233" i="2"/>
  <c r="G234" i="2"/>
  <c r="G235" i="2"/>
  <c r="G236" i="2"/>
  <c r="G237" i="2"/>
  <c r="G238" i="2"/>
  <c r="G239" i="2"/>
  <c r="G240" i="2"/>
  <c r="H13" i="2"/>
  <c r="G13" i="2"/>
  <c r="H14" i="3"/>
  <c r="H15" i="3"/>
  <c r="H18" i="3"/>
  <c r="H19" i="3"/>
  <c r="H20" i="3"/>
  <c r="H23" i="3"/>
  <c r="H24" i="3"/>
  <c r="H25" i="3"/>
  <c r="H28" i="3"/>
  <c r="H29" i="3"/>
  <c r="H30" i="3"/>
  <c r="H35" i="3"/>
  <c r="H64" i="3"/>
  <c r="H65" i="3"/>
  <c r="H66" i="3"/>
  <c r="H67" i="3"/>
  <c r="H68" i="3"/>
  <c r="H69" i="3"/>
  <c r="H70" i="3"/>
  <c r="H71" i="3"/>
  <c r="H73" i="3"/>
  <c r="H74" i="3"/>
  <c r="H75" i="3"/>
  <c r="H79" i="3"/>
  <c r="H80" i="3"/>
  <c r="H81" i="3"/>
  <c r="H82" i="3"/>
  <c r="H84" i="3"/>
  <c r="H85" i="3"/>
  <c r="H87" i="3"/>
  <c r="H88" i="3"/>
  <c r="H89" i="3"/>
  <c r="H90" i="3"/>
  <c r="H91" i="3"/>
  <c r="H92" i="3"/>
  <c r="H93" i="3"/>
  <c r="H94" i="3"/>
  <c r="H95" i="3"/>
  <c r="H13" i="3"/>
  <c r="G13" i="3"/>
  <c r="D121" i="4"/>
  <c r="E121" i="4"/>
  <c r="F121" i="4"/>
  <c r="D102" i="4"/>
  <c r="E102" i="4"/>
  <c r="F102" i="4"/>
  <c r="D91" i="4"/>
  <c r="E91" i="4"/>
  <c r="F91" i="4"/>
  <c r="D74" i="4"/>
  <c r="E74" i="4"/>
  <c r="F74" i="4"/>
  <c r="D61" i="4"/>
  <c r="E61" i="4"/>
  <c r="F61" i="4"/>
  <c r="D31" i="4"/>
  <c r="E31" i="4"/>
  <c r="F31" i="4"/>
  <c r="D26" i="4"/>
  <c r="E26" i="4"/>
  <c r="F26" i="4"/>
  <c r="D21" i="4"/>
  <c r="E21" i="4"/>
  <c r="F21" i="4"/>
  <c r="D16" i="4"/>
  <c r="E16" i="4"/>
  <c r="F16" i="4"/>
  <c r="I14" i="4"/>
  <c r="I15" i="4"/>
  <c r="I18" i="4"/>
  <c r="I19" i="4"/>
  <c r="I20" i="4"/>
  <c r="I23" i="4"/>
  <c r="I24" i="4"/>
  <c r="I25" i="4"/>
  <c r="I28" i="4"/>
  <c r="I29" i="4"/>
  <c r="I30" i="4"/>
  <c r="I34" i="4"/>
  <c r="I36" i="4"/>
  <c r="I38" i="4"/>
  <c r="I40" i="4"/>
  <c r="I41" i="4"/>
  <c r="I42" i="4"/>
  <c r="I43" i="4"/>
  <c r="I44" i="4"/>
  <c r="I45" i="4"/>
  <c r="I46" i="4"/>
  <c r="I47" i="4"/>
  <c r="I49" i="4"/>
  <c r="I50" i="4"/>
  <c r="I52" i="4"/>
  <c r="I53" i="4"/>
  <c r="I54" i="4"/>
  <c r="I55" i="4"/>
  <c r="I56" i="4"/>
  <c r="I57" i="4"/>
  <c r="I59" i="4"/>
  <c r="I60" i="4"/>
  <c r="I63" i="4"/>
  <c r="I64" i="4"/>
  <c r="I65" i="4"/>
  <c r="I66" i="4"/>
  <c r="I67" i="4"/>
  <c r="I68" i="4"/>
  <c r="I69" i="4"/>
  <c r="I70" i="4"/>
  <c r="I71" i="4"/>
  <c r="I72" i="4"/>
  <c r="I73" i="4"/>
  <c r="I76" i="4"/>
  <c r="I77" i="4"/>
  <c r="I78" i="4"/>
  <c r="I79" i="4"/>
  <c r="I80" i="4"/>
  <c r="I81" i="4"/>
  <c r="I82" i="4"/>
  <c r="I83" i="4"/>
  <c r="I84" i="4"/>
  <c r="I86" i="4"/>
  <c r="I87" i="4"/>
  <c r="I88" i="4"/>
  <c r="I89" i="4"/>
  <c r="I90" i="4"/>
  <c r="I93" i="4"/>
  <c r="I94" i="4"/>
  <c r="I95" i="4"/>
  <c r="I96" i="4"/>
  <c r="I97" i="4"/>
  <c r="I98" i="4"/>
  <c r="I99" i="4"/>
  <c r="I100" i="4"/>
  <c r="I101" i="4"/>
  <c r="I104" i="4"/>
  <c r="I105" i="4"/>
  <c r="I106" i="4"/>
  <c r="I107" i="4"/>
  <c r="I109" i="4"/>
  <c r="I110" i="4"/>
  <c r="I112" i="4"/>
  <c r="I113" i="4"/>
  <c r="I114" i="4"/>
  <c r="I115" i="4"/>
  <c r="I116" i="4"/>
  <c r="I117" i="4"/>
  <c r="I118" i="4"/>
  <c r="I119" i="4"/>
  <c r="I120" i="4"/>
  <c r="H14" i="4"/>
  <c r="H15" i="4"/>
  <c r="H18" i="4"/>
  <c r="H19" i="4"/>
  <c r="H20" i="4"/>
  <c r="H23" i="4"/>
  <c r="H24" i="4"/>
  <c r="H25" i="4"/>
  <c r="H28" i="4"/>
  <c r="H29" i="4"/>
  <c r="H30" i="4"/>
  <c r="H34" i="4"/>
  <c r="H36" i="4"/>
  <c r="H38" i="4"/>
  <c r="H40" i="4"/>
  <c r="H41" i="4"/>
  <c r="H42" i="4"/>
  <c r="H43" i="4"/>
  <c r="H44" i="4"/>
  <c r="H45" i="4"/>
  <c r="H46" i="4"/>
  <c r="H47" i="4"/>
  <c r="H49" i="4"/>
  <c r="H50" i="4"/>
  <c r="H52" i="4"/>
  <c r="H53" i="4"/>
  <c r="H54" i="4"/>
  <c r="H55" i="4"/>
  <c r="H56" i="4"/>
  <c r="H57" i="4"/>
  <c r="H59" i="4"/>
  <c r="H60" i="4"/>
  <c r="H63" i="4"/>
  <c r="H64" i="4"/>
  <c r="H65" i="4"/>
  <c r="H66" i="4"/>
  <c r="H67" i="4"/>
  <c r="H68" i="4"/>
  <c r="H69" i="4"/>
  <c r="H70" i="4"/>
  <c r="H71" i="4"/>
  <c r="H72" i="4"/>
  <c r="H73" i="4"/>
  <c r="H76" i="4"/>
  <c r="H77" i="4"/>
  <c r="H78" i="4"/>
  <c r="H79" i="4"/>
  <c r="H80" i="4"/>
  <c r="H81" i="4"/>
  <c r="H82" i="4"/>
  <c r="H83" i="4"/>
  <c r="H84" i="4"/>
  <c r="H86" i="4"/>
  <c r="H87" i="4"/>
  <c r="H88" i="4"/>
  <c r="H89" i="4"/>
  <c r="H90" i="4"/>
  <c r="H93" i="4"/>
  <c r="H94" i="4"/>
  <c r="H95" i="4"/>
  <c r="H96" i="4"/>
  <c r="H97" i="4"/>
  <c r="H98" i="4"/>
  <c r="H99" i="4"/>
  <c r="H100" i="4"/>
  <c r="H101" i="4"/>
  <c r="H104" i="4"/>
  <c r="H105" i="4"/>
  <c r="H106" i="4"/>
  <c r="H107" i="4"/>
  <c r="H109" i="4"/>
  <c r="H110" i="4"/>
  <c r="H112" i="4"/>
  <c r="H113" i="4"/>
  <c r="H114" i="4"/>
  <c r="H115" i="4"/>
  <c r="H116" i="4"/>
  <c r="H117" i="4"/>
  <c r="H118" i="4"/>
  <c r="H119" i="4"/>
  <c r="H120" i="4"/>
  <c r="G14" i="4"/>
  <c r="G15" i="4"/>
  <c r="G18" i="4"/>
  <c r="G19" i="4"/>
  <c r="G20" i="4"/>
  <c r="G23" i="4"/>
  <c r="G24" i="4"/>
  <c r="G25" i="4"/>
  <c r="G28" i="4"/>
  <c r="G29" i="4"/>
  <c r="G30" i="4"/>
  <c r="G34" i="4"/>
  <c r="G36" i="4"/>
  <c r="G38" i="4"/>
  <c r="G40" i="4"/>
  <c r="G41" i="4"/>
  <c r="G42" i="4"/>
  <c r="G43" i="4"/>
  <c r="G44" i="4"/>
  <c r="G45" i="4"/>
  <c r="G46" i="4"/>
  <c r="G47" i="4"/>
  <c r="G49" i="4"/>
  <c r="G50" i="4"/>
  <c r="G52" i="4"/>
  <c r="G53" i="4"/>
  <c r="G54" i="4"/>
  <c r="G55" i="4"/>
  <c r="G56" i="4"/>
  <c r="G57" i="4"/>
  <c r="G59" i="4"/>
  <c r="G60" i="4"/>
  <c r="G63" i="4"/>
  <c r="G64" i="4"/>
  <c r="G65" i="4"/>
  <c r="G66" i="4"/>
  <c r="G67" i="4"/>
  <c r="G68" i="4"/>
  <c r="G69" i="4"/>
  <c r="G70" i="4"/>
  <c r="G71" i="4"/>
  <c r="G72" i="4"/>
  <c r="G73" i="4"/>
  <c r="G76" i="4"/>
  <c r="G77" i="4"/>
  <c r="G78" i="4"/>
  <c r="G79" i="4"/>
  <c r="G80" i="4"/>
  <c r="G81" i="4"/>
  <c r="G82" i="4"/>
  <c r="G83" i="4"/>
  <c r="G84" i="4"/>
  <c r="G86" i="4"/>
  <c r="G87" i="4"/>
  <c r="G88" i="4"/>
  <c r="G89" i="4"/>
  <c r="G90" i="4"/>
  <c r="G93" i="4"/>
  <c r="G94" i="4"/>
  <c r="G95" i="4"/>
  <c r="G96" i="4"/>
  <c r="G97" i="4"/>
  <c r="G98" i="4"/>
  <c r="G99" i="4"/>
  <c r="G100" i="4"/>
  <c r="G101" i="4"/>
  <c r="G104" i="4"/>
  <c r="G105" i="4"/>
  <c r="G106" i="4"/>
  <c r="G107" i="4"/>
  <c r="G109" i="4"/>
  <c r="G110" i="4"/>
  <c r="G112" i="4"/>
  <c r="G113" i="4"/>
  <c r="G114" i="4"/>
  <c r="G115" i="4"/>
  <c r="G116" i="4"/>
  <c r="G117" i="4"/>
  <c r="G118" i="4"/>
  <c r="G119" i="4"/>
  <c r="G120" i="4"/>
  <c r="I13" i="4"/>
  <c r="H13" i="4"/>
  <c r="G13" i="4"/>
  <c r="I237" i="5"/>
  <c r="H237" i="5"/>
  <c r="G237" i="5"/>
  <c r="D238" i="5"/>
  <c r="E238" i="5"/>
  <c r="F238" i="5"/>
  <c r="D219" i="5"/>
  <c r="E219" i="5"/>
  <c r="F219" i="5"/>
  <c r="D196" i="5"/>
  <c r="E196" i="5"/>
  <c r="F196" i="5"/>
  <c r="D183" i="5"/>
  <c r="E183" i="5"/>
  <c r="D176" i="5"/>
  <c r="E176" i="5"/>
  <c r="F176" i="5"/>
  <c r="D165" i="5"/>
  <c r="E165" i="5"/>
  <c r="F165" i="5"/>
  <c r="D148" i="5"/>
  <c r="E148" i="5"/>
  <c r="F148" i="5"/>
  <c r="D130" i="5"/>
  <c r="E130" i="5"/>
  <c r="F130" i="5"/>
  <c r="D117" i="5"/>
  <c r="E117" i="5"/>
  <c r="F117" i="5"/>
  <c r="D104" i="5"/>
  <c r="E104" i="5"/>
  <c r="F104" i="5"/>
  <c r="D75" i="5"/>
  <c r="E75" i="5"/>
  <c r="F75" i="5"/>
  <c r="D70" i="5"/>
  <c r="E70" i="5"/>
  <c r="F70" i="5"/>
  <c r="D65" i="5"/>
  <c r="E65" i="5"/>
  <c r="F65" i="5"/>
  <c r="D46" i="5"/>
  <c r="E46" i="5"/>
  <c r="D33" i="5"/>
  <c r="E33" i="5"/>
  <c r="F33" i="5"/>
  <c r="D28" i="5"/>
  <c r="E28" i="5"/>
  <c r="F28" i="5"/>
  <c r="D16" i="5"/>
  <c r="E16" i="5"/>
  <c r="F16" i="5"/>
  <c r="I14" i="5"/>
  <c r="I15" i="5"/>
  <c r="I19" i="5"/>
  <c r="I20" i="5"/>
  <c r="I21" i="5"/>
  <c r="I22" i="5"/>
  <c r="I23" i="5"/>
  <c r="I24" i="5"/>
  <c r="I25" i="5"/>
  <c r="I26" i="5"/>
  <c r="I27" i="5"/>
  <c r="I30" i="5"/>
  <c r="I31" i="5"/>
  <c r="I32" i="5"/>
  <c r="I35" i="5"/>
  <c r="I37" i="5"/>
  <c r="I38" i="5"/>
  <c r="I39" i="5"/>
  <c r="I40" i="5"/>
  <c r="I41" i="5"/>
  <c r="I42" i="5"/>
  <c r="I43" i="5"/>
  <c r="I44" i="5"/>
  <c r="I45" i="5"/>
  <c r="I48" i="5"/>
  <c r="I49" i="5"/>
  <c r="I50" i="5"/>
  <c r="I51" i="5"/>
  <c r="I52" i="5"/>
  <c r="I53" i="5"/>
  <c r="I54" i="5"/>
  <c r="I55" i="5"/>
  <c r="I56" i="5"/>
  <c r="I58" i="5"/>
  <c r="I59" i="5"/>
  <c r="I60" i="5"/>
  <c r="I61" i="5"/>
  <c r="I62" i="5"/>
  <c r="I63" i="5"/>
  <c r="I64" i="5"/>
  <c r="I67" i="5"/>
  <c r="I68" i="5"/>
  <c r="I69" i="5"/>
  <c r="I72" i="5"/>
  <c r="I73" i="5"/>
  <c r="I74" i="5"/>
  <c r="I78" i="5"/>
  <c r="I80" i="5"/>
  <c r="I82" i="5"/>
  <c r="I84" i="5"/>
  <c r="I85" i="5"/>
  <c r="I86" i="5"/>
  <c r="I87" i="5"/>
  <c r="I88" i="5"/>
  <c r="I89" i="5"/>
  <c r="I90" i="5"/>
  <c r="I91" i="5"/>
  <c r="I93" i="5"/>
  <c r="I94" i="5"/>
  <c r="I96" i="5"/>
  <c r="I97" i="5"/>
  <c r="I98" i="5"/>
  <c r="I99" i="5"/>
  <c r="I100" i="5"/>
  <c r="I101" i="5"/>
  <c r="I102" i="5"/>
  <c r="I103" i="5"/>
  <c r="I106" i="5"/>
  <c r="I107" i="5"/>
  <c r="I108" i="5"/>
  <c r="I109" i="5"/>
  <c r="I110" i="5"/>
  <c r="I111" i="5"/>
  <c r="I112" i="5"/>
  <c r="I113" i="5"/>
  <c r="I114" i="5"/>
  <c r="I115" i="5"/>
  <c r="I116" i="5"/>
  <c r="I119" i="5"/>
  <c r="I121" i="5"/>
  <c r="I122" i="5"/>
  <c r="I123" i="5"/>
  <c r="I124" i="5"/>
  <c r="I125" i="5"/>
  <c r="I126" i="5"/>
  <c r="I127" i="5"/>
  <c r="I128" i="5"/>
  <c r="I129" i="5"/>
  <c r="I132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50" i="5"/>
  <c r="I151" i="5"/>
  <c r="I152" i="5"/>
  <c r="I153" i="5"/>
  <c r="I154" i="5"/>
  <c r="I155" i="5"/>
  <c r="I156" i="5"/>
  <c r="I157" i="5"/>
  <c r="I158" i="5"/>
  <c r="I160" i="5"/>
  <c r="I161" i="5"/>
  <c r="I162" i="5"/>
  <c r="I163" i="5"/>
  <c r="I164" i="5"/>
  <c r="I167" i="5"/>
  <c r="I168" i="5"/>
  <c r="I169" i="5"/>
  <c r="I170" i="5"/>
  <c r="I171" i="5"/>
  <c r="I172" i="5"/>
  <c r="I173" i="5"/>
  <c r="I174" i="5"/>
  <c r="I175" i="5"/>
  <c r="I178" i="5"/>
  <c r="I179" i="5"/>
  <c r="I180" i="5"/>
  <c r="I181" i="5"/>
  <c r="I182" i="5"/>
  <c r="I185" i="5"/>
  <c r="I186" i="5"/>
  <c r="I187" i="5"/>
  <c r="I188" i="5"/>
  <c r="I189" i="5"/>
  <c r="I190" i="5"/>
  <c r="I191" i="5"/>
  <c r="I192" i="5"/>
  <c r="I193" i="5"/>
  <c r="I194" i="5"/>
  <c r="I195" i="5"/>
  <c r="I198" i="5"/>
  <c r="I200" i="5"/>
  <c r="I201" i="5"/>
  <c r="I202" i="5"/>
  <c r="I203" i="5"/>
  <c r="I204" i="5"/>
  <c r="I206" i="5"/>
  <c r="I207" i="5"/>
  <c r="I209" i="5"/>
  <c r="I210" i="5"/>
  <c r="I211" i="5"/>
  <c r="I212" i="5"/>
  <c r="I213" i="5"/>
  <c r="I214" i="5"/>
  <c r="I216" i="5"/>
  <c r="I217" i="5"/>
  <c r="I218" i="5"/>
  <c r="I221" i="5"/>
  <c r="I222" i="5"/>
  <c r="I223" i="5"/>
  <c r="I224" i="5"/>
  <c r="I226" i="5"/>
  <c r="I227" i="5"/>
  <c r="I229" i="5"/>
  <c r="I230" i="5"/>
  <c r="I231" i="5"/>
  <c r="I232" i="5"/>
  <c r="I233" i="5"/>
  <c r="I234" i="5"/>
  <c r="I235" i="5"/>
  <c r="I236" i="5"/>
  <c r="H14" i="5"/>
  <c r="H15" i="5"/>
  <c r="H19" i="5"/>
  <c r="H20" i="5"/>
  <c r="H21" i="5"/>
  <c r="H22" i="5"/>
  <c r="H23" i="5"/>
  <c r="H24" i="5"/>
  <c r="H25" i="5"/>
  <c r="H26" i="5"/>
  <c r="H27" i="5"/>
  <c r="H30" i="5"/>
  <c r="H31" i="5"/>
  <c r="H32" i="5"/>
  <c r="H35" i="5"/>
  <c r="H37" i="5"/>
  <c r="H38" i="5"/>
  <c r="H39" i="5"/>
  <c r="H40" i="5"/>
  <c r="H41" i="5"/>
  <c r="H42" i="5"/>
  <c r="H43" i="5"/>
  <c r="H44" i="5"/>
  <c r="H45" i="5"/>
  <c r="H48" i="5"/>
  <c r="H49" i="5"/>
  <c r="H50" i="5"/>
  <c r="H51" i="5"/>
  <c r="H52" i="5"/>
  <c r="H53" i="5"/>
  <c r="H54" i="5"/>
  <c r="H55" i="5"/>
  <c r="H56" i="5"/>
  <c r="H58" i="5"/>
  <c r="H59" i="5"/>
  <c r="H60" i="5"/>
  <c r="H61" i="5"/>
  <c r="H62" i="5"/>
  <c r="H63" i="5"/>
  <c r="H64" i="5"/>
  <c r="H67" i="5"/>
  <c r="H68" i="5"/>
  <c r="H69" i="5"/>
  <c r="H72" i="5"/>
  <c r="H73" i="5"/>
  <c r="H74" i="5"/>
  <c r="H78" i="5"/>
  <c r="H80" i="5"/>
  <c r="H82" i="5"/>
  <c r="H84" i="5"/>
  <c r="H85" i="5"/>
  <c r="H86" i="5"/>
  <c r="H87" i="5"/>
  <c r="H88" i="5"/>
  <c r="H89" i="5"/>
  <c r="H90" i="5"/>
  <c r="H91" i="5"/>
  <c r="H93" i="5"/>
  <c r="H94" i="5"/>
  <c r="H96" i="5"/>
  <c r="H97" i="5"/>
  <c r="H98" i="5"/>
  <c r="H99" i="5"/>
  <c r="H100" i="5"/>
  <c r="H101" i="5"/>
  <c r="H102" i="5"/>
  <c r="H103" i="5"/>
  <c r="H106" i="5"/>
  <c r="H107" i="5"/>
  <c r="H108" i="5"/>
  <c r="H109" i="5"/>
  <c r="H110" i="5"/>
  <c r="H111" i="5"/>
  <c r="H112" i="5"/>
  <c r="H113" i="5"/>
  <c r="H114" i="5"/>
  <c r="H115" i="5"/>
  <c r="H116" i="5"/>
  <c r="H119" i="5"/>
  <c r="H121" i="5"/>
  <c r="H122" i="5"/>
  <c r="H123" i="5"/>
  <c r="H124" i="5"/>
  <c r="H125" i="5"/>
  <c r="H126" i="5"/>
  <c r="H127" i="5"/>
  <c r="H128" i="5"/>
  <c r="H129" i="5"/>
  <c r="H132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50" i="5"/>
  <c r="H151" i="5"/>
  <c r="H152" i="5"/>
  <c r="H153" i="5"/>
  <c r="H154" i="5"/>
  <c r="H155" i="5"/>
  <c r="H156" i="5"/>
  <c r="H157" i="5"/>
  <c r="H158" i="5"/>
  <c r="H160" i="5"/>
  <c r="H161" i="5"/>
  <c r="H162" i="5"/>
  <c r="H163" i="5"/>
  <c r="H164" i="5"/>
  <c r="H167" i="5"/>
  <c r="H168" i="5"/>
  <c r="H169" i="5"/>
  <c r="H170" i="5"/>
  <c r="H171" i="5"/>
  <c r="H172" i="5"/>
  <c r="H173" i="5"/>
  <c r="H174" i="5"/>
  <c r="H175" i="5"/>
  <c r="H178" i="5"/>
  <c r="H179" i="5"/>
  <c r="H180" i="5"/>
  <c r="H181" i="5"/>
  <c r="H182" i="5"/>
  <c r="H185" i="5"/>
  <c r="H186" i="5"/>
  <c r="H187" i="5"/>
  <c r="H188" i="5"/>
  <c r="H189" i="5"/>
  <c r="H190" i="5"/>
  <c r="H191" i="5"/>
  <c r="H192" i="5"/>
  <c r="H193" i="5"/>
  <c r="H194" i="5"/>
  <c r="H195" i="5"/>
  <c r="H198" i="5"/>
  <c r="H200" i="5"/>
  <c r="H201" i="5"/>
  <c r="H202" i="5"/>
  <c r="H203" i="5"/>
  <c r="H204" i="5"/>
  <c r="H206" i="5"/>
  <c r="H207" i="5"/>
  <c r="H209" i="5"/>
  <c r="H210" i="5"/>
  <c r="H211" i="5"/>
  <c r="H212" i="5"/>
  <c r="H213" i="5"/>
  <c r="H214" i="5"/>
  <c r="H216" i="5"/>
  <c r="H217" i="5"/>
  <c r="H218" i="5"/>
  <c r="H221" i="5"/>
  <c r="H222" i="5"/>
  <c r="H223" i="5"/>
  <c r="H224" i="5"/>
  <c r="H226" i="5"/>
  <c r="H227" i="5"/>
  <c r="H229" i="5"/>
  <c r="H230" i="5"/>
  <c r="H231" i="5"/>
  <c r="H232" i="5"/>
  <c r="H233" i="5"/>
  <c r="H234" i="5"/>
  <c r="H235" i="5"/>
  <c r="H236" i="5"/>
  <c r="G14" i="5"/>
  <c r="G15" i="5"/>
  <c r="G19" i="5"/>
  <c r="G20" i="5"/>
  <c r="G21" i="5"/>
  <c r="G22" i="5"/>
  <c r="G23" i="5"/>
  <c r="G24" i="5"/>
  <c r="G25" i="5"/>
  <c r="G26" i="5"/>
  <c r="G27" i="5"/>
  <c r="G30" i="5"/>
  <c r="G31" i="5"/>
  <c r="G32" i="5"/>
  <c r="G35" i="5"/>
  <c r="G37" i="5"/>
  <c r="G38" i="5"/>
  <c r="G39" i="5"/>
  <c r="G40" i="5"/>
  <c r="G41" i="5"/>
  <c r="G42" i="5"/>
  <c r="G43" i="5"/>
  <c r="G44" i="5"/>
  <c r="G45" i="5"/>
  <c r="G48" i="5"/>
  <c r="G49" i="5"/>
  <c r="G50" i="5"/>
  <c r="G51" i="5"/>
  <c r="G52" i="5"/>
  <c r="G53" i="5"/>
  <c r="G54" i="5"/>
  <c r="G55" i="5"/>
  <c r="G56" i="5"/>
  <c r="G58" i="5"/>
  <c r="G59" i="5"/>
  <c r="G60" i="5"/>
  <c r="G61" i="5"/>
  <c r="G62" i="5"/>
  <c r="G63" i="5"/>
  <c r="G64" i="5"/>
  <c r="G67" i="5"/>
  <c r="G68" i="5"/>
  <c r="G69" i="5"/>
  <c r="G72" i="5"/>
  <c r="G73" i="5"/>
  <c r="G74" i="5"/>
  <c r="G78" i="5"/>
  <c r="G80" i="5"/>
  <c r="G82" i="5"/>
  <c r="G84" i="5"/>
  <c r="G85" i="5"/>
  <c r="G86" i="5"/>
  <c r="G87" i="5"/>
  <c r="G88" i="5"/>
  <c r="G89" i="5"/>
  <c r="G90" i="5"/>
  <c r="G91" i="5"/>
  <c r="G93" i="5"/>
  <c r="G94" i="5"/>
  <c r="G96" i="5"/>
  <c r="G97" i="5"/>
  <c r="G98" i="5"/>
  <c r="G99" i="5"/>
  <c r="G100" i="5"/>
  <c r="G101" i="5"/>
  <c r="G102" i="5"/>
  <c r="G103" i="5"/>
  <c r="G106" i="5"/>
  <c r="G107" i="5"/>
  <c r="G108" i="5"/>
  <c r="G109" i="5"/>
  <c r="G110" i="5"/>
  <c r="G111" i="5"/>
  <c r="G112" i="5"/>
  <c r="G113" i="5"/>
  <c r="G114" i="5"/>
  <c r="G115" i="5"/>
  <c r="G116" i="5"/>
  <c r="G119" i="5"/>
  <c r="G121" i="5"/>
  <c r="G122" i="5"/>
  <c r="G123" i="5"/>
  <c r="G124" i="5"/>
  <c r="G125" i="5"/>
  <c r="G126" i="5"/>
  <c r="G127" i="5"/>
  <c r="G128" i="5"/>
  <c r="G129" i="5"/>
  <c r="G132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50" i="5"/>
  <c r="G151" i="5"/>
  <c r="G152" i="5"/>
  <c r="G153" i="5"/>
  <c r="G154" i="5"/>
  <c r="G155" i="5"/>
  <c r="G156" i="5"/>
  <c r="G157" i="5"/>
  <c r="G158" i="5"/>
  <c r="G160" i="5"/>
  <c r="G161" i="5"/>
  <c r="G162" i="5"/>
  <c r="G163" i="5"/>
  <c r="G164" i="5"/>
  <c r="G167" i="5"/>
  <c r="G168" i="5"/>
  <c r="G169" i="5"/>
  <c r="G170" i="5"/>
  <c r="G171" i="5"/>
  <c r="G172" i="5"/>
  <c r="G173" i="5"/>
  <c r="G174" i="5"/>
  <c r="G175" i="5"/>
  <c r="G178" i="5"/>
  <c r="G179" i="5"/>
  <c r="G180" i="5"/>
  <c r="G181" i="5"/>
  <c r="G182" i="5"/>
  <c r="G185" i="5"/>
  <c r="G186" i="5"/>
  <c r="G187" i="5"/>
  <c r="G188" i="5"/>
  <c r="G189" i="5"/>
  <c r="G190" i="5"/>
  <c r="G191" i="5"/>
  <c r="G192" i="5"/>
  <c r="G193" i="5"/>
  <c r="G194" i="5"/>
  <c r="G195" i="5"/>
  <c r="G198" i="5"/>
  <c r="G200" i="5"/>
  <c r="G201" i="5"/>
  <c r="G202" i="5"/>
  <c r="G203" i="5"/>
  <c r="G204" i="5"/>
  <c r="G206" i="5"/>
  <c r="G207" i="5"/>
  <c r="G209" i="5"/>
  <c r="G210" i="5"/>
  <c r="G211" i="5"/>
  <c r="G212" i="5"/>
  <c r="G213" i="5"/>
  <c r="G214" i="5"/>
  <c r="G216" i="5"/>
  <c r="G217" i="5"/>
  <c r="G218" i="5"/>
  <c r="G221" i="5"/>
  <c r="G222" i="5"/>
  <c r="G223" i="5"/>
  <c r="G224" i="5"/>
  <c r="G226" i="5"/>
  <c r="G227" i="5"/>
  <c r="G229" i="5"/>
  <c r="G230" i="5"/>
  <c r="G231" i="5"/>
  <c r="G232" i="5"/>
  <c r="G233" i="5"/>
  <c r="G234" i="5"/>
  <c r="G235" i="5"/>
  <c r="G236" i="5"/>
  <c r="I13" i="5"/>
  <c r="H13" i="5"/>
  <c r="G13" i="5"/>
  <c r="D122" i="4" l="1"/>
  <c r="I32" i="3"/>
  <c r="F122" i="4"/>
  <c r="E122" i="4"/>
  <c r="J26" i="4"/>
  <c r="J61" i="4"/>
  <c r="J121" i="4" l="1"/>
  <c r="K102" i="4"/>
  <c r="J102" i="4" l="1"/>
  <c r="K122" i="4"/>
  <c r="J122" i="4" s="1"/>
  <c r="J176" i="5"/>
  <c r="J104" i="5"/>
  <c r="C102" i="4" l="1"/>
  <c r="C176" i="5"/>
  <c r="G176" i="5" l="1"/>
  <c r="I176" i="5"/>
  <c r="H176" i="5"/>
  <c r="I102" i="4"/>
  <c r="G102" i="4"/>
  <c r="H102" i="4"/>
  <c r="J16" i="5"/>
  <c r="C238" i="5"/>
  <c r="C104" i="5"/>
  <c r="I238" i="5" l="1"/>
  <c r="H238" i="5"/>
  <c r="G238" i="5"/>
  <c r="H104" i="5"/>
  <c r="I104" i="5"/>
  <c r="G104" i="5"/>
  <c r="J28" i="5"/>
  <c r="I242" i="2" l="1"/>
  <c r="G242" i="2" l="1"/>
  <c r="H242" i="2"/>
  <c r="I135" i="2"/>
  <c r="I46" i="2"/>
  <c r="I222" i="2"/>
  <c r="I196" i="2"/>
  <c r="C183" i="2"/>
  <c r="I183" i="2" s="1"/>
  <c r="I175" i="2"/>
  <c r="I147" i="2"/>
  <c r="J117" i="5"/>
  <c r="C117" i="5"/>
  <c r="I121" i="2"/>
  <c r="C106" i="2"/>
  <c r="I106" i="2" s="1"/>
  <c r="I76" i="2"/>
  <c r="C65" i="2"/>
  <c r="I65" i="2" s="1"/>
  <c r="I32" i="2"/>
  <c r="G117" i="5" l="1"/>
  <c r="H117" i="5"/>
  <c r="I117" i="5"/>
  <c r="I97" i="3"/>
  <c r="G97" i="3"/>
  <c r="I26" i="3"/>
  <c r="G26" i="3"/>
  <c r="I77" i="3"/>
  <c r="G77" i="3"/>
  <c r="I21" i="3"/>
  <c r="G21" i="3"/>
  <c r="H27" i="2"/>
  <c r="I27" i="2"/>
  <c r="G106" i="2"/>
  <c r="H106" i="2"/>
  <c r="G222" i="2"/>
  <c r="H222" i="2"/>
  <c r="G135" i="2"/>
  <c r="H135" i="2"/>
  <c r="G32" i="2"/>
  <c r="H32" i="2"/>
  <c r="H147" i="2"/>
  <c r="G147" i="2"/>
  <c r="G183" i="2"/>
  <c r="H183" i="2"/>
  <c r="G76" i="2"/>
  <c r="H76" i="2"/>
  <c r="G196" i="2"/>
  <c r="H196" i="2"/>
  <c r="G27" i="2"/>
  <c r="H121" i="2"/>
  <c r="G121" i="2"/>
  <c r="G175" i="2"/>
  <c r="H175" i="2"/>
  <c r="G46" i="2"/>
  <c r="H46" i="2"/>
  <c r="H77" i="3"/>
  <c r="H21" i="3"/>
  <c r="H26" i="3"/>
  <c r="H97" i="3"/>
  <c r="G65" i="2"/>
  <c r="H65" i="2"/>
  <c r="C121" i="4"/>
  <c r="J91" i="4"/>
  <c r="J74" i="4"/>
  <c r="C74" i="4"/>
  <c r="C61" i="4"/>
  <c r="J31" i="4"/>
  <c r="J21" i="4"/>
  <c r="C21" i="4"/>
  <c r="J16" i="4"/>
  <c r="C148" i="5"/>
  <c r="J46" i="5"/>
  <c r="C46" i="5"/>
  <c r="K238" i="5"/>
  <c r="J238" i="5" s="1"/>
  <c r="J219" i="5"/>
  <c r="C219" i="5"/>
  <c r="I219" i="5" l="1"/>
  <c r="H219" i="5"/>
  <c r="G219" i="5"/>
  <c r="H46" i="5"/>
  <c r="G46" i="5"/>
  <c r="I46" i="5"/>
  <c r="I148" i="5"/>
  <c r="H148" i="5"/>
  <c r="G148" i="5"/>
  <c r="I121" i="4"/>
  <c r="G121" i="4"/>
  <c r="H121" i="4"/>
  <c r="H61" i="4"/>
  <c r="G61" i="4"/>
  <c r="I61" i="4"/>
  <c r="G21" i="4"/>
  <c r="I21" i="4"/>
  <c r="H21" i="4"/>
  <c r="G74" i="4"/>
  <c r="H74" i="4"/>
  <c r="I74" i="4"/>
  <c r="K196" i="5"/>
  <c r="J196" i="5" s="1"/>
  <c r="C196" i="5"/>
  <c r="J183" i="5"/>
  <c r="C183" i="5"/>
  <c r="J165" i="5"/>
  <c r="C165" i="5"/>
  <c r="J148" i="5"/>
  <c r="C130" i="5"/>
  <c r="J75" i="5"/>
  <c r="J70" i="5"/>
  <c r="J65" i="5"/>
  <c r="C65" i="5"/>
  <c r="K33" i="5"/>
  <c r="J33" i="5" s="1"/>
  <c r="C33" i="5"/>
  <c r="C28" i="5"/>
  <c r="H28" i="5" l="1"/>
  <c r="I28" i="5"/>
  <c r="G28" i="5"/>
  <c r="H33" i="5"/>
  <c r="I33" i="5"/>
  <c r="G33" i="5"/>
  <c r="H130" i="5"/>
  <c r="G130" i="5"/>
  <c r="I130" i="5"/>
  <c r="G165" i="5"/>
  <c r="I165" i="5"/>
  <c r="H165" i="5"/>
  <c r="G183" i="5"/>
  <c r="I183" i="5"/>
  <c r="H183" i="5"/>
  <c r="I196" i="5"/>
  <c r="H196" i="5"/>
  <c r="G196" i="5"/>
  <c r="I65" i="5"/>
  <c r="H65" i="5"/>
  <c r="G65" i="5"/>
  <c r="D239" i="5"/>
  <c r="F239" i="5"/>
  <c r="E239" i="5"/>
  <c r="C70" i="5" l="1"/>
  <c r="G70" i="5" l="1"/>
  <c r="H70" i="5"/>
  <c r="I70" i="5"/>
  <c r="C26" i="4"/>
  <c r="H26" i="4" l="1"/>
  <c r="G26" i="4"/>
  <c r="I26" i="4"/>
  <c r="C70" i="2"/>
  <c r="I70" i="2" s="1"/>
  <c r="G70" i="2" l="1"/>
  <c r="H70" i="2"/>
  <c r="C75" i="5"/>
  <c r="C16" i="5"/>
  <c r="C91" i="4"/>
  <c r="C31" i="4"/>
  <c r="C16" i="4"/>
  <c r="C122" i="4" s="1"/>
  <c r="I162" i="2"/>
  <c r="G16" i="5" l="1"/>
  <c r="H16" i="5"/>
  <c r="I16" i="5"/>
  <c r="G75" i="5"/>
  <c r="H75" i="5"/>
  <c r="I75" i="5"/>
  <c r="I16" i="3"/>
  <c r="G16" i="3"/>
  <c r="G122" i="4"/>
  <c r="I122" i="4"/>
  <c r="H122" i="4"/>
  <c r="H31" i="4"/>
  <c r="I31" i="4"/>
  <c r="G31" i="4"/>
  <c r="H16" i="4"/>
  <c r="G16" i="4"/>
  <c r="I16" i="4"/>
  <c r="H91" i="4"/>
  <c r="I91" i="4"/>
  <c r="G91" i="4"/>
  <c r="G162" i="2"/>
  <c r="H162" i="2"/>
  <c r="H17" i="2"/>
  <c r="G17" i="2"/>
  <c r="H16" i="3"/>
  <c r="C239" i="5"/>
  <c r="I243" i="2"/>
  <c r="H243" i="2" l="1"/>
  <c r="G243" i="2"/>
  <c r="G239" i="5"/>
  <c r="I239" i="5"/>
  <c r="H239" i="5"/>
  <c r="J130" i="5" l="1"/>
  <c r="K239" i="5"/>
  <c r="J239" i="5" s="1"/>
  <c r="H32" i="3"/>
  <c r="I98" i="3" l="1"/>
  <c r="G98" i="3"/>
  <c r="H98" i="3"/>
  <c r="I17" i="2"/>
</calcChain>
</file>

<file path=xl/sharedStrings.xml><?xml version="1.0" encoding="utf-8"?>
<sst xmlns="http://schemas.openxmlformats.org/spreadsheetml/2006/main" count="763" uniqueCount="291">
  <si>
    <t>Амурский муниципальный район</t>
  </si>
  <si>
    <t>ОО Амурское РОО и Р (2045)</t>
  </si>
  <si>
    <t>Хабаровское ГОО и Р (2044)</t>
  </si>
  <si>
    <t xml:space="preserve">Итого по Амурскому муниципальному району </t>
  </si>
  <si>
    <t>Аяно-Майский муниципальный район</t>
  </si>
  <si>
    <t>МОООО и Р "Кречет" (1978)</t>
  </si>
  <si>
    <t>ООО РОПО "Маймакан" (1957)</t>
  </si>
  <si>
    <t>ОО Аяно-Майское РОО и Р (1990)</t>
  </si>
  <si>
    <t>НОХ ООО "Тайга" (2015)</t>
  </si>
  <si>
    <t>Итого по Аяно-Майскому муниципальному району</t>
  </si>
  <si>
    <t>Бикинский муниципальный район</t>
  </si>
  <si>
    <t>ОО Бикинское РОО и Р (2036)</t>
  </si>
  <si>
    <t>ОАО ГПХ "Вяземский" (0003739)</t>
  </si>
  <si>
    <t>Итого по Бикинскому муниципальному району</t>
  </si>
  <si>
    <t>Ванинский муниципальный район</t>
  </si>
  <si>
    <t>ЗАО СПХ (0000003)</t>
  </si>
  <si>
    <t>ООО "Власов" (1972)</t>
  </si>
  <si>
    <t>ОКМНС НКХ (2074)</t>
  </si>
  <si>
    <t>ХРО ВОО ОСОО (2025)</t>
  </si>
  <si>
    <t>ОО Ванинское РСОО и Р (2026)</t>
  </si>
  <si>
    <t>Кооператив "Таежный" (0003803)</t>
  </si>
  <si>
    <t>Заказник "Мопау"</t>
  </si>
  <si>
    <t>Итого по Ванинскому муниципальному району</t>
  </si>
  <si>
    <t>Верхнебуреинский муниципальный район</t>
  </si>
  <si>
    <t>ЗАО "Фауна" (0003796)</t>
  </si>
  <si>
    <t>ОКМНС "Ургальский ОРС-1" (1933)</t>
  </si>
  <si>
    <t>ОО Верхнебуреинское РОО и Р (1911)</t>
  </si>
  <si>
    <t>ООО "Адникан" (1912)</t>
  </si>
  <si>
    <t>ООО "Аимка" (1916)</t>
  </si>
  <si>
    <t>ООО "Нижний Мельгин" (1931)</t>
  </si>
  <si>
    <t>ООО "Телемжан" (1984)</t>
  </si>
  <si>
    <t>ООО "Север" (1960)</t>
  </si>
  <si>
    <t>ООО "Туюн" (1956)</t>
  </si>
  <si>
    <t>ООО "Охотник" (1906)</t>
  </si>
  <si>
    <t>ООО "Брусничный" (1983)</t>
  </si>
  <si>
    <t>ООО РОПО "Шахтинская" (2084)</t>
  </si>
  <si>
    <t>Итого по Верхнебуреинскому муниципальному району</t>
  </si>
  <si>
    <t>Вяземский муниципальный район</t>
  </si>
  <si>
    <t>ОО Вяземское РОО и Р (1905)</t>
  </si>
  <si>
    <t>ООО "Подхоренок" (1973)</t>
  </si>
  <si>
    <t>ОАО ГПХ "Вяземский" (0003794)</t>
  </si>
  <si>
    <t>Итого по Вяземскому муниципальному району</t>
  </si>
  <si>
    <t>Комсомольский муниципальный район</t>
  </si>
  <si>
    <t>ООО "Промысловик" (1894)</t>
  </si>
  <si>
    <t>ООО "Курга" (1908)</t>
  </si>
  <si>
    <t>ООО Комсомольское РОО и Р (1895)</t>
  </si>
  <si>
    <t>Итого по Комсомольскому муниципальному району</t>
  </si>
  <si>
    <t>Муниципальный район имени Лазо</t>
  </si>
  <si>
    <t>ОО РОО и Р им. Лазо (2058)</t>
  </si>
  <si>
    <t>МППХ "Лазовское" (2062)</t>
  </si>
  <si>
    <t>МО ВОО ОСОО ДВО (2007)</t>
  </si>
  <si>
    <t>ООО "Хомино" (2012)</t>
  </si>
  <si>
    <t>ООО ЛОХ "Дурминское" (1964)</t>
  </si>
  <si>
    <t>ПДСК "Профиль" (1965)</t>
  </si>
  <si>
    <t>ООО "Лесные продукты" (1954)</t>
  </si>
  <si>
    <t>Хабаровский КРПС (1988)</t>
  </si>
  <si>
    <t>ХКОО КО и Р "Ударный" (2070)</t>
  </si>
  <si>
    <t xml:space="preserve">ООО ОКМНС "Сукпай" (2077) </t>
  </si>
  <si>
    <t>Заказник "Чукенский"</t>
  </si>
  <si>
    <t>Заказник "Матайский"</t>
  </si>
  <si>
    <t>Итого по муниципальному району имени Лазо</t>
  </si>
  <si>
    <t>Нанайский муниципальный район</t>
  </si>
  <si>
    <t>ОО Хабаровское ГОО и Р (1976)</t>
  </si>
  <si>
    <t>МОООО и Р "Кречет" (1980)</t>
  </si>
  <si>
    <t>МОООО и Р "Кречет" (2022)</t>
  </si>
  <si>
    <t>Нанайское РАЙПО (0003791)</t>
  </si>
  <si>
    <t>ООО "Амтур" (1946)</t>
  </si>
  <si>
    <t>ООО "Таежное" (2067)</t>
  </si>
  <si>
    <t>ООО "Уджаки" (2072)</t>
  </si>
  <si>
    <t>Итого по Нанайскому муниципальному району</t>
  </si>
  <si>
    <t>Николаевский муниципальный район</t>
  </si>
  <si>
    <t>ОО Николаевское РОО и Р (1991)</t>
  </si>
  <si>
    <t>Хабаровский КРПС (1927)</t>
  </si>
  <si>
    <t>Итого по Николаевскому муниципальному району</t>
  </si>
  <si>
    <t>Охотский муниципальный район</t>
  </si>
  <si>
    <t>МОООО и Р "Кречет" (1981)</t>
  </si>
  <si>
    <t>ООО "Урма" (1934)</t>
  </si>
  <si>
    <t>ООО "Урма" (2043)</t>
  </si>
  <si>
    <t>ОО Охотское РОО и Р (1999)</t>
  </si>
  <si>
    <t>ООО "Диана" (1930)</t>
  </si>
  <si>
    <t>ООО "Диана" (2069)</t>
  </si>
  <si>
    <t>ООО ОКМНС "Усчан" (2087)</t>
  </si>
  <si>
    <t>Итого по Охотскому муниципальному району</t>
  </si>
  <si>
    <t>Муниципальнай район имени Полины Осипенко</t>
  </si>
  <si>
    <t>Хабаровский КРПС (1928)</t>
  </si>
  <si>
    <t>Хабаровский КРПС (2053)</t>
  </si>
  <si>
    <t>ООО Фактория "Чукчагир" (2042)</t>
  </si>
  <si>
    <t>ООО "Максимов и С" (1898)</t>
  </si>
  <si>
    <t>ООО НО "Меван" (1963)</t>
  </si>
  <si>
    <t>ООО "Омал" (2017)</t>
  </si>
  <si>
    <t>ООО "Интеграл" (2030)</t>
  </si>
  <si>
    <t>ОО РОО и Р им. Полины Осипенко (1903)</t>
  </si>
  <si>
    <t>ООО ЭО "Охотник" (1904)</t>
  </si>
  <si>
    <t>РЭО КМНС "ЮКТЭ" (0003800)</t>
  </si>
  <si>
    <t>РЭО КМНС "ЮКТЭ" (0003801)</t>
  </si>
  <si>
    <t>РЭО КМНС "ЮКТЭ" (0003802)</t>
  </si>
  <si>
    <t>Итого по муниципальному району имени Полины Осипенко</t>
  </si>
  <si>
    <t>ЗАО СПХ (0000001)</t>
  </si>
  <si>
    <t>ЗАО СПХ (0000002)</t>
  </si>
  <si>
    <t>НО ООО "Ороч" (1958)</t>
  </si>
  <si>
    <t>ООО "Перекат-Тур" (2049)</t>
  </si>
  <si>
    <t>ООО "Тайга" (1974)</t>
  </si>
  <si>
    <t>ОО Советско-Гаванское РОО и Р (1971)</t>
  </si>
  <si>
    <t>ОО Советско-Гаванское РОО и Р (0003792)</t>
  </si>
  <si>
    <t>ОО Советско-Гаванское РОО и Р (2066)</t>
  </si>
  <si>
    <t>Итого по Советско-Гаванскому муниципальному району</t>
  </si>
  <si>
    <t>Тугуро-Чумиканский муниципальный район</t>
  </si>
  <si>
    <t>ЗАО "Фауна" (2054)</t>
  </si>
  <si>
    <t>Хабаровский КРПС (1926)</t>
  </si>
  <si>
    <t>ЗАО "Восток-Пушнина" (1992)</t>
  </si>
  <si>
    <t>ЗАО "Восток-Пушнина" (2055)</t>
  </si>
  <si>
    <t>НСПК "Чуттан" (1953)</t>
  </si>
  <si>
    <t>РА "Усалгин" (2037)</t>
  </si>
  <si>
    <t>ООО "Ассини" (2071)</t>
  </si>
  <si>
    <t>ООО "Ассини" (1937)</t>
  </si>
  <si>
    <t>ООО "Джана" (1944)</t>
  </si>
  <si>
    <t>Итого по Тугуро-Чумиканскому муниципальному району</t>
  </si>
  <si>
    <t>Ульчский муниципальный район</t>
  </si>
  <si>
    <t>МОООО и Р "Кречет" (1982)</t>
  </si>
  <si>
    <t>ОО Ульчское РОО и Р (1948)</t>
  </si>
  <si>
    <t>ООО "Джук" (1897)</t>
  </si>
  <si>
    <t>ООО "Фарт" (2090)</t>
  </si>
  <si>
    <t>ООО "Фарт" (00003806)</t>
  </si>
  <si>
    <t>Итого по Ульчскому муниципальному району</t>
  </si>
  <si>
    <t>Хабаровский муниципальный район</t>
  </si>
  <si>
    <t>ОО Хабаровское ГОО и Р (1977)</t>
  </si>
  <si>
    <t>ДВФ ГНУ ВНИИОЗ (2050)</t>
  </si>
  <si>
    <t>МО ВОО ОСОО ДВО (2014)</t>
  </si>
  <si>
    <t>ООО "Таежное" (2002)</t>
  </si>
  <si>
    <t>РА "Усалгин" (2029)</t>
  </si>
  <si>
    <t>ООО "Междуречье" (2061)</t>
  </si>
  <si>
    <t>ООО "ПКФ 17/7" (2073)</t>
  </si>
  <si>
    <t>ООО ОПФ ПКФ "Диана" (1987)</t>
  </si>
  <si>
    <t>ХКОО "ОНЭКС" (2078)</t>
  </si>
  <si>
    <t>Итого по Хабаровскому муниципальному району</t>
  </si>
  <si>
    <t>Всего по Хабаровскому краю</t>
  </si>
  <si>
    <t>№ п/п</t>
  </si>
  <si>
    <t>Наименование закрепленного охотничьего угодия, общедоступных охотничьих угодий муниципальных ррайонов и иной территории, являющейся средой обитания охотничьих ресурсов</t>
  </si>
  <si>
    <t>Площадь свойственная для обитания вида охотничьих ресурсов, тыс.га</t>
  </si>
  <si>
    <t>Численность вида охотничьих ресурсов, особей</t>
  </si>
  <si>
    <t>Показатель численности, особей на 1000 га</t>
  </si>
  <si>
    <t>% от численности</t>
  </si>
  <si>
    <t>особей</t>
  </si>
  <si>
    <t>самцы с неокостеневшими рогами (пантами)</t>
  </si>
  <si>
    <t>самцы во время гона</t>
  </si>
  <si>
    <t>без подразделения по половому признаку</t>
  </si>
  <si>
    <t>старше 1 года, особей</t>
  </si>
  <si>
    <t>до 1 года, особей</t>
  </si>
  <si>
    <t>в том числе</t>
  </si>
  <si>
    <t>Квоты добычи</t>
  </si>
  <si>
    <t>Проект квот добычи охотничьих ресурсов</t>
  </si>
  <si>
    <t>Выдра</t>
  </si>
  <si>
    <t>Медведь бурый</t>
  </si>
  <si>
    <t>Медведь гималайский (белогрудый)</t>
  </si>
  <si>
    <t>Барсук</t>
  </si>
  <si>
    <t>Солнечный муниципальный район</t>
  </si>
  <si>
    <t>ОО Солнечное РОО и Р (1929)</t>
  </si>
  <si>
    <t>ООО "Урзус" (1943)</t>
  </si>
  <si>
    <t>ООО ННХ "Харпин" (1896)</t>
  </si>
  <si>
    <t>Итого по Солнечному муниципальному району</t>
  </si>
  <si>
    <t>ООО "Фарт" (0003805)</t>
  </si>
  <si>
    <t>Советско-Гаванский муниципальный район</t>
  </si>
  <si>
    <t>МО ВОО ОСОО ДВО (2010)</t>
  </si>
  <si>
    <t>на территории Хабаровского края</t>
  </si>
  <si>
    <t>ДВФ ГНУ ВНИИОЗ (2051)</t>
  </si>
  <si>
    <t>Наименование закрепленного охотничьего угодия, общедоступных охотничьих угодий муниципальных районов и иной территории, являющейся средой обитания охотничьих ресурсов</t>
  </si>
  <si>
    <t>МОООО и Р "Кречет" (2/27)</t>
  </si>
  <si>
    <t>участок "Уаян"</t>
  </si>
  <si>
    <t>участок "Мутэ-Орого"</t>
  </si>
  <si>
    <t>участок "Идюм"</t>
  </si>
  <si>
    <t>Заказник "Бирский"</t>
  </si>
  <si>
    <t>ЗАО СПХ (4/27)</t>
  </si>
  <si>
    <t>участок "Эльга-Утуни"</t>
  </si>
  <si>
    <t>участок "Побережье"</t>
  </si>
  <si>
    <t>ДВФ ГНУ ВНИИОЗ (3/27)</t>
  </si>
  <si>
    <t>участок "Верхний Гуджал"</t>
  </si>
  <si>
    <t>Заказник "Дубликанский"</t>
  </si>
  <si>
    <t>ООО "Лесные продукты" (6/27)</t>
  </si>
  <si>
    <t>участок "Сукпайский"</t>
  </si>
  <si>
    <t>Заказник "Бобровый"</t>
  </si>
  <si>
    <t>Хабаровский КРПС (9/27)</t>
  </si>
  <si>
    <t>участок "Биликан"</t>
  </si>
  <si>
    <t>участок "Городской"</t>
  </si>
  <si>
    <t>участок "Кольский"</t>
  </si>
  <si>
    <t>участок "Орельский"</t>
  </si>
  <si>
    <t>участок "Хузи-Мы"</t>
  </si>
  <si>
    <t>участок "Чомэ"</t>
  </si>
  <si>
    <t>заказник "Приозерный"</t>
  </si>
  <si>
    <t>МОООО и Р "Кречет" (1/27)</t>
  </si>
  <si>
    <t>участок "Охота"</t>
  </si>
  <si>
    <t>участок "Ульбея"</t>
  </si>
  <si>
    <t>участок "Юдома"</t>
  </si>
  <si>
    <t>заказник "Озерный"</t>
  </si>
  <si>
    <t>заказник "Улья"</t>
  </si>
  <si>
    <t>заказник "Кава"</t>
  </si>
  <si>
    <t>Заказник «Харпинский»</t>
  </si>
  <si>
    <t>Заказник "Вана"</t>
  </si>
  <si>
    <t>ООО "Курга" (5/27)</t>
  </si>
  <si>
    <t>участок "Акча"</t>
  </si>
  <si>
    <t>участок "Малый Балахой"</t>
  </si>
  <si>
    <t>участок "Холан"</t>
  </si>
  <si>
    <t>участок "Исток реки Муты"</t>
  </si>
  <si>
    <t>ОО Ульчское РОО и Р (7/27)</t>
  </si>
  <si>
    <t>участок "Де-Кастринский"</t>
  </si>
  <si>
    <t>ООО "Фарт" (8/27)</t>
  </si>
  <si>
    <t>участок "Дудинский"</t>
  </si>
  <si>
    <t>участок "Битки"</t>
  </si>
  <si>
    <t>участок "Силасу"</t>
  </si>
  <si>
    <t>ООО НФ "ЭРИ ЛА" (10/27)</t>
  </si>
  <si>
    <t>участок "Пото"</t>
  </si>
  <si>
    <t>заказник "Дальджинский"</t>
  </si>
  <si>
    <t>заказник "Бобровый"</t>
  </si>
  <si>
    <t>Общедоступные охотничьи угодья</t>
  </si>
  <si>
    <t xml:space="preserve"> </t>
  </si>
  <si>
    <t>2013 г.</t>
  </si>
  <si>
    <t>Общедоступное охотничье угодье  "Тыркан"</t>
  </si>
  <si>
    <t>ОО Хабаровское ГОО и Р (12/27)</t>
  </si>
  <si>
    <t>участок  "Кутузовский"</t>
  </si>
  <si>
    <t>МОООО и Р "Кречет" (15/27)</t>
  </si>
  <si>
    <t>участок "Кабули"</t>
  </si>
  <si>
    <t>МОООО и Р "Кречет" (14/27)</t>
  </si>
  <si>
    <t>участок "Чуи"</t>
  </si>
  <si>
    <t>МОООО и Р "Кречет" (13/27)</t>
  </si>
  <si>
    <t>участок "Сукпай"</t>
  </si>
  <si>
    <t>ТСО МН "Удэ" (11/27)</t>
  </si>
  <si>
    <t>участок "Хор-Сукпай"</t>
  </si>
  <si>
    <t>участок "Тагэму-Яа"</t>
  </si>
  <si>
    <t>Общедоступное охотничье угодье  "Ульбея-Нют""</t>
  </si>
  <si>
    <t>участок "Амгунь-Сомня-Им"</t>
  </si>
  <si>
    <t>участок "Ярап"</t>
  </si>
  <si>
    <t>участок "Восточный"</t>
  </si>
  <si>
    <t>участок "Верхнекуканский"</t>
  </si>
  <si>
    <t>участок "Кур-Урмийский"</t>
  </si>
  <si>
    <t>2014 г.</t>
  </si>
  <si>
    <t xml:space="preserve">Начальник отдела государственного мониторинга и использования охотничьих ресурсов                                                 </t>
  </si>
  <si>
    <t>комитета охотничьего хозяйства                                                                                                                                                                         А.Л. Мамаев</t>
  </si>
  <si>
    <t>Общедоступное охотничье угодье  "Мухен""</t>
  </si>
  <si>
    <t>комитета охотничьего хозяйства                                                                                                                                                             А.Л. Мамаев</t>
  </si>
  <si>
    <t>2015 г.</t>
  </si>
  <si>
    <t>на период с 1 августа 2015 г. до 1 августа 2016 г.</t>
  </si>
  <si>
    <t>Приложение 4</t>
  </si>
  <si>
    <t>Приложение 3</t>
  </si>
  <si>
    <t>ООО "Кур-Восток-Урми" (17/27)</t>
  </si>
  <si>
    <t>ЗАО "Восток-Пушнина" (18/27)</t>
  </si>
  <si>
    <t>ООО "Кур-Восток-Урми" (16/27)</t>
  </si>
  <si>
    <t>в целях обеспечения ведения традиционного образа жизни и традиционной хозяйственной деятельности коренных малочисленных народов Севера, Сибири и Дальнего Востока</t>
  </si>
  <si>
    <t>Всего в целях обеспечения ведения традиционного образа жизни и традиционной хозяйственной деятельности коренных малочисленных народов Севера, Сибири и Дальнего Востока</t>
  </si>
  <si>
    <t>ООО "Фауна" (0003796)</t>
  </si>
  <si>
    <t>ООО госпромхоз "Вяземский" (0003794)</t>
  </si>
  <si>
    <t>ООО "Профиль" (1965)</t>
  </si>
  <si>
    <t>Нанайский райкооп (0003791)</t>
  </si>
  <si>
    <t>ООО "Фауна" (2054)</t>
  </si>
  <si>
    <t>ООО "Восток-Пушнина" (1992)</t>
  </si>
  <si>
    <t>ООО "Восток-Пушнина" (2055)</t>
  </si>
  <si>
    <t>Артель "Кур" (2037)</t>
  </si>
  <si>
    <t>ООО "Ассыни" (2071)</t>
  </si>
  <si>
    <t>ООО "Ассыни" (1937)</t>
  </si>
  <si>
    <t>ООО "Восток-Пушнина" (18/27)</t>
  </si>
  <si>
    <t>Артель "Кур" (2029)</t>
  </si>
  <si>
    <t>МОООО и Р "Кречет" (19/27)</t>
  </si>
  <si>
    <t xml:space="preserve">ООО ОКМНС "Сукпай" (20/27) </t>
  </si>
  <si>
    <t>участок "Були"</t>
  </si>
  <si>
    <t>ЗАО СПХ (21/27)</t>
  </si>
  <si>
    <t>участок "Юго-Восточный"</t>
  </si>
  <si>
    <t>15 % от численности</t>
  </si>
  <si>
    <t>Возможное особей</t>
  </si>
  <si>
    <t>Зявка</t>
  </si>
  <si>
    <t>Фактическая квота</t>
  </si>
  <si>
    <t>Заявка</t>
  </si>
  <si>
    <t xml:space="preserve"> 10 % от численности</t>
  </si>
  <si>
    <t>участок "Верхний Сукпай"</t>
  </si>
  <si>
    <t>ХКОО "Общество любителей охоты, рыбной ловли и дикой природы" (2078)</t>
  </si>
  <si>
    <t>Нанайский Райкооп (0003791)</t>
  </si>
  <si>
    <t>ООО "Госпромхоз "Вяземский" (0003794)</t>
  </si>
  <si>
    <t>ООО "Баин" (22/27)</t>
  </si>
  <si>
    <t>участок "Верхнекурский"</t>
  </si>
  <si>
    <t>участок "Западный"</t>
  </si>
  <si>
    <t>участок "Дальжа"</t>
  </si>
  <si>
    <t>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</t>
  </si>
  <si>
    <t>в т.ч. в целях обеспечения ведения традиционного образа жизни и осуществления традиционной хозяйственной деятельности коренных малочисленных народов Севера, Сибири и Дальнего Востока</t>
  </si>
  <si>
    <t>ООО "Госпромхоз "Вяземский" (0003793)</t>
  </si>
  <si>
    <t>ООО "Фарт" (0003806)</t>
  </si>
  <si>
    <t>ООО госпромхоз "Вяземский" (0003793)</t>
  </si>
  <si>
    <t>ООО "Форпост"</t>
  </si>
  <si>
    <t>ООО РОПО "Шахтинская" (2024)</t>
  </si>
  <si>
    <t>И.о. председателя комитета охотничьего хозяйства                                                       Л.И. Иванов</t>
  </si>
  <si>
    <t>И.о. председателя комитета охотничьего хозяйства                                                                              Л.И. Иванов</t>
  </si>
  <si>
    <t>на период с 1 августа 2021 г. до 1 августа 2022 г.</t>
  </si>
  <si>
    <t>2019 г.</t>
  </si>
  <si>
    <t>2020 г.</t>
  </si>
  <si>
    <t>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</si>
</sst>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2" borderId="0" xfId="0" applyFont="1" applyFill="1"/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2" borderId="0" xfId="0" applyFont="1" applyFill="1" applyBorder="1"/>
    <xf numFmtId="0" fontId="4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2" fontId="0" fillId="0" borderId="0" xfId="0" applyNumberFormat="1"/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2" borderId="0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 vertical="center" wrapText="1"/>
    </xf>
    <xf numFmtId="0" fontId="6" fillId="0" borderId="0" xfId="0" applyFont="1"/>
    <xf numFmtId="0" fontId="5" fillId="2" borderId="3" xfId="0" applyFont="1" applyFill="1" applyBorder="1" applyAlignment="1">
      <alignment vertical="center" wrapText="1"/>
    </xf>
    <xf numFmtId="1" fontId="5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O249"/>
  <sheetViews>
    <sheetView zoomScale="69" zoomScaleNormal="69" workbookViewId="0">
      <selection activeCell="A5" sqref="A5:M5"/>
    </sheetView>
  </sheetViews>
  <sheetFormatPr defaultRowHeight="15" x14ac:dyDescent="0.25"/>
  <cols>
    <col min="1" max="1" width="4.5703125" customWidth="1"/>
    <col min="2" max="2" width="42.85546875" customWidth="1"/>
    <col min="3" max="3" width="13.85546875" customWidth="1"/>
    <col min="4" max="4" width="7.85546875" customWidth="1"/>
    <col min="5" max="5" width="8.140625" customWidth="1"/>
    <col min="6" max="6" width="7.7109375" customWidth="1"/>
    <col min="7" max="7" width="8" customWidth="1"/>
    <col min="8" max="8" width="7.42578125" customWidth="1"/>
    <col min="9" max="9" width="7.5703125" customWidth="1"/>
    <col min="10" max="10" width="9.140625" bestFit="1" customWidth="1"/>
    <col min="11" max="11" width="9" bestFit="1" customWidth="1"/>
    <col min="12" max="12" width="15.5703125" customWidth="1"/>
  </cols>
  <sheetData>
    <row r="1" spans="1:13" ht="18.75" x14ac:dyDescent="0.25">
      <c r="A1" s="117" t="s">
        <v>150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8.75" x14ac:dyDescent="0.25">
      <c r="A2" s="118" t="s">
        <v>152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8.75" x14ac:dyDescent="0.25">
      <c r="A3" s="117" t="s">
        <v>163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18.75" x14ac:dyDescent="0.25">
      <c r="A4" s="117" t="s">
        <v>287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8.600000000000001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ht="15.6" customHeight="1" x14ac:dyDescent="0.25">
      <c r="A6" s="116" t="s">
        <v>136</v>
      </c>
      <c r="B6" s="119" t="s">
        <v>165</v>
      </c>
      <c r="C6" s="122" t="s">
        <v>138</v>
      </c>
      <c r="D6" s="125" t="s">
        <v>139</v>
      </c>
      <c r="E6" s="125"/>
      <c r="F6" s="125"/>
      <c r="G6" s="125" t="s">
        <v>140</v>
      </c>
      <c r="H6" s="125"/>
      <c r="I6" s="125"/>
      <c r="J6" s="123" t="s">
        <v>149</v>
      </c>
      <c r="K6" s="123"/>
      <c r="L6" s="123"/>
      <c r="M6" s="123"/>
    </row>
    <row r="7" spans="1:13" ht="15.6" customHeight="1" x14ac:dyDescent="0.25">
      <c r="A7" s="116"/>
      <c r="B7" s="120"/>
      <c r="C7" s="122"/>
      <c r="D7" s="125"/>
      <c r="E7" s="125"/>
      <c r="F7" s="125"/>
      <c r="G7" s="125"/>
      <c r="H7" s="125"/>
      <c r="I7" s="125"/>
      <c r="J7" s="116" t="s">
        <v>264</v>
      </c>
      <c r="K7" s="116" t="s">
        <v>265</v>
      </c>
      <c r="L7" s="116" t="s">
        <v>266</v>
      </c>
      <c r="M7" s="116" t="s">
        <v>267</v>
      </c>
    </row>
    <row r="8" spans="1:13" ht="15.6" customHeight="1" x14ac:dyDescent="0.25">
      <c r="A8" s="116"/>
      <c r="B8" s="120"/>
      <c r="C8" s="122"/>
      <c r="D8" s="125"/>
      <c r="E8" s="125"/>
      <c r="F8" s="125"/>
      <c r="G8" s="125"/>
      <c r="H8" s="125"/>
      <c r="I8" s="125"/>
      <c r="J8" s="116"/>
      <c r="K8" s="116"/>
      <c r="L8" s="116"/>
      <c r="M8" s="116"/>
    </row>
    <row r="9" spans="1:13" ht="14.45" customHeight="1" x14ac:dyDescent="0.25">
      <c r="A9" s="116"/>
      <c r="B9" s="120"/>
      <c r="C9" s="122"/>
      <c r="D9" s="126" t="s">
        <v>288</v>
      </c>
      <c r="E9" s="126" t="s">
        <v>289</v>
      </c>
      <c r="F9" s="126" t="s">
        <v>290</v>
      </c>
      <c r="G9" s="126" t="s">
        <v>288</v>
      </c>
      <c r="H9" s="126" t="s">
        <v>289</v>
      </c>
      <c r="I9" s="126" t="s">
        <v>290</v>
      </c>
      <c r="J9" s="116"/>
      <c r="K9" s="116"/>
      <c r="L9" s="116"/>
      <c r="M9" s="116"/>
    </row>
    <row r="10" spans="1:13" ht="51.6" customHeight="1" x14ac:dyDescent="0.25">
      <c r="A10" s="116"/>
      <c r="B10" s="121"/>
      <c r="C10" s="122"/>
      <c r="D10" s="127"/>
      <c r="E10" s="127"/>
      <c r="F10" s="127"/>
      <c r="G10" s="127"/>
      <c r="H10" s="127"/>
      <c r="I10" s="127"/>
      <c r="J10" s="116"/>
      <c r="K10" s="116"/>
      <c r="L10" s="116"/>
      <c r="M10" s="116"/>
    </row>
    <row r="11" spans="1:13" ht="15.75" x14ac:dyDescent="0.25">
      <c r="A11" s="3">
        <v>1</v>
      </c>
      <c r="B11" s="4">
        <v>2</v>
      </c>
      <c r="C11" s="5">
        <v>3</v>
      </c>
      <c r="D11" s="5">
        <v>5</v>
      </c>
      <c r="E11" s="5">
        <v>6</v>
      </c>
      <c r="F11" s="62">
        <v>7</v>
      </c>
      <c r="G11" s="5">
        <v>8</v>
      </c>
      <c r="H11" s="5">
        <v>9</v>
      </c>
      <c r="I11" s="62">
        <v>10</v>
      </c>
      <c r="J11" s="5">
        <v>11</v>
      </c>
      <c r="K11" s="5">
        <v>12</v>
      </c>
      <c r="L11" s="5">
        <v>13</v>
      </c>
      <c r="M11" s="5">
        <v>14</v>
      </c>
    </row>
    <row r="12" spans="1:13" x14ac:dyDescent="0.25">
      <c r="A12" s="128" t="s">
        <v>0</v>
      </c>
      <c r="B12" s="12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25">
      <c r="A13" s="67">
        <v>1</v>
      </c>
      <c r="B13" s="67" t="s">
        <v>1</v>
      </c>
      <c r="C13" s="85">
        <v>1221.3</v>
      </c>
      <c r="D13" s="87">
        <v>350</v>
      </c>
      <c r="E13" s="87">
        <v>490</v>
      </c>
      <c r="F13" s="87">
        <v>490</v>
      </c>
      <c r="G13" s="69">
        <f>D13/C13</f>
        <v>0.28657987390485551</v>
      </c>
      <c r="H13" s="69">
        <f>E13/C13</f>
        <v>0.40121182346679768</v>
      </c>
      <c r="I13" s="69">
        <f>F13/C13</f>
        <v>0.40121182346679768</v>
      </c>
      <c r="J13" s="70">
        <v>15</v>
      </c>
      <c r="K13" s="85">
        <f>F13*J13/100</f>
        <v>73.5</v>
      </c>
      <c r="L13" s="85">
        <v>40</v>
      </c>
      <c r="M13" s="85">
        <v>40</v>
      </c>
    </row>
    <row r="14" spans="1:13" x14ac:dyDescent="0.25">
      <c r="A14" s="72">
        <v>2</v>
      </c>
      <c r="B14" s="72" t="s">
        <v>2</v>
      </c>
      <c r="C14" s="84">
        <v>149.35</v>
      </c>
      <c r="D14" s="87">
        <v>48</v>
      </c>
      <c r="E14" s="87">
        <v>82</v>
      </c>
      <c r="F14" s="87">
        <v>82</v>
      </c>
      <c r="G14" s="71">
        <f>D14/C14</f>
        <v>0.32139270170739875</v>
      </c>
      <c r="H14" s="71">
        <f>E14/C14</f>
        <v>0.54904586541680622</v>
      </c>
      <c r="I14" s="69">
        <f>F14/C14</f>
        <v>0.54904586541680622</v>
      </c>
      <c r="J14" s="70">
        <v>15</v>
      </c>
      <c r="K14" s="85">
        <f t="shared" ref="K14:K15" si="0">F14*J14/100</f>
        <v>12.3</v>
      </c>
      <c r="L14" s="84">
        <v>10</v>
      </c>
      <c r="M14" s="84">
        <v>10</v>
      </c>
    </row>
    <row r="15" spans="1:13" x14ac:dyDescent="0.25">
      <c r="A15" s="72">
        <v>3</v>
      </c>
      <c r="B15" s="72" t="s">
        <v>212</v>
      </c>
      <c r="C15" s="84">
        <v>178.8</v>
      </c>
      <c r="D15" s="87">
        <v>70</v>
      </c>
      <c r="E15" s="87">
        <v>115</v>
      </c>
      <c r="F15" s="87">
        <v>115</v>
      </c>
      <c r="G15" s="71">
        <f>D15/C15</f>
        <v>0.39149888143176731</v>
      </c>
      <c r="H15" s="71">
        <f>E15/C15</f>
        <v>0.64317673378076057</v>
      </c>
      <c r="I15" s="69">
        <f>F15/C15</f>
        <v>0.64317673378076057</v>
      </c>
      <c r="J15" s="70">
        <v>15</v>
      </c>
      <c r="K15" s="85">
        <f t="shared" si="0"/>
        <v>17.25</v>
      </c>
      <c r="L15" s="84">
        <v>12</v>
      </c>
      <c r="M15" s="84">
        <v>12</v>
      </c>
    </row>
    <row r="16" spans="1:13" ht="60.95" customHeight="1" x14ac:dyDescent="0.25">
      <c r="A16" s="74">
        <v>4</v>
      </c>
      <c r="B16" s="72" t="s">
        <v>278</v>
      </c>
      <c r="C16" s="84"/>
      <c r="D16" s="87"/>
      <c r="E16" s="87"/>
      <c r="F16" s="87"/>
      <c r="G16" s="71"/>
      <c r="H16" s="71"/>
      <c r="I16" s="69"/>
      <c r="J16" s="70"/>
      <c r="K16" s="85"/>
      <c r="L16" s="84">
        <v>40</v>
      </c>
      <c r="M16" s="84">
        <v>40</v>
      </c>
    </row>
    <row r="17" spans="1:13" ht="21.6" customHeight="1" x14ac:dyDescent="0.25">
      <c r="A17" s="108" t="s">
        <v>3</v>
      </c>
      <c r="B17" s="108"/>
      <c r="C17" s="84">
        <v>1433.2999999999997</v>
      </c>
      <c r="D17" s="84">
        <v>615</v>
      </c>
      <c r="E17" s="98">
        <v>637</v>
      </c>
      <c r="F17" s="84">
        <v>637</v>
      </c>
      <c r="G17" s="71">
        <f>D17/C17</f>
        <v>0.42907974604060567</v>
      </c>
      <c r="H17" s="71">
        <f>E17/C17</f>
        <v>0.4444289402079119</v>
      </c>
      <c r="I17" s="69">
        <f>F17/C17</f>
        <v>0.4444289402079119</v>
      </c>
      <c r="J17" s="70"/>
      <c r="K17" s="85">
        <v>102</v>
      </c>
      <c r="L17" s="85">
        <f t="shared" ref="L17:M17" si="1">SUM(L13:L16)</f>
        <v>102</v>
      </c>
      <c r="M17" s="85">
        <f t="shared" si="1"/>
        <v>102</v>
      </c>
    </row>
    <row r="18" spans="1:13" x14ac:dyDescent="0.25">
      <c r="A18" s="108" t="s">
        <v>4</v>
      </c>
      <c r="B18" s="108"/>
      <c r="C18" s="84"/>
      <c r="D18" s="84"/>
      <c r="E18" s="98"/>
      <c r="F18" s="84"/>
      <c r="G18" s="71"/>
      <c r="H18" s="71"/>
      <c r="I18" s="69"/>
      <c r="J18" s="70"/>
      <c r="K18" s="85"/>
      <c r="L18" s="84"/>
      <c r="M18" s="84"/>
    </row>
    <row r="19" spans="1:13" x14ac:dyDescent="0.25">
      <c r="A19" s="129">
        <v>1</v>
      </c>
      <c r="B19" s="72" t="s">
        <v>166</v>
      </c>
      <c r="C19" s="84"/>
      <c r="D19" s="84"/>
      <c r="E19" s="98"/>
      <c r="F19" s="84"/>
      <c r="G19" s="71"/>
      <c r="H19" s="71"/>
      <c r="I19" s="69"/>
      <c r="J19" s="70"/>
      <c r="K19" s="85"/>
      <c r="L19" s="84"/>
      <c r="M19" s="84"/>
    </row>
    <row r="20" spans="1:13" x14ac:dyDescent="0.25">
      <c r="A20" s="130"/>
      <c r="B20" s="72" t="s">
        <v>167</v>
      </c>
      <c r="C20" s="73">
        <v>515.03</v>
      </c>
      <c r="D20" s="87">
        <v>36</v>
      </c>
      <c r="E20" s="87">
        <v>101</v>
      </c>
      <c r="F20" s="87">
        <v>101</v>
      </c>
      <c r="G20" s="71">
        <f t="shared" ref="G20:G25" si="2">D20/C20</f>
        <v>6.9898840844222668E-2</v>
      </c>
      <c r="H20" s="71">
        <f t="shared" ref="H20:H25" si="3">E20/C20</f>
        <v>0.1961050812574025</v>
      </c>
      <c r="I20" s="69">
        <f t="shared" ref="I20:I25" si="4">F20/C20</f>
        <v>0.1961050812574025</v>
      </c>
      <c r="J20" s="70">
        <v>15</v>
      </c>
      <c r="K20" s="85">
        <f t="shared" ref="K20:K74" si="5">F20*J20/100</f>
        <v>15.15</v>
      </c>
      <c r="L20" s="84">
        <v>15</v>
      </c>
      <c r="M20" s="84">
        <v>15</v>
      </c>
    </row>
    <row r="21" spans="1:13" x14ac:dyDescent="0.25">
      <c r="A21" s="130"/>
      <c r="B21" s="72" t="s">
        <v>168</v>
      </c>
      <c r="C21" s="73">
        <v>29.3</v>
      </c>
      <c r="D21" s="87">
        <v>5</v>
      </c>
      <c r="E21" s="87">
        <v>5</v>
      </c>
      <c r="F21" s="87">
        <v>5</v>
      </c>
      <c r="G21" s="71">
        <f t="shared" si="2"/>
        <v>0.17064846416382251</v>
      </c>
      <c r="H21" s="71">
        <f t="shared" si="3"/>
        <v>0.17064846416382251</v>
      </c>
      <c r="I21" s="69">
        <f t="shared" si="4"/>
        <v>0.17064846416382251</v>
      </c>
      <c r="J21" s="70">
        <v>0</v>
      </c>
      <c r="K21" s="85">
        <f t="shared" si="5"/>
        <v>0</v>
      </c>
      <c r="L21" s="84">
        <v>0</v>
      </c>
      <c r="M21" s="84">
        <v>0</v>
      </c>
    </row>
    <row r="22" spans="1:13" x14ac:dyDescent="0.25">
      <c r="A22" s="131"/>
      <c r="B22" s="72" t="s">
        <v>169</v>
      </c>
      <c r="C22" s="73">
        <v>457.3</v>
      </c>
      <c r="D22" s="87">
        <v>32</v>
      </c>
      <c r="E22" s="87">
        <v>90</v>
      </c>
      <c r="F22" s="87">
        <v>90</v>
      </c>
      <c r="G22" s="71">
        <f t="shared" si="2"/>
        <v>6.9975945768642023E-2</v>
      </c>
      <c r="H22" s="71">
        <f t="shared" si="3"/>
        <v>0.1968073474743057</v>
      </c>
      <c r="I22" s="69">
        <f t="shared" si="4"/>
        <v>0.1968073474743057</v>
      </c>
      <c r="J22" s="70">
        <v>15</v>
      </c>
      <c r="K22" s="85">
        <f t="shared" si="5"/>
        <v>13.5</v>
      </c>
      <c r="L22" s="84">
        <v>13</v>
      </c>
      <c r="M22" s="84">
        <v>13</v>
      </c>
    </row>
    <row r="23" spans="1:13" x14ac:dyDescent="0.25">
      <c r="A23" s="72">
        <v>2</v>
      </c>
      <c r="B23" s="72" t="s">
        <v>5</v>
      </c>
      <c r="C23" s="73">
        <v>1136.52</v>
      </c>
      <c r="D23" s="87">
        <v>80</v>
      </c>
      <c r="E23" s="87">
        <v>185</v>
      </c>
      <c r="F23" s="87">
        <v>185</v>
      </c>
      <c r="G23" s="71">
        <f t="shared" si="2"/>
        <v>7.0390314292753317E-2</v>
      </c>
      <c r="H23" s="71">
        <f t="shared" si="3"/>
        <v>0.16277760180199205</v>
      </c>
      <c r="I23" s="69">
        <f t="shared" si="4"/>
        <v>0.16277760180199205</v>
      </c>
      <c r="J23" s="70">
        <v>15</v>
      </c>
      <c r="K23" s="85">
        <f t="shared" si="5"/>
        <v>27.75</v>
      </c>
      <c r="L23" s="84">
        <v>27</v>
      </c>
      <c r="M23" s="84">
        <v>27</v>
      </c>
    </row>
    <row r="24" spans="1:13" x14ac:dyDescent="0.25">
      <c r="A24" s="72">
        <v>3</v>
      </c>
      <c r="B24" s="72" t="s">
        <v>6</v>
      </c>
      <c r="C24" s="73">
        <v>685.53</v>
      </c>
      <c r="D24" s="87">
        <v>52</v>
      </c>
      <c r="E24" s="87">
        <v>75</v>
      </c>
      <c r="F24" s="87">
        <v>75</v>
      </c>
      <c r="G24" s="71">
        <f t="shared" si="2"/>
        <v>7.5853719020320051E-2</v>
      </c>
      <c r="H24" s="71">
        <f t="shared" si="3"/>
        <v>0.10940440243315391</v>
      </c>
      <c r="I24" s="69">
        <f t="shared" si="4"/>
        <v>0.10940440243315391</v>
      </c>
      <c r="J24" s="70">
        <v>15</v>
      </c>
      <c r="K24" s="85">
        <f t="shared" si="5"/>
        <v>11.25</v>
      </c>
      <c r="L24" s="84">
        <v>11</v>
      </c>
      <c r="M24" s="84">
        <v>11</v>
      </c>
    </row>
    <row r="25" spans="1:13" x14ac:dyDescent="0.25">
      <c r="A25" s="72">
        <v>4</v>
      </c>
      <c r="B25" s="72" t="s">
        <v>212</v>
      </c>
      <c r="C25" s="103">
        <v>11974.4</v>
      </c>
      <c r="D25" s="104">
        <v>1557</v>
      </c>
      <c r="E25" s="104">
        <v>1602</v>
      </c>
      <c r="F25" s="104">
        <v>1602</v>
      </c>
      <c r="G25" s="69">
        <f t="shared" si="2"/>
        <v>0.13002739176910744</v>
      </c>
      <c r="H25" s="69">
        <f t="shared" si="3"/>
        <v>0.13378540887226081</v>
      </c>
      <c r="I25" s="69">
        <f t="shared" si="4"/>
        <v>0.13378540887226081</v>
      </c>
      <c r="J25" s="70">
        <v>30</v>
      </c>
      <c r="K25" s="97">
        <v>480</v>
      </c>
      <c r="L25" s="96">
        <v>150</v>
      </c>
      <c r="M25" s="96">
        <v>150</v>
      </c>
    </row>
    <row r="26" spans="1:13" ht="58.5" customHeight="1" x14ac:dyDescent="0.25">
      <c r="A26" s="74">
        <v>5</v>
      </c>
      <c r="B26" s="72" t="s">
        <v>278</v>
      </c>
      <c r="C26" s="71"/>
      <c r="D26" s="87"/>
      <c r="E26" s="87"/>
      <c r="F26" s="87"/>
      <c r="G26" s="71"/>
      <c r="H26" s="71"/>
      <c r="I26" s="69"/>
      <c r="J26" s="70"/>
      <c r="K26" s="85"/>
      <c r="L26" s="84">
        <v>15</v>
      </c>
      <c r="M26" s="84">
        <v>15</v>
      </c>
    </row>
    <row r="27" spans="1:13" ht="18.95" customHeight="1" x14ac:dyDescent="0.25">
      <c r="A27" s="108" t="s">
        <v>9</v>
      </c>
      <c r="B27" s="108"/>
      <c r="C27" s="84">
        <v>14652.8</v>
      </c>
      <c r="D27" s="84">
        <v>2186</v>
      </c>
      <c r="E27" s="98">
        <v>2320</v>
      </c>
      <c r="F27" s="84">
        <v>2320</v>
      </c>
      <c r="G27" s="71">
        <f>D27/C27</f>
        <v>0.14918650360340688</v>
      </c>
      <c r="H27" s="71">
        <f>E27/C27</f>
        <v>0.15833151343088012</v>
      </c>
      <c r="I27" s="69">
        <f>F27/C27</f>
        <v>0.15833151343088012</v>
      </c>
      <c r="J27" s="70"/>
      <c r="K27" s="85">
        <v>277</v>
      </c>
      <c r="L27" s="85">
        <f>SUM(L20:L26)</f>
        <v>231</v>
      </c>
      <c r="M27" s="85">
        <f>SUM(M20:M26)</f>
        <v>231</v>
      </c>
    </row>
    <row r="28" spans="1:13" x14ac:dyDescent="0.25">
      <c r="A28" s="108" t="s">
        <v>10</v>
      </c>
      <c r="B28" s="108"/>
      <c r="C28" s="84"/>
      <c r="D28" s="84"/>
      <c r="E28" s="98"/>
      <c r="F28" s="84"/>
      <c r="G28" s="71"/>
      <c r="H28" s="71"/>
      <c r="I28" s="69"/>
      <c r="J28" s="70"/>
      <c r="K28" s="85"/>
      <c r="L28" s="84"/>
      <c r="M28" s="84"/>
    </row>
    <row r="29" spans="1:13" x14ac:dyDescent="0.25">
      <c r="A29" s="72">
        <v>1</v>
      </c>
      <c r="B29" s="72" t="s">
        <v>11</v>
      </c>
      <c r="C29" s="73">
        <v>67.42</v>
      </c>
      <c r="D29" s="87">
        <v>30</v>
      </c>
      <c r="E29" s="87">
        <v>80</v>
      </c>
      <c r="F29" s="87">
        <v>80</v>
      </c>
      <c r="G29" s="71">
        <f>D29/C29</f>
        <v>0.44497181845149808</v>
      </c>
      <c r="H29" s="71">
        <f>E29/C29</f>
        <v>1.1865915158706615</v>
      </c>
      <c r="I29" s="69">
        <f>F29/C29</f>
        <v>1.1865915158706615</v>
      </c>
      <c r="J29" s="70">
        <v>15</v>
      </c>
      <c r="K29" s="85">
        <f t="shared" si="5"/>
        <v>12</v>
      </c>
      <c r="L29" s="84">
        <v>4</v>
      </c>
      <c r="M29" s="84">
        <v>4</v>
      </c>
    </row>
    <row r="30" spans="1:13" x14ac:dyDescent="0.25">
      <c r="A30" s="72">
        <v>2</v>
      </c>
      <c r="B30" s="72" t="s">
        <v>280</v>
      </c>
      <c r="C30" s="73">
        <v>119.39</v>
      </c>
      <c r="D30" s="87">
        <v>70</v>
      </c>
      <c r="E30" s="87">
        <v>82</v>
      </c>
      <c r="F30" s="87">
        <v>82</v>
      </c>
      <c r="G30" s="71">
        <f>D30/C30</f>
        <v>0.58631376162157633</v>
      </c>
      <c r="H30" s="71">
        <f>E30/C30</f>
        <v>0.6868246921852752</v>
      </c>
      <c r="I30" s="69">
        <f>F30/C30</f>
        <v>0.6868246921852752</v>
      </c>
      <c r="J30" s="70">
        <v>15</v>
      </c>
      <c r="K30" s="85">
        <f t="shared" si="5"/>
        <v>12.3</v>
      </c>
      <c r="L30" s="84">
        <v>7</v>
      </c>
      <c r="M30" s="84">
        <v>7</v>
      </c>
    </row>
    <row r="31" spans="1:13" x14ac:dyDescent="0.25">
      <c r="A31" s="72">
        <v>3</v>
      </c>
      <c r="B31" s="72" t="s">
        <v>170</v>
      </c>
      <c r="C31" s="73">
        <v>54.81</v>
      </c>
      <c r="D31" s="87">
        <v>12</v>
      </c>
      <c r="E31" s="87">
        <v>12</v>
      </c>
      <c r="F31" s="87">
        <v>12</v>
      </c>
      <c r="G31" s="71">
        <f>D31/C31</f>
        <v>0.21893814997263272</v>
      </c>
      <c r="H31" s="71">
        <f>E31/C31</f>
        <v>0.21893814997263272</v>
      </c>
      <c r="I31" s="69">
        <f>F31/C31</f>
        <v>0.21893814997263272</v>
      </c>
      <c r="J31" s="70">
        <v>0</v>
      </c>
      <c r="K31" s="85">
        <f t="shared" si="5"/>
        <v>0</v>
      </c>
      <c r="L31" s="84">
        <v>0</v>
      </c>
      <c r="M31" s="84">
        <v>0</v>
      </c>
    </row>
    <row r="32" spans="1:13" ht="20.100000000000001" customHeight="1" x14ac:dyDescent="0.25">
      <c r="A32" s="108" t="s">
        <v>13</v>
      </c>
      <c r="B32" s="108"/>
      <c r="C32" s="84">
        <v>216.67999999999998</v>
      </c>
      <c r="D32" s="84">
        <v>148</v>
      </c>
      <c r="E32" s="98">
        <v>159</v>
      </c>
      <c r="F32" s="84">
        <v>159</v>
      </c>
      <c r="G32" s="71">
        <f>D32/C32</f>
        <v>0.68303489016060559</v>
      </c>
      <c r="H32" s="71">
        <f>E32/C32</f>
        <v>0.73380099686173161</v>
      </c>
      <c r="I32" s="69">
        <f>F32/C32</f>
        <v>0.73380099686173161</v>
      </c>
      <c r="J32" s="70"/>
      <c r="K32" s="85">
        <v>24</v>
      </c>
      <c r="L32" s="85">
        <f t="shared" ref="L32:M32" si="6">SUM(L29:L31)</f>
        <v>11</v>
      </c>
      <c r="M32" s="85">
        <f t="shared" si="6"/>
        <v>11</v>
      </c>
    </row>
    <row r="33" spans="1:13" x14ac:dyDescent="0.25">
      <c r="A33" s="108" t="s">
        <v>14</v>
      </c>
      <c r="B33" s="108"/>
      <c r="C33" s="84"/>
      <c r="D33" s="84"/>
      <c r="E33" s="98"/>
      <c r="F33" s="84"/>
      <c r="G33" s="71"/>
      <c r="H33" s="71"/>
      <c r="I33" s="69"/>
      <c r="J33" s="70"/>
      <c r="K33" s="85"/>
      <c r="L33" s="84"/>
      <c r="M33" s="84"/>
    </row>
    <row r="34" spans="1:13" x14ac:dyDescent="0.25">
      <c r="A34" s="72">
        <v>1</v>
      </c>
      <c r="B34" s="72" t="s">
        <v>15</v>
      </c>
      <c r="C34" s="73">
        <v>596.53</v>
      </c>
      <c r="D34" s="73">
        <v>140</v>
      </c>
      <c r="E34" s="73">
        <v>162</v>
      </c>
      <c r="F34" s="73">
        <v>162</v>
      </c>
      <c r="G34" s="71">
        <f>D34/C34</f>
        <v>0.23469062746215616</v>
      </c>
      <c r="H34" s="71">
        <f>E34/C34</f>
        <v>0.27157058320620925</v>
      </c>
      <c r="I34" s="69">
        <f>F34/C34</f>
        <v>0.27157058320620925</v>
      </c>
      <c r="J34" s="70">
        <v>15</v>
      </c>
      <c r="K34" s="85">
        <f t="shared" si="5"/>
        <v>24.3</v>
      </c>
      <c r="L34" s="84">
        <v>6</v>
      </c>
      <c r="M34" s="84">
        <v>6</v>
      </c>
    </row>
    <row r="35" spans="1:13" x14ac:dyDescent="0.25">
      <c r="A35" s="105">
        <v>2</v>
      </c>
      <c r="B35" s="72" t="s">
        <v>171</v>
      </c>
      <c r="C35" s="73"/>
      <c r="D35" s="87"/>
      <c r="E35" s="87"/>
      <c r="F35" s="87"/>
      <c r="G35" s="71"/>
      <c r="H35" s="71"/>
      <c r="I35" s="69"/>
      <c r="J35" s="70"/>
      <c r="K35" s="85"/>
      <c r="L35" s="84"/>
      <c r="M35" s="84"/>
    </row>
    <row r="36" spans="1:13" x14ac:dyDescent="0.25">
      <c r="A36" s="106"/>
      <c r="B36" s="72" t="s">
        <v>172</v>
      </c>
      <c r="C36" s="73">
        <v>136.30000000000001</v>
      </c>
      <c r="D36" s="73">
        <v>60</v>
      </c>
      <c r="E36" s="73">
        <v>70</v>
      </c>
      <c r="F36" s="73">
        <v>70</v>
      </c>
      <c r="G36" s="71">
        <f t="shared" ref="G36:G44" si="7">D36/C36</f>
        <v>0.44020542920029343</v>
      </c>
      <c r="H36" s="71">
        <f t="shared" ref="H36:H44" si="8">E36/C36</f>
        <v>0.51357300073367562</v>
      </c>
      <c r="I36" s="69">
        <f t="shared" ref="I36:I44" si="9">F36/C36</f>
        <v>0.51357300073367562</v>
      </c>
      <c r="J36" s="70">
        <v>15</v>
      </c>
      <c r="K36" s="85">
        <f t="shared" si="5"/>
        <v>10.5</v>
      </c>
      <c r="L36" s="84">
        <v>10</v>
      </c>
      <c r="M36" s="84">
        <v>10</v>
      </c>
    </row>
    <row r="37" spans="1:13" x14ac:dyDescent="0.25">
      <c r="A37" s="107"/>
      <c r="B37" s="72" t="s">
        <v>173</v>
      </c>
      <c r="C37" s="73">
        <v>70.430000000000007</v>
      </c>
      <c r="D37" s="73">
        <v>70</v>
      </c>
      <c r="E37" s="73">
        <v>80</v>
      </c>
      <c r="F37" s="73">
        <v>80</v>
      </c>
      <c r="G37" s="71">
        <f t="shared" si="7"/>
        <v>0.99389464716740017</v>
      </c>
      <c r="H37" s="71">
        <f t="shared" si="8"/>
        <v>1.1358795967627431</v>
      </c>
      <c r="I37" s="69">
        <f t="shared" si="9"/>
        <v>1.1358795967627431</v>
      </c>
      <c r="J37" s="70">
        <v>15</v>
      </c>
      <c r="K37" s="85">
        <f t="shared" si="5"/>
        <v>12</v>
      </c>
      <c r="L37" s="84">
        <v>2</v>
      </c>
      <c r="M37" s="84">
        <v>2</v>
      </c>
    </row>
    <row r="38" spans="1:13" x14ac:dyDescent="0.25">
      <c r="A38" s="72">
        <v>3</v>
      </c>
      <c r="B38" s="72" t="s">
        <v>16</v>
      </c>
      <c r="C38" s="73">
        <v>95.84</v>
      </c>
      <c r="D38" s="73">
        <v>17</v>
      </c>
      <c r="E38" s="73">
        <v>30</v>
      </c>
      <c r="F38" s="73">
        <v>30</v>
      </c>
      <c r="G38" s="71">
        <f t="shared" si="7"/>
        <v>0.17737896494156927</v>
      </c>
      <c r="H38" s="71">
        <f t="shared" si="8"/>
        <v>0.31302170283806341</v>
      </c>
      <c r="I38" s="69">
        <f t="shared" si="9"/>
        <v>0.31302170283806341</v>
      </c>
      <c r="J38" s="70">
        <v>15</v>
      </c>
      <c r="K38" s="85">
        <f t="shared" si="5"/>
        <v>4.5</v>
      </c>
      <c r="L38" s="84">
        <v>2</v>
      </c>
      <c r="M38" s="84">
        <v>2</v>
      </c>
    </row>
    <row r="39" spans="1:13" x14ac:dyDescent="0.25">
      <c r="A39" s="72">
        <v>4</v>
      </c>
      <c r="B39" s="72" t="s">
        <v>17</v>
      </c>
      <c r="C39" s="73">
        <v>629.95000000000005</v>
      </c>
      <c r="D39" s="73">
        <v>360</v>
      </c>
      <c r="E39" s="73">
        <v>370</v>
      </c>
      <c r="F39" s="73">
        <v>370</v>
      </c>
      <c r="G39" s="71">
        <f t="shared" si="7"/>
        <v>0.57147392650210327</v>
      </c>
      <c r="H39" s="71">
        <f t="shared" si="8"/>
        <v>0.58734820223827289</v>
      </c>
      <c r="I39" s="69">
        <f t="shared" si="9"/>
        <v>0.58734820223827289</v>
      </c>
      <c r="J39" s="70">
        <v>15</v>
      </c>
      <c r="K39" s="85">
        <f t="shared" si="5"/>
        <v>55.5</v>
      </c>
      <c r="L39" s="84">
        <v>20</v>
      </c>
      <c r="M39" s="84">
        <v>20</v>
      </c>
    </row>
    <row r="40" spans="1:13" x14ac:dyDescent="0.25">
      <c r="A40" s="72">
        <v>5</v>
      </c>
      <c r="B40" s="72" t="s">
        <v>18</v>
      </c>
      <c r="C40" s="73">
        <v>112.18</v>
      </c>
      <c r="D40" s="73">
        <v>50</v>
      </c>
      <c r="E40" s="73">
        <v>60</v>
      </c>
      <c r="F40" s="73">
        <v>60</v>
      </c>
      <c r="G40" s="71">
        <f t="shared" si="7"/>
        <v>0.44571224817257976</v>
      </c>
      <c r="H40" s="71">
        <f t="shared" si="8"/>
        <v>0.53485469780709571</v>
      </c>
      <c r="I40" s="69">
        <f t="shared" si="9"/>
        <v>0.53485469780709571</v>
      </c>
      <c r="J40" s="70">
        <v>15</v>
      </c>
      <c r="K40" s="85">
        <f t="shared" si="5"/>
        <v>9</v>
      </c>
      <c r="L40" s="84">
        <v>9</v>
      </c>
      <c r="M40" s="84">
        <v>9</v>
      </c>
    </row>
    <row r="41" spans="1:13" x14ac:dyDescent="0.25">
      <c r="A41" s="72">
        <v>6</v>
      </c>
      <c r="B41" s="72" t="s">
        <v>19</v>
      </c>
      <c r="C41" s="73">
        <v>559.37</v>
      </c>
      <c r="D41" s="73">
        <v>150</v>
      </c>
      <c r="E41" s="73">
        <v>152</v>
      </c>
      <c r="F41" s="73">
        <v>152</v>
      </c>
      <c r="G41" s="71">
        <f t="shared" si="7"/>
        <v>0.26815882153136567</v>
      </c>
      <c r="H41" s="71">
        <f t="shared" si="8"/>
        <v>0.27173427248511717</v>
      </c>
      <c r="I41" s="69">
        <f t="shared" si="9"/>
        <v>0.27173427248511717</v>
      </c>
      <c r="J41" s="70">
        <v>15</v>
      </c>
      <c r="K41" s="85">
        <f t="shared" si="5"/>
        <v>22.8</v>
      </c>
      <c r="L41" s="84">
        <v>22</v>
      </c>
      <c r="M41" s="84">
        <v>22</v>
      </c>
    </row>
    <row r="42" spans="1:13" x14ac:dyDescent="0.25">
      <c r="A42" s="72">
        <v>7</v>
      </c>
      <c r="B42" s="72" t="s">
        <v>20</v>
      </c>
      <c r="C42" s="73">
        <v>24.63</v>
      </c>
      <c r="D42" s="73">
        <v>10</v>
      </c>
      <c r="E42" s="73">
        <v>18</v>
      </c>
      <c r="F42" s="73">
        <v>18</v>
      </c>
      <c r="G42" s="71">
        <f t="shared" si="7"/>
        <v>0.40600893219650835</v>
      </c>
      <c r="H42" s="71">
        <f t="shared" si="8"/>
        <v>0.73081607795371506</v>
      </c>
      <c r="I42" s="69">
        <f t="shared" si="9"/>
        <v>0.73081607795371506</v>
      </c>
      <c r="J42" s="70">
        <v>15</v>
      </c>
      <c r="K42" s="85">
        <f t="shared" si="5"/>
        <v>2.7</v>
      </c>
      <c r="L42" s="84">
        <v>1</v>
      </c>
      <c r="M42" s="84">
        <v>1</v>
      </c>
    </row>
    <row r="43" spans="1:13" x14ac:dyDescent="0.25">
      <c r="A43" s="72">
        <v>8</v>
      </c>
      <c r="B43" s="79" t="s">
        <v>212</v>
      </c>
      <c r="C43" s="73">
        <v>124.89</v>
      </c>
      <c r="D43" s="73">
        <v>70</v>
      </c>
      <c r="E43" s="73">
        <v>90</v>
      </c>
      <c r="F43" s="73">
        <v>90</v>
      </c>
      <c r="G43" s="71">
        <f t="shared" si="7"/>
        <v>0.56049323404596041</v>
      </c>
      <c r="H43" s="71">
        <f t="shared" si="8"/>
        <v>0.72063415805909203</v>
      </c>
      <c r="I43" s="69">
        <f t="shared" si="9"/>
        <v>0.72063415805909203</v>
      </c>
      <c r="J43" s="70">
        <v>15</v>
      </c>
      <c r="K43" s="85">
        <f t="shared" si="5"/>
        <v>13.5</v>
      </c>
      <c r="L43" s="84">
        <v>13</v>
      </c>
      <c r="M43" s="84">
        <v>13</v>
      </c>
    </row>
    <row r="44" spans="1:13" x14ac:dyDescent="0.25">
      <c r="A44" s="72">
        <v>9</v>
      </c>
      <c r="B44" s="72" t="s">
        <v>21</v>
      </c>
      <c r="C44" s="73">
        <v>53.89</v>
      </c>
      <c r="D44" s="73">
        <v>18</v>
      </c>
      <c r="E44" s="73">
        <v>25</v>
      </c>
      <c r="F44" s="73">
        <v>25</v>
      </c>
      <c r="G44" s="71">
        <f t="shared" si="7"/>
        <v>0.33401373167563553</v>
      </c>
      <c r="H44" s="71">
        <f t="shared" si="8"/>
        <v>0.46390796066060491</v>
      </c>
      <c r="I44" s="69">
        <f t="shared" si="9"/>
        <v>0.46390796066060491</v>
      </c>
      <c r="J44" s="70">
        <v>0</v>
      </c>
      <c r="K44" s="85">
        <f t="shared" si="5"/>
        <v>0</v>
      </c>
      <c r="L44" s="84">
        <v>0</v>
      </c>
      <c r="M44" s="84">
        <v>0</v>
      </c>
    </row>
    <row r="45" spans="1:13" ht="57" customHeight="1" x14ac:dyDescent="0.25">
      <c r="A45" s="74">
        <v>10</v>
      </c>
      <c r="B45" s="74" t="s">
        <v>278</v>
      </c>
      <c r="C45" s="73"/>
      <c r="D45" s="73"/>
      <c r="E45" s="73"/>
      <c r="F45" s="73"/>
      <c r="G45" s="71"/>
      <c r="H45" s="71"/>
      <c r="I45" s="69"/>
      <c r="J45" s="70"/>
      <c r="K45" s="85"/>
      <c r="L45" s="84">
        <v>2</v>
      </c>
      <c r="M45" s="84">
        <v>2</v>
      </c>
    </row>
    <row r="46" spans="1:13" ht="21" customHeight="1" x14ac:dyDescent="0.25">
      <c r="A46" s="108" t="s">
        <v>22</v>
      </c>
      <c r="B46" s="108"/>
      <c r="C46" s="84">
        <v>2359.86</v>
      </c>
      <c r="D46" s="84">
        <v>877</v>
      </c>
      <c r="E46" s="98">
        <v>907</v>
      </c>
      <c r="F46" s="84">
        <v>907</v>
      </c>
      <c r="G46" s="71">
        <f>D46/C46</f>
        <v>0.37163221547040926</v>
      </c>
      <c r="H46" s="71">
        <f>E46/C46</f>
        <v>0.38434483401557717</v>
      </c>
      <c r="I46" s="69">
        <f>F46/C46</f>
        <v>0.38434483401557717</v>
      </c>
      <c r="J46" s="70"/>
      <c r="K46" s="85">
        <v>151</v>
      </c>
      <c r="L46" s="85">
        <f t="shared" ref="L46:M46" si="10">SUM(L34:L45)</f>
        <v>87</v>
      </c>
      <c r="M46" s="85">
        <f t="shared" si="10"/>
        <v>87</v>
      </c>
    </row>
    <row r="47" spans="1:13" ht="16.350000000000001" customHeight="1" x14ac:dyDescent="0.25">
      <c r="A47" s="108" t="s">
        <v>23</v>
      </c>
      <c r="B47" s="108"/>
      <c r="C47" s="84"/>
      <c r="D47" s="84"/>
      <c r="E47" s="98"/>
      <c r="F47" s="84"/>
      <c r="G47" s="71"/>
      <c r="H47" s="71"/>
      <c r="I47" s="69"/>
      <c r="J47" s="70"/>
      <c r="K47" s="85"/>
      <c r="L47" s="84"/>
      <c r="M47" s="84"/>
    </row>
    <row r="48" spans="1:13" x14ac:dyDescent="0.25">
      <c r="A48" s="72">
        <v>1</v>
      </c>
      <c r="B48" s="72" t="s">
        <v>247</v>
      </c>
      <c r="C48" s="88">
        <v>2641.81</v>
      </c>
      <c r="D48" s="73">
        <v>220</v>
      </c>
      <c r="E48" s="73">
        <v>255</v>
      </c>
      <c r="F48" s="73">
        <v>255</v>
      </c>
      <c r="G48" s="71">
        <f t="shared" ref="G48:G56" si="11">D48/C48</f>
        <v>8.3276238639417674E-2</v>
      </c>
      <c r="H48" s="71">
        <f t="shared" ref="H48:H56" si="12">E48/C48</f>
        <v>9.6524731150234119E-2</v>
      </c>
      <c r="I48" s="69">
        <f t="shared" ref="I48:I56" si="13">F48/C48</f>
        <v>9.6524731150234119E-2</v>
      </c>
      <c r="J48" s="70">
        <v>15</v>
      </c>
      <c r="K48" s="85">
        <f t="shared" si="5"/>
        <v>38.25</v>
      </c>
      <c r="L48" s="84">
        <v>0</v>
      </c>
      <c r="M48" s="84">
        <v>0</v>
      </c>
    </row>
    <row r="49" spans="1:13" x14ac:dyDescent="0.25">
      <c r="A49" s="72">
        <v>2</v>
      </c>
      <c r="B49" s="72" t="s">
        <v>25</v>
      </c>
      <c r="C49" s="88">
        <v>1460.81</v>
      </c>
      <c r="D49" s="87">
        <v>140</v>
      </c>
      <c r="E49" s="87">
        <v>185</v>
      </c>
      <c r="F49" s="87">
        <v>185</v>
      </c>
      <c r="G49" s="71">
        <f t="shared" si="11"/>
        <v>9.5837240982742461E-2</v>
      </c>
      <c r="H49" s="71">
        <f t="shared" si="12"/>
        <v>0.1266420684414811</v>
      </c>
      <c r="I49" s="69">
        <f t="shared" si="13"/>
        <v>0.1266420684414811</v>
      </c>
      <c r="J49" s="70">
        <v>15</v>
      </c>
      <c r="K49" s="85">
        <f t="shared" si="5"/>
        <v>27.75</v>
      </c>
      <c r="L49" s="84">
        <v>21</v>
      </c>
      <c r="M49" s="84">
        <v>21</v>
      </c>
    </row>
    <row r="50" spans="1:13" x14ac:dyDescent="0.25">
      <c r="A50" s="72">
        <v>3</v>
      </c>
      <c r="B50" s="72" t="s">
        <v>26</v>
      </c>
      <c r="C50" s="88">
        <v>519.55999999999995</v>
      </c>
      <c r="D50" s="87">
        <v>50</v>
      </c>
      <c r="E50" s="87">
        <v>70</v>
      </c>
      <c r="F50" s="87">
        <v>70</v>
      </c>
      <c r="G50" s="71">
        <f t="shared" si="11"/>
        <v>9.6235276002771583E-2</v>
      </c>
      <c r="H50" s="71">
        <f t="shared" si="12"/>
        <v>0.13472938640388021</v>
      </c>
      <c r="I50" s="69">
        <f t="shared" si="13"/>
        <v>0.13472938640388021</v>
      </c>
      <c r="J50" s="70">
        <v>15</v>
      </c>
      <c r="K50" s="85">
        <f t="shared" si="5"/>
        <v>10.5</v>
      </c>
      <c r="L50" s="84">
        <v>3</v>
      </c>
      <c r="M50" s="84">
        <v>3</v>
      </c>
    </row>
    <row r="51" spans="1:13" x14ac:dyDescent="0.25">
      <c r="A51" s="72">
        <v>4</v>
      </c>
      <c r="B51" s="72" t="s">
        <v>27</v>
      </c>
      <c r="C51" s="88">
        <v>30.46</v>
      </c>
      <c r="D51" s="87">
        <v>4</v>
      </c>
      <c r="E51" s="87">
        <v>3</v>
      </c>
      <c r="F51" s="87">
        <v>3</v>
      </c>
      <c r="G51" s="71">
        <f t="shared" si="11"/>
        <v>0.13131976362442546</v>
      </c>
      <c r="H51" s="71">
        <f t="shared" si="12"/>
        <v>9.8489822718319103E-2</v>
      </c>
      <c r="I51" s="69">
        <f t="shared" si="13"/>
        <v>9.8489822718319103E-2</v>
      </c>
      <c r="J51" s="70">
        <v>0</v>
      </c>
      <c r="K51" s="85">
        <f t="shared" si="5"/>
        <v>0</v>
      </c>
      <c r="L51" s="84">
        <v>0</v>
      </c>
      <c r="M51" s="84">
        <v>0</v>
      </c>
    </row>
    <row r="52" spans="1:13" x14ac:dyDescent="0.25">
      <c r="A52" s="72">
        <v>5</v>
      </c>
      <c r="B52" s="72" t="s">
        <v>28</v>
      </c>
      <c r="C52" s="88">
        <v>55.84</v>
      </c>
      <c r="D52" s="87">
        <v>2</v>
      </c>
      <c r="E52" s="87">
        <v>4</v>
      </c>
      <c r="F52" s="87">
        <v>4</v>
      </c>
      <c r="G52" s="71">
        <f t="shared" si="11"/>
        <v>3.5816618911174783E-2</v>
      </c>
      <c r="H52" s="71">
        <f t="shared" si="12"/>
        <v>7.1633237822349566E-2</v>
      </c>
      <c r="I52" s="69">
        <f t="shared" si="13"/>
        <v>7.1633237822349566E-2</v>
      </c>
      <c r="J52" s="70">
        <v>0</v>
      </c>
      <c r="K52" s="85">
        <f t="shared" si="5"/>
        <v>0</v>
      </c>
      <c r="L52" s="84">
        <v>0</v>
      </c>
      <c r="M52" s="84">
        <v>0</v>
      </c>
    </row>
    <row r="53" spans="1:13" x14ac:dyDescent="0.25">
      <c r="A53" s="72">
        <v>6</v>
      </c>
      <c r="B53" s="72" t="s">
        <v>29</v>
      </c>
      <c r="C53" s="88">
        <v>86.94</v>
      </c>
      <c r="D53" s="87">
        <v>20</v>
      </c>
      <c r="E53" s="87">
        <v>27</v>
      </c>
      <c r="F53" s="87">
        <v>27</v>
      </c>
      <c r="G53" s="71">
        <f t="shared" si="11"/>
        <v>0.23004370830457788</v>
      </c>
      <c r="H53" s="71">
        <f t="shared" si="12"/>
        <v>0.31055900621118016</v>
      </c>
      <c r="I53" s="69">
        <f t="shared" si="13"/>
        <v>0.31055900621118016</v>
      </c>
      <c r="J53" s="70">
        <v>15</v>
      </c>
      <c r="K53" s="85">
        <f t="shared" si="5"/>
        <v>4.05</v>
      </c>
      <c r="L53" s="84">
        <v>1</v>
      </c>
      <c r="M53" s="84">
        <v>1</v>
      </c>
    </row>
    <row r="54" spans="1:13" x14ac:dyDescent="0.25">
      <c r="A54" s="72">
        <v>7</v>
      </c>
      <c r="B54" s="72" t="s">
        <v>30</v>
      </c>
      <c r="C54" s="88">
        <v>70.680000000000007</v>
      </c>
      <c r="D54" s="87">
        <v>15</v>
      </c>
      <c r="E54" s="87">
        <v>18</v>
      </c>
      <c r="F54" s="87">
        <v>18</v>
      </c>
      <c r="G54" s="71">
        <f t="shared" si="11"/>
        <v>0.21222410865874361</v>
      </c>
      <c r="H54" s="71">
        <f t="shared" si="12"/>
        <v>0.25466893039049232</v>
      </c>
      <c r="I54" s="69">
        <f t="shared" si="13"/>
        <v>0.25466893039049232</v>
      </c>
      <c r="J54" s="70">
        <v>15</v>
      </c>
      <c r="K54" s="85">
        <f t="shared" si="5"/>
        <v>2.7</v>
      </c>
      <c r="L54" s="84">
        <v>0</v>
      </c>
      <c r="M54" s="84">
        <v>0</v>
      </c>
    </row>
    <row r="55" spans="1:13" x14ac:dyDescent="0.25">
      <c r="A55" s="72">
        <v>8</v>
      </c>
      <c r="B55" s="72" t="s">
        <v>31</v>
      </c>
      <c r="C55" s="88">
        <v>86.02</v>
      </c>
      <c r="D55" s="87">
        <v>10</v>
      </c>
      <c r="E55" s="87">
        <v>14</v>
      </c>
      <c r="F55" s="87">
        <v>14</v>
      </c>
      <c r="G55" s="71">
        <f t="shared" si="11"/>
        <v>0.1162520344106022</v>
      </c>
      <c r="H55" s="71">
        <f t="shared" si="12"/>
        <v>0.16275284817484306</v>
      </c>
      <c r="I55" s="69">
        <f t="shared" si="13"/>
        <v>0.16275284817484306</v>
      </c>
      <c r="J55" s="70">
        <v>15</v>
      </c>
      <c r="K55" s="85">
        <f t="shared" si="5"/>
        <v>2.1</v>
      </c>
      <c r="L55" s="84">
        <v>1</v>
      </c>
      <c r="M55" s="84">
        <v>1</v>
      </c>
    </row>
    <row r="56" spans="1:13" x14ac:dyDescent="0.25">
      <c r="A56" s="72">
        <v>9</v>
      </c>
      <c r="B56" s="72" t="s">
        <v>32</v>
      </c>
      <c r="C56" s="88">
        <v>66.31</v>
      </c>
      <c r="D56" s="87">
        <v>15</v>
      </c>
      <c r="E56" s="87">
        <v>19</v>
      </c>
      <c r="F56" s="87">
        <v>19</v>
      </c>
      <c r="G56" s="71">
        <f t="shared" si="11"/>
        <v>0.22621022470215654</v>
      </c>
      <c r="H56" s="71">
        <f t="shared" si="12"/>
        <v>0.28653295128939826</v>
      </c>
      <c r="I56" s="69">
        <f t="shared" si="13"/>
        <v>0.28653295128939826</v>
      </c>
      <c r="J56" s="70">
        <v>15</v>
      </c>
      <c r="K56" s="85">
        <f t="shared" si="5"/>
        <v>2.85</v>
      </c>
      <c r="L56" s="84">
        <v>0</v>
      </c>
      <c r="M56" s="84">
        <v>0</v>
      </c>
    </row>
    <row r="57" spans="1:13" x14ac:dyDescent="0.25">
      <c r="A57" s="105">
        <v>10</v>
      </c>
      <c r="B57" s="72" t="s">
        <v>174</v>
      </c>
      <c r="C57" s="88"/>
      <c r="D57" s="87"/>
      <c r="E57" s="87"/>
      <c r="F57" s="87"/>
      <c r="G57" s="71"/>
      <c r="H57" s="71"/>
      <c r="I57" s="69"/>
      <c r="J57" s="70"/>
      <c r="K57" s="85"/>
      <c r="L57" s="84"/>
      <c r="M57" s="84"/>
    </row>
    <row r="58" spans="1:13" x14ac:dyDescent="0.25">
      <c r="A58" s="107"/>
      <c r="B58" s="72" t="s">
        <v>175</v>
      </c>
      <c r="C58" s="88">
        <v>76.13</v>
      </c>
      <c r="D58" s="87">
        <v>10</v>
      </c>
      <c r="E58" s="87">
        <v>19</v>
      </c>
      <c r="F58" s="87">
        <v>19</v>
      </c>
      <c r="G58" s="71">
        <f t="shared" ref="G58:G65" si="14">D58/C58</f>
        <v>0.13135426244581638</v>
      </c>
      <c r="H58" s="71">
        <f t="shared" ref="H58:H65" si="15">E58/C58</f>
        <v>0.2495730986470511</v>
      </c>
      <c r="I58" s="69">
        <f t="shared" ref="I58:I65" si="16">F58/C58</f>
        <v>0.2495730986470511</v>
      </c>
      <c r="J58" s="70">
        <v>15</v>
      </c>
      <c r="K58" s="85">
        <f t="shared" si="5"/>
        <v>2.85</v>
      </c>
      <c r="L58" s="84">
        <v>1</v>
      </c>
      <c r="M58" s="84">
        <v>1</v>
      </c>
    </row>
    <row r="59" spans="1:13" x14ac:dyDescent="0.25">
      <c r="A59" s="72">
        <v>11</v>
      </c>
      <c r="B59" s="72" t="s">
        <v>164</v>
      </c>
      <c r="C59" s="88">
        <v>205.56</v>
      </c>
      <c r="D59" s="87">
        <v>15</v>
      </c>
      <c r="E59" s="87">
        <v>28</v>
      </c>
      <c r="F59" s="87">
        <v>28</v>
      </c>
      <c r="G59" s="71">
        <f t="shared" si="14"/>
        <v>7.2971395213076468E-2</v>
      </c>
      <c r="H59" s="71">
        <f t="shared" si="15"/>
        <v>0.13621327106440942</v>
      </c>
      <c r="I59" s="69">
        <f t="shared" si="16"/>
        <v>0.13621327106440942</v>
      </c>
      <c r="J59" s="70">
        <v>15</v>
      </c>
      <c r="K59" s="85">
        <f t="shared" si="5"/>
        <v>4.2</v>
      </c>
      <c r="L59" s="84">
        <v>2</v>
      </c>
      <c r="M59" s="84">
        <v>2</v>
      </c>
    </row>
    <row r="60" spans="1:13" x14ac:dyDescent="0.25">
      <c r="A60" s="72">
        <v>12</v>
      </c>
      <c r="B60" s="72" t="s">
        <v>33</v>
      </c>
      <c r="C60" s="88">
        <v>134.03</v>
      </c>
      <c r="D60" s="87">
        <v>26</v>
      </c>
      <c r="E60" s="87">
        <v>34</v>
      </c>
      <c r="F60" s="87">
        <v>34</v>
      </c>
      <c r="G60" s="71">
        <f t="shared" si="14"/>
        <v>0.19398642095053345</v>
      </c>
      <c r="H60" s="71">
        <f t="shared" si="15"/>
        <v>0.25367455047377452</v>
      </c>
      <c r="I60" s="69">
        <f t="shared" si="16"/>
        <v>0.25367455047377452</v>
      </c>
      <c r="J60" s="70">
        <v>15</v>
      </c>
      <c r="K60" s="85">
        <f t="shared" si="5"/>
        <v>5.0999999999999996</v>
      </c>
      <c r="L60" s="84">
        <v>1</v>
      </c>
      <c r="M60" s="84">
        <v>1</v>
      </c>
    </row>
    <row r="61" spans="1:13" x14ac:dyDescent="0.25">
      <c r="A61" s="72">
        <v>13</v>
      </c>
      <c r="B61" s="72" t="s">
        <v>34</v>
      </c>
      <c r="C61" s="88">
        <v>72.23</v>
      </c>
      <c r="D61" s="87">
        <v>5</v>
      </c>
      <c r="E61" s="87">
        <v>7</v>
      </c>
      <c r="F61" s="87">
        <v>7</v>
      </c>
      <c r="G61" s="71">
        <f t="shared" si="14"/>
        <v>6.9223314412294054E-2</v>
      </c>
      <c r="H61" s="71">
        <f t="shared" si="15"/>
        <v>9.6912640177211684E-2</v>
      </c>
      <c r="I61" s="69">
        <f t="shared" si="16"/>
        <v>9.6912640177211684E-2</v>
      </c>
      <c r="J61" s="70">
        <v>15</v>
      </c>
      <c r="K61" s="85">
        <f t="shared" si="5"/>
        <v>1.05</v>
      </c>
      <c r="L61" s="84">
        <v>0</v>
      </c>
      <c r="M61" s="84">
        <v>0</v>
      </c>
    </row>
    <row r="62" spans="1:13" x14ac:dyDescent="0.25">
      <c r="A62" s="72">
        <v>14</v>
      </c>
      <c r="B62" s="72" t="s">
        <v>284</v>
      </c>
      <c r="C62" s="88">
        <v>162.51</v>
      </c>
      <c r="D62" s="87">
        <v>45</v>
      </c>
      <c r="E62" s="87">
        <v>55</v>
      </c>
      <c r="F62" s="87">
        <v>55</v>
      </c>
      <c r="G62" s="71">
        <f t="shared" si="14"/>
        <v>0.27690603655159685</v>
      </c>
      <c r="H62" s="71">
        <f t="shared" si="15"/>
        <v>0.33844071134084058</v>
      </c>
      <c r="I62" s="69">
        <f t="shared" si="16"/>
        <v>0.33844071134084058</v>
      </c>
      <c r="J62" s="70">
        <v>15</v>
      </c>
      <c r="K62" s="85">
        <f t="shared" si="5"/>
        <v>8.25</v>
      </c>
      <c r="L62" s="84">
        <v>2</v>
      </c>
      <c r="M62" s="84">
        <v>2</v>
      </c>
    </row>
    <row r="63" spans="1:13" x14ac:dyDescent="0.25">
      <c r="A63" s="72">
        <v>15</v>
      </c>
      <c r="B63" s="72" t="s">
        <v>212</v>
      </c>
      <c r="C63" s="88">
        <v>135.9</v>
      </c>
      <c r="D63" s="87">
        <v>30</v>
      </c>
      <c r="E63" s="87">
        <v>46</v>
      </c>
      <c r="F63" s="87">
        <v>46</v>
      </c>
      <c r="G63" s="71">
        <f t="shared" si="14"/>
        <v>0.22075055187637968</v>
      </c>
      <c r="H63" s="71">
        <f t="shared" si="15"/>
        <v>0.33848417954378218</v>
      </c>
      <c r="I63" s="69">
        <f t="shared" si="16"/>
        <v>0.33848417954378218</v>
      </c>
      <c r="J63" s="70">
        <v>15</v>
      </c>
      <c r="K63" s="85">
        <f t="shared" si="5"/>
        <v>6.9</v>
      </c>
      <c r="L63" s="84">
        <v>6</v>
      </c>
      <c r="M63" s="84">
        <v>6</v>
      </c>
    </row>
    <row r="64" spans="1:13" x14ac:dyDescent="0.25">
      <c r="A64" s="72">
        <v>16</v>
      </c>
      <c r="B64" s="72" t="s">
        <v>176</v>
      </c>
      <c r="C64" s="88">
        <v>138.65</v>
      </c>
      <c r="D64" s="87">
        <v>7</v>
      </c>
      <c r="E64" s="87">
        <v>13</v>
      </c>
      <c r="F64" s="87">
        <v>13</v>
      </c>
      <c r="G64" s="71">
        <f t="shared" si="14"/>
        <v>5.0486837360259641E-2</v>
      </c>
      <c r="H64" s="71">
        <f t="shared" si="15"/>
        <v>9.3761269383339341E-2</v>
      </c>
      <c r="I64" s="69">
        <f t="shared" si="16"/>
        <v>9.3761269383339341E-2</v>
      </c>
      <c r="J64" s="70">
        <v>0</v>
      </c>
      <c r="K64" s="85">
        <f t="shared" si="5"/>
        <v>0</v>
      </c>
      <c r="L64" s="84">
        <v>0</v>
      </c>
      <c r="M64" s="84">
        <v>0</v>
      </c>
    </row>
    <row r="65" spans="1:13" ht="18.95" customHeight="1" x14ac:dyDescent="0.25">
      <c r="A65" s="108" t="s">
        <v>36</v>
      </c>
      <c r="B65" s="108"/>
      <c r="C65" s="84">
        <f>SUM(C48:C64)</f>
        <v>5943.4400000000005</v>
      </c>
      <c r="D65" s="84">
        <f t="shared" ref="D65" si="17">SUM(D48:D64)</f>
        <v>614</v>
      </c>
      <c r="E65" s="98">
        <f t="shared" ref="E65:F65" si="18">SUM(E48:E64)</f>
        <v>797</v>
      </c>
      <c r="F65" s="84">
        <f t="shared" si="18"/>
        <v>797</v>
      </c>
      <c r="G65" s="71">
        <f t="shared" si="14"/>
        <v>0.10330717564238891</v>
      </c>
      <c r="H65" s="71">
        <f t="shared" si="15"/>
        <v>0.13409742506023448</v>
      </c>
      <c r="I65" s="69">
        <f t="shared" si="16"/>
        <v>0.13409742506023448</v>
      </c>
      <c r="J65" s="70"/>
      <c r="K65" s="85">
        <v>111</v>
      </c>
      <c r="L65" s="85">
        <f t="shared" ref="L65:M65" si="19">SUM(L48:L64)</f>
        <v>38</v>
      </c>
      <c r="M65" s="85">
        <f t="shared" si="19"/>
        <v>38</v>
      </c>
    </row>
    <row r="66" spans="1:13" x14ac:dyDescent="0.25">
      <c r="A66" s="108" t="s">
        <v>37</v>
      </c>
      <c r="B66" s="108"/>
      <c r="C66" s="84"/>
      <c r="D66" s="84"/>
      <c r="E66" s="98"/>
      <c r="F66" s="84"/>
      <c r="G66" s="71"/>
      <c r="H66" s="71"/>
      <c r="I66" s="69"/>
      <c r="J66" s="70"/>
      <c r="K66" s="85"/>
      <c r="L66" s="84"/>
      <c r="M66" s="84"/>
    </row>
    <row r="67" spans="1:13" x14ac:dyDescent="0.25">
      <c r="A67" s="72">
        <v>1</v>
      </c>
      <c r="B67" s="72" t="s">
        <v>38</v>
      </c>
      <c r="C67" s="84">
        <v>28.95</v>
      </c>
      <c r="D67" s="87">
        <v>23</v>
      </c>
      <c r="E67" s="87">
        <v>27</v>
      </c>
      <c r="F67" s="87">
        <v>27</v>
      </c>
      <c r="G67" s="71">
        <f>D67/C67</f>
        <v>0.79447322970639034</v>
      </c>
      <c r="H67" s="71">
        <f>E67/C67</f>
        <v>0.93264248704663211</v>
      </c>
      <c r="I67" s="69">
        <f>F67/C67</f>
        <v>0.93264248704663211</v>
      </c>
      <c r="J67" s="70">
        <v>15</v>
      </c>
      <c r="K67" s="85">
        <f t="shared" si="5"/>
        <v>4.05</v>
      </c>
      <c r="L67" s="84">
        <v>4</v>
      </c>
      <c r="M67" s="84">
        <v>4</v>
      </c>
    </row>
    <row r="68" spans="1:13" x14ac:dyDescent="0.25">
      <c r="A68" s="72">
        <v>2</v>
      </c>
      <c r="B68" s="72" t="s">
        <v>39</v>
      </c>
      <c r="C68" s="84">
        <v>25.16</v>
      </c>
      <c r="D68" s="87">
        <v>11</v>
      </c>
      <c r="E68" s="87">
        <v>22</v>
      </c>
      <c r="F68" s="87">
        <v>22</v>
      </c>
      <c r="G68" s="71">
        <f>D68/C68</f>
        <v>0.43720190779014306</v>
      </c>
      <c r="H68" s="71">
        <f>E68/C68</f>
        <v>0.87440381558028613</v>
      </c>
      <c r="I68" s="69">
        <f>F68/C68</f>
        <v>0.87440381558028613</v>
      </c>
      <c r="J68" s="70">
        <v>15</v>
      </c>
      <c r="K68" s="85">
        <f t="shared" si="5"/>
        <v>3.3</v>
      </c>
      <c r="L68" s="84">
        <v>1</v>
      </c>
      <c r="M68" s="84">
        <v>1</v>
      </c>
    </row>
    <row r="69" spans="1:13" x14ac:dyDescent="0.25">
      <c r="A69" s="72">
        <v>3</v>
      </c>
      <c r="B69" s="72" t="s">
        <v>273</v>
      </c>
      <c r="C69" s="84">
        <v>353.71</v>
      </c>
      <c r="D69" s="87">
        <v>161</v>
      </c>
      <c r="E69" s="87">
        <v>210</v>
      </c>
      <c r="F69" s="87">
        <v>210</v>
      </c>
      <c r="G69" s="71">
        <f>D69/C69</f>
        <v>0.45517514347912136</v>
      </c>
      <c r="H69" s="71">
        <f>E69/C69</f>
        <v>0.59370670888581045</v>
      </c>
      <c r="I69" s="69">
        <f>F69/C69</f>
        <v>0.59370670888581045</v>
      </c>
      <c r="J69" s="70">
        <v>15</v>
      </c>
      <c r="K69" s="85">
        <f t="shared" si="5"/>
        <v>31.5</v>
      </c>
      <c r="L69" s="84">
        <v>25</v>
      </c>
      <c r="M69" s="84">
        <v>25</v>
      </c>
    </row>
    <row r="70" spans="1:13" ht="18.95" customHeight="1" x14ac:dyDescent="0.25">
      <c r="A70" s="108" t="s">
        <v>41</v>
      </c>
      <c r="B70" s="108"/>
      <c r="C70" s="84">
        <f>SUM(C67:C69)</f>
        <v>407.82</v>
      </c>
      <c r="D70" s="84">
        <f t="shared" ref="D70" si="20">SUM(D67:D69)</f>
        <v>195</v>
      </c>
      <c r="E70" s="98">
        <f t="shared" ref="E70:F70" si="21">SUM(E67:E69)</f>
        <v>259</v>
      </c>
      <c r="F70" s="84">
        <f t="shared" si="21"/>
        <v>259</v>
      </c>
      <c r="G70" s="71">
        <f>D70/C70</f>
        <v>0.47815212593791379</v>
      </c>
      <c r="H70" s="71">
        <f>E70/C70</f>
        <v>0.6350841057329214</v>
      </c>
      <c r="I70" s="69">
        <f>F70/C70</f>
        <v>0.6350841057329214</v>
      </c>
      <c r="J70" s="70"/>
      <c r="K70" s="85">
        <v>38</v>
      </c>
      <c r="L70" s="85">
        <f t="shared" ref="L70:M70" si="22">SUM(L67:L69)</f>
        <v>30</v>
      </c>
      <c r="M70" s="85">
        <f t="shared" si="22"/>
        <v>30</v>
      </c>
    </row>
    <row r="71" spans="1:13" x14ac:dyDescent="0.25">
      <c r="A71" s="108" t="s">
        <v>42</v>
      </c>
      <c r="B71" s="108"/>
      <c r="C71" s="84"/>
      <c r="D71" s="84"/>
      <c r="E71" s="98"/>
      <c r="F71" s="84"/>
      <c r="G71" s="71"/>
      <c r="H71" s="71"/>
      <c r="I71" s="69"/>
      <c r="J71" s="70"/>
      <c r="K71" s="85">
        <f t="shared" si="5"/>
        <v>0</v>
      </c>
      <c r="L71" s="84"/>
      <c r="M71" s="84"/>
    </row>
    <row r="72" spans="1:13" x14ac:dyDescent="0.25">
      <c r="A72" s="72">
        <v>1</v>
      </c>
      <c r="B72" s="72" t="s">
        <v>43</v>
      </c>
      <c r="C72" s="84">
        <v>2089.7199999999998</v>
      </c>
      <c r="D72" s="87">
        <v>600</v>
      </c>
      <c r="E72" s="87">
        <v>640</v>
      </c>
      <c r="F72" s="87">
        <v>640</v>
      </c>
      <c r="G72" s="71">
        <f>D72/C72</f>
        <v>0.28711980552418509</v>
      </c>
      <c r="H72" s="71">
        <f>E72/C72</f>
        <v>0.30626112589246407</v>
      </c>
      <c r="I72" s="69">
        <f>F72/C72</f>
        <v>0.30626112589246407</v>
      </c>
      <c r="J72" s="70">
        <v>15</v>
      </c>
      <c r="K72" s="85">
        <f t="shared" si="5"/>
        <v>96</v>
      </c>
      <c r="L72" s="84">
        <v>50</v>
      </c>
      <c r="M72" s="84">
        <v>50</v>
      </c>
    </row>
    <row r="73" spans="1:13" x14ac:dyDescent="0.25">
      <c r="A73" s="72">
        <v>2</v>
      </c>
      <c r="B73" s="72" t="s">
        <v>44</v>
      </c>
      <c r="C73" s="84">
        <v>20.85</v>
      </c>
      <c r="D73" s="87">
        <v>5</v>
      </c>
      <c r="E73" s="87">
        <v>7</v>
      </c>
      <c r="F73" s="87">
        <v>7</v>
      </c>
      <c r="G73" s="71">
        <f>D73/C73</f>
        <v>0.23980815347721821</v>
      </c>
      <c r="H73" s="71">
        <f>E73/C73</f>
        <v>0.33573141486810548</v>
      </c>
      <c r="I73" s="69">
        <f>F73/C73</f>
        <v>0.33573141486810548</v>
      </c>
      <c r="J73" s="70">
        <v>15</v>
      </c>
      <c r="K73" s="85">
        <f t="shared" si="5"/>
        <v>1.05</v>
      </c>
      <c r="L73" s="84">
        <v>1</v>
      </c>
      <c r="M73" s="84">
        <v>1</v>
      </c>
    </row>
    <row r="74" spans="1:13" x14ac:dyDescent="0.25">
      <c r="A74" s="72">
        <v>3</v>
      </c>
      <c r="B74" s="72" t="s">
        <v>45</v>
      </c>
      <c r="C74" s="84">
        <v>296.32</v>
      </c>
      <c r="D74" s="87">
        <v>40</v>
      </c>
      <c r="E74" s="87">
        <v>90</v>
      </c>
      <c r="F74" s="87">
        <v>90</v>
      </c>
      <c r="G74" s="71">
        <f>D74/C74</f>
        <v>0.13498920086393087</v>
      </c>
      <c r="H74" s="71">
        <f>E74/C74</f>
        <v>0.30372570194384452</v>
      </c>
      <c r="I74" s="69">
        <f>F74/C74</f>
        <v>0.30372570194384452</v>
      </c>
      <c r="J74" s="70">
        <v>15</v>
      </c>
      <c r="K74" s="85">
        <f t="shared" si="5"/>
        <v>13.5</v>
      </c>
      <c r="L74" s="84">
        <v>13</v>
      </c>
      <c r="M74" s="84">
        <v>13</v>
      </c>
    </row>
    <row r="75" spans="1:13" ht="57.6" customHeight="1" x14ac:dyDescent="0.25">
      <c r="A75" s="74">
        <v>4</v>
      </c>
      <c r="B75" s="72" t="s">
        <v>278</v>
      </c>
      <c r="C75" s="84"/>
      <c r="D75" s="87"/>
      <c r="E75" s="87"/>
      <c r="F75" s="87"/>
      <c r="G75" s="71"/>
      <c r="H75" s="71"/>
      <c r="I75" s="69"/>
      <c r="J75" s="70"/>
      <c r="K75" s="85"/>
      <c r="L75" s="84">
        <v>15</v>
      </c>
      <c r="M75" s="84">
        <v>15</v>
      </c>
    </row>
    <row r="76" spans="1:13" ht="20.45" customHeight="1" x14ac:dyDescent="0.25">
      <c r="A76" s="108" t="s">
        <v>46</v>
      </c>
      <c r="B76" s="108"/>
      <c r="C76" s="84">
        <f>SUM(C72:C75)</f>
        <v>2406.89</v>
      </c>
      <c r="D76" s="84">
        <f t="shared" ref="D76" si="23">SUM(D72:D75)</f>
        <v>645</v>
      </c>
      <c r="E76" s="98">
        <f t="shared" ref="E76:F76" si="24">SUM(E72:E75)</f>
        <v>737</v>
      </c>
      <c r="F76" s="84">
        <f t="shared" si="24"/>
        <v>737</v>
      </c>
      <c r="G76" s="71">
        <f>D76/C76</f>
        <v>0.26798067215369215</v>
      </c>
      <c r="H76" s="71">
        <f>E76/C76</f>
        <v>0.30620427190274591</v>
      </c>
      <c r="I76" s="69">
        <f>F76/C76</f>
        <v>0.30620427190274591</v>
      </c>
      <c r="J76" s="70"/>
      <c r="K76" s="85">
        <v>148</v>
      </c>
      <c r="L76" s="85">
        <f t="shared" ref="L76:M76" si="25">SUM(L72:L75)</f>
        <v>79</v>
      </c>
      <c r="M76" s="85">
        <f t="shared" si="25"/>
        <v>79</v>
      </c>
    </row>
    <row r="77" spans="1:13" x14ac:dyDescent="0.25">
      <c r="A77" s="108" t="s">
        <v>47</v>
      </c>
      <c r="B77" s="108"/>
      <c r="C77" s="84"/>
      <c r="D77" s="84"/>
      <c r="E77" s="98"/>
      <c r="F77" s="84"/>
      <c r="G77" s="71"/>
      <c r="H77" s="71"/>
      <c r="I77" s="69"/>
      <c r="J77" s="70"/>
      <c r="K77" s="85"/>
      <c r="L77" s="84"/>
      <c r="M77" s="84"/>
    </row>
    <row r="78" spans="1:13" x14ac:dyDescent="0.25">
      <c r="A78" s="105">
        <v>1</v>
      </c>
      <c r="B78" s="72" t="s">
        <v>216</v>
      </c>
      <c r="C78" s="73"/>
      <c r="D78" s="84"/>
      <c r="E78" s="98"/>
      <c r="F78" s="84"/>
      <c r="G78" s="71"/>
      <c r="H78" s="71"/>
      <c r="I78" s="69"/>
      <c r="J78" s="70"/>
      <c r="K78" s="85"/>
      <c r="L78" s="84"/>
      <c r="M78" s="84"/>
    </row>
    <row r="79" spans="1:13" x14ac:dyDescent="0.25">
      <c r="A79" s="107"/>
      <c r="B79" s="72" t="s">
        <v>217</v>
      </c>
      <c r="C79" s="73">
        <v>23.96</v>
      </c>
      <c r="D79" s="73">
        <v>30</v>
      </c>
      <c r="E79" s="73">
        <v>40</v>
      </c>
      <c r="F79" s="73">
        <v>40</v>
      </c>
      <c r="G79" s="71">
        <f>D79/C79</f>
        <v>1.2520868113522536</v>
      </c>
      <c r="H79" s="71">
        <f>E79/C79</f>
        <v>1.669449081803005</v>
      </c>
      <c r="I79" s="69">
        <f>F79/C79</f>
        <v>1.669449081803005</v>
      </c>
      <c r="J79" s="70">
        <v>15</v>
      </c>
      <c r="K79" s="85">
        <f t="shared" ref="K79:K137" si="26">F79*J79/100</f>
        <v>6</v>
      </c>
      <c r="L79" s="84">
        <v>6</v>
      </c>
      <c r="M79" s="84">
        <v>6</v>
      </c>
    </row>
    <row r="80" spans="1:13" x14ac:dyDescent="0.25">
      <c r="A80" s="105">
        <v>2</v>
      </c>
      <c r="B80" s="72" t="s">
        <v>218</v>
      </c>
      <c r="C80" s="73"/>
      <c r="D80" s="87"/>
      <c r="E80" s="87"/>
      <c r="F80" s="87"/>
      <c r="G80" s="71"/>
      <c r="H80" s="71"/>
      <c r="I80" s="69"/>
      <c r="J80" s="70"/>
      <c r="K80" s="85"/>
      <c r="L80" s="84"/>
      <c r="M80" s="84"/>
    </row>
    <row r="81" spans="1:15" x14ac:dyDescent="0.25">
      <c r="A81" s="107"/>
      <c r="B81" s="72" t="s">
        <v>219</v>
      </c>
      <c r="C81" s="73">
        <v>145.66999999999999</v>
      </c>
      <c r="D81" s="73">
        <v>48</v>
      </c>
      <c r="E81" s="73">
        <v>65</v>
      </c>
      <c r="F81" s="73">
        <v>65</v>
      </c>
      <c r="G81" s="71">
        <f>D81/C81</f>
        <v>0.3295119104825977</v>
      </c>
      <c r="H81" s="71">
        <f>E81/C81</f>
        <v>0.44621404544518434</v>
      </c>
      <c r="I81" s="69">
        <f>F81/C81</f>
        <v>0.44621404544518434</v>
      </c>
      <c r="J81" s="70">
        <v>15</v>
      </c>
      <c r="K81" s="85">
        <f t="shared" si="26"/>
        <v>9.75</v>
      </c>
      <c r="L81" s="84">
        <v>9</v>
      </c>
      <c r="M81" s="84">
        <v>9</v>
      </c>
    </row>
    <row r="82" spans="1:15" x14ac:dyDescent="0.25">
      <c r="A82" s="105">
        <v>3</v>
      </c>
      <c r="B82" s="72" t="s">
        <v>220</v>
      </c>
      <c r="C82" s="73"/>
      <c r="D82" s="87"/>
      <c r="E82" s="87"/>
      <c r="F82" s="87"/>
      <c r="G82" s="71"/>
      <c r="H82" s="71"/>
      <c r="I82" s="69"/>
      <c r="J82" s="70"/>
      <c r="K82" s="85"/>
      <c r="L82" s="84"/>
      <c r="M82" s="84"/>
    </row>
    <row r="83" spans="1:15" x14ac:dyDescent="0.25">
      <c r="A83" s="107"/>
      <c r="B83" s="72" t="s">
        <v>221</v>
      </c>
      <c r="C83" s="73">
        <v>200.1</v>
      </c>
      <c r="D83" s="73">
        <v>60</v>
      </c>
      <c r="E83" s="73">
        <v>80</v>
      </c>
      <c r="F83" s="73">
        <v>80</v>
      </c>
      <c r="G83" s="71">
        <f>D83/C83</f>
        <v>0.29985007496251875</v>
      </c>
      <c r="H83" s="71">
        <f>E83/C83</f>
        <v>0.39980009995002502</v>
      </c>
      <c r="I83" s="69">
        <f>F83/C83</f>
        <v>0.39980009995002502</v>
      </c>
      <c r="J83" s="70">
        <v>15</v>
      </c>
      <c r="K83" s="85">
        <f t="shared" si="26"/>
        <v>12</v>
      </c>
      <c r="L83" s="84">
        <v>12</v>
      </c>
      <c r="M83" s="84">
        <v>12</v>
      </c>
    </row>
    <row r="84" spans="1:15" x14ac:dyDescent="0.25">
      <c r="A84" s="105">
        <v>4</v>
      </c>
      <c r="B84" s="72" t="s">
        <v>222</v>
      </c>
      <c r="C84" s="73"/>
      <c r="D84" s="87"/>
      <c r="E84" s="87"/>
      <c r="F84" s="87"/>
      <c r="G84" s="71"/>
      <c r="H84" s="71"/>
      <c r="I84" s="69"/>
      <c r="J84" s="70"/>
      <c r="K84" s="85"/>
      <c r="L84" s="84"/>
      <c r="M84" s="84"/>
    </row>
    <row r="85" spans="1:15" x14ac:dyDescent="0.25">
      <c r="A85" s="107"/>
      <c r="B85" s="72" t="s">
        <v>223</v>
      </c>
      <c r="C85" s="73">
        <v>64.16</v>
      </c>
      <c r="D85" s="73">
        <v>25</v>
      </c>
      <c r="E85" s="73">
        <v>33</v>
      </c>
      <c r="F85" s="73">
        <v>33</v>
      </c>
      <c r="G85" s="71">
        <f t="shared" ref="G85:G93" si="27">D85/C85</f>
        <v>0.38965087281795513</v>
      </c>
      <c r="H85" s="71">
        <f t="shared" ref="H85:H93" si="28">E85/C85</f>
        <v>0.51433915211970083</v>
      </c>
      <c r="I85" s="69">
        <f t="shared" ref="I85:I93" si="29">F85/C85</f>
        <v>0.51433915211970083</v>
      </c>
      <c r="J85" s="70">
        <v>15</v>
      </c>
      <c r="K85" s="85">
        <f t="shared" si="26"/>
        <v>4.95</v>
      </c>
      <c r="L85" s="84">
        <v>4</v>
      </c>
      <c r="M85" s="84">
        <v>4</v>
      </c>
    </row>
    <row r="86" spans="1:15" x14ac:dyDescent="0.25">
      <c r="A86" s="76">
        <v>5</v>
      </c>
      <c r="B86" s="72" t="s">
        <v>48</v>
      </c>
      <c r="C86" s="73">
        <v>367.53</v>
      </c>
      <c r="D86" s="73">
        <v>40</v>
      </c>
      <c r="E86" s="73">
        <v>32</v>
      </c>
      <c r="F86" s="73">
        <v>32</v>
      </c>
      <c r="G86" s="71">
        <f t="shared" si="27"/>
        <v>0.10883465295350041</v>
      </c>
      <c r="H86" s="71">
        <f t="shared" si="28"/>
        <v>8.7067722362800318E-2</v>
      </c>
      <c r="I86" s="69">
        <f t="shared" si="29"/>
        <v>8.7067722362800318E-2</v>
      </c>
      <c r="J86" s="70">
        <v>15</v>
      </c>
      <c r="K86" s="85">
        <f t="shared" si="26"/>
        <v>4.8</v>
      </c>
      <c r="L86" s="84">
        <v>4</v>
      </c>
      <c r="M86" s="84">
        <v>4</v>
      </c>
    </row>
    <row r="87" spans="1:15" x14ac:dyDescent="0.25">
      <c r="A87" s="76">
        <v>6</v>
      </c>
      <c r="B87" s="72" t="s">
        <v>49</v>
      </c>
      <c r="C87" s="73">
        <v>398.84</v>
      </c>
      <c r="D87" s="73">
        <v>100</v>
      </c>
      <c r="E87" s="73">
        <v>150</v>
      </c>
      <c r="F87" s="73">
        <v>150</v>
      </c>
      <c r="G87" s="71">
        <f t="shared" si="27"/>
        <v>0.25072710861498348</v>
      </c>
      <c r="H87" s="71">
        <f t="shared" si="28"/>
        <v>0.37609066292247523</v>
      </c>
      <c r="I87" s="69">
        <f t="shared" si="29"/>
        <v>0.37609066292247523</v>
      </c>
      <c r="J87" s="70">
        <v>15</v>
      </c>
      <c r="K87" s="85">
        <f t="shared" si="26"/>
        <v>22.5</v>
      </c>
      <c r="L87" s="84">
        <v>22</v>
      </c>
      <c r="M87" s="84">
        <v>22</v>
      </c>
    </row>
    <row r="88" spans="1:15" x14ac:dyDescent="0.25">
      <c r="A88" s="76">
        <v>7</v>
      </c>
      <c r="B88" s="72" t="s">
        <v>50</v>
      </c>
      <c r="C88" s="73">
        <v>141.91</v>
      </c>
      <c r="D88" s="73">
        <v>62</v>
      </c>
      <c r="E88" s="73">
        <v>68</v>
      </c>
      <c r="F88" s="73">
        <v>68</v>
      </c>
      <c r="G88" s="71">
        <f t="shared" si="27"/>
        <v>0.43689662462123885</v>
      </c>
      <c r="H88" s="71">
        <f t="shared" si="28"/>
        <v>0.4791769431329716</v>
      </c>
      <c r="I88" s="69">
        <f t="shared" si="29"/>
        <v>0.4791769431329716</v>
      </c>
      <c r="J88" s="70">
        <v>15</v>
      </c>
      <c r="K88" s="85">
        <f t="shared" si="26"/>
        <v>10.199999999999999</v>
      </c>
      <c r="L88" s="84">
        <v>10</v>
      </c>
      <c r="M88" s="84">
        <v>10</v>
      </c>
    </row>
    <row r="89" spans="1:15" x14ac:dyDescent="0.25">
      <c r="A89" s="76">
        <v>8</v>
      </c>
      <c r="B89" s="72" t="s">
        <v>51</v>
      </c>
      <c r="C89" s="73">
        <v>16.45</v>
      </c>
      <c r="D89" s="73">
        <v>14</v>
      </c>
      <c r="E89" s="73">
        <v>16</v>
      </c>
      <c r="F89" s="73">
        <v>16</v>
      </c>
      <c r="G89" s="71">
        <f t="shared" si="27"/>
        <v>0.85106382978723405</v>
      </c>
      <c r="H89" s="71">
        <f t="shared" si="28"/>
        <v>0.97264437689969607</v>
      </c>
      <c r="I89" s="69">
        <f t="shared" si="29"/>
        <v>0.97264437689969607</v>
      </c>
      <c r="J89" s="70">
        <v>15</v>
      </c>
      <c r="K89" s="85">
        <f t="shared" si="26"/>
        <v>2.4</v>
      </c>
      <c r="L89" s="84">
        <v>2</v>
      </c>
      <c r="M89" s="84">
        <v>2</v>
      </c>
    </row>
    <row r="90" spans="1:15" s="2" customFormat="1" x14ac:dyDescent="0.25">
      <c r="A90" s="76">
        <v>9</v>
      </c>
      <c r="B90" s="72" t="s">
        <v>52</v>
      </c>
      <c r="C90" s="73">
        <v>19.21</v>
      </c>
      <c r="D90" s="87">
        <v>20</v>
      </c>
      <c r="E90" s="87">
        <v>23</v>
      </c>
      <c r="F90" s="87">
        <v>23</v>
      </c>
      <c r="G90" s="71">
        <f t="shared" si="27"/>
        <v>1.0411244143675169</v>
      </c>
      <c r="H90" s="71">
        <f t="shared" si="28"/>
        <v>1.1972930765226444</v>
      </c>
      <c r="I90" s="69">
        <f t="shared" si="29"/>
        <v>1.1972930765226444</v>
      </c>
      <c r="J90" s="70">
        <v>15</v>
      </c>
      <c r="K90" s="85">
        <f t="shared" si="26"/>
        <v>3.45</v>
      </c>
      <c r="L90" s="84">
        <v>3</v>
      </c>
      <c r="M90" s="84">
        <v>3</v>
      </c>
      <c r="N90"/>
      <c r="O90"/>
    </row>
    <row r="91" spans="1:15" x14ac:dyDescent="0.25">
      <c r="A91" s="76">
        <v>10</v>
      </c>
      <c r="B91" s="72" t="s">
        <v>249</v>
      </c>
      <c r="C91" s="73">
        <v>66.27</v>
      </c>
      <c r="D91" s="73">
        <v>11</v>
      </c>
      <c r="E91" s="73">
        <v>20</v>
      </c>
      <c r="F91" s="73">
        <v>20</v>
      </c>
      <c r="G91" s="71">
        <f t="shared" si="27"/>
        <v>0.16598762637694281</v>
      </c>
      <c r="H91" s="71">
        <f t="shared" si="28"/>
        <v>0.30179568432171422</v>
      </c>
      <c r="I91" s="69">
        <f t="shared" si="29"/>
        <v>0.30179568432171422</v>
      </c>
      <c r="J91" s="70">
        <v>15</v>
      </c>
      <c r="K91" s="85">
        <f t="shared" si="26"/>
        <v>3</v>
      </c>
      <c r="L91" s="84">
        <v>1</v>
      </c>
      <c r="M91" s="84">
        <v>1</v>
      </c>
    </row>
    <row r="92" spans="1:15" x14ac:dyDescent="0.25">
      <c r="A92" s="76">
        <v>11</v>
      </c>
      <c r="B92" s="72" t="s">
        <v>54</v>
      </c>
      <c r="C92" s="73">
        <v>469.95</v>
      </c>
      <c r="D92" s="73">
        <v>120</v>
      </c>
      <c r="E92" s="73">
        <v>142</v>
      </c>
      <c r="F92" s="73">
        <v>142</v>
      </c>
      <c r="G92" s="71">
        <f t="shared" si="27"/>
        <v>0.25534631343759973</v>
      </c>
      <c r="H92" s="71">
        <f t="shared" si="28"/>
        <v>0.30215980423449301</v>
      </c>
      <c r="I92" s="69">
        <f t="shared" si="29"/>
        <v>0.30215980423449301</v>
      </c>
      <c r="J92" s="70">
        <v>15</v>
      </c>
      <c r="K92" s="85">
        <f t="shared" si="26"/>
        <v>21.3</v>
      </c>
      <c r="L92" s="84">
        <v>20</v>
      </c>
      <c r="M92" s="84">
        <v>20</v>
      </c>
    </row>
    <row r="93" spans="1:15" x14ac:dyDescent="0.25">
      <c r="A93" s="76">
        <v>12</v>
      </c>
      <c r="B93" s="72" t="s">
        <v>55</v>
      </c>
      <c r="C93" s="73">
        <v>63.69</v>
      </c>
      <c r="D93" s="73">
        <v>50</v>
      </c>
      <c r="E93" s="73">
        <v>56</v>
      </c>
      <c r="F93" s="73">
        <v>56</v>
      </c>
      <c r="G93" s="71">
        <f t="shared" si="27"/>
        <v>0.78505259852410114</v>
      </c>
      <c r="H93" s="71">
        <f t="shared" si="28"/>
        <v>0.87925891034699333</v>
      </c>
      <c r="I93" s="69">
        <f t="shared" si="29"/>
        <v>0.87925891034699333</v>
      </c>
      <c r="J93" s="70">
        <v>15</v>
      </c>
      <c r="K93" s="85">
        <f t="shared" si="26"/>
        <v>8.4</v>
      </c>
      <c r="L93" s="84">
        <v>2</v>
      </c>
      <c r="M93" s="84">
        <v>2</v>
      </c>
    </row>
    <row r="94" spans="1:15" x14ac:dyDescent="0.25">
      <c r="A94" s="105">
        <v>13</v>
      </c>
      <c r="B94" s="72" t="s">
        <v>224</v>
      </c>
      <c r="C94" s="73"/>
      <c r="D94" s="87"/>
      <c r="E94" s="87"/>
      <c r="F94" s="87"/>
      <c r="G94" s="71"/>
      <c r="H94" s="71"/>
      <c r="I94" s="69"/>
      <c r="J94" s="70"/>
      <c r="K94" s="85"/>
      <c r="L94" s="84"/>
      <c r="M94" s="84"/>
    </row>
    <row r="95" spans="1:15" x14ac:dyDescent="0.25">
      <c r="A95" s="106"/>
      <c r="B95" s="72" t="s">
        <v>225</v>
      </c>
      <c r="C95" s="73">
        <v>195.9</v>
      </c>
      <c r="D95" s="73">
        <v>63</v>
      </c>
      <c r="E95" s="73">
        <v>66</v>
      </c>
      <c r="F95" s="73">
        <v>66</v>
      </c>
      <c r="G95" s="71">
        <f>D95/C95</f>
        <v>0.32159264931087289</v>
      </c>
      <c r="H95" s="71">
        <f>E95/C95</f>
        <v>0.33690658499234305</v>
      </c>
      <c r="I95" s="69">
        <f>F95/C95</f>
        <v>0.33690658499234305</v>
      </c>
      <c r="J95" s="70">
        <v>15</v>
      </c>
      <c r="K95" s="85">
        <f t="shared" si="26"/>
        <v>9.9</v>
      </c>
      <c r="L95" s="84">
        <v>7</v>
      </c>
      <c r="M95" s="84">
        <v>7</v>
      </c>
    </row>
    <row r="96" spans="1:15" x14ac:dyDescent="0.25">
      <c r="A96" s="107"/>
      <c r="B96" s="72" t="s">
        <v>226</v>
      </c>
      <c r="C96" s="73">
        <v>143.76</v>
      </c>
      <c r="D96" s="73">
        <v>47</v>
      </c>
      <c r="E96" s="73">
        <v>59</v>
      </c>
      <c r="F96" s="73">
        <v>59</v>
      </c>
      <c r="G96" s="71">
        <f>D96/C96</f>
        <v>0.32693377851975519</v>
      </c>
      <c r="H96" s="71">
        <f>E96/C96</f>
        <v>0.41040623260990544</v>
      </c>
      <c r="I96" s="69">
        <f>F96/C96</f>
        <v>0.41040623260990544</v>
      </c>
      <c r="J96" s="70">
        <v>15</v>
      </c>
      <c r="K96" s="85">
        <f t="shared" si="26"/>
        <v>8.85</v>
      </c>
      <c r="L96" s="84">
        <v>6</v>
      </c>
      <c r="M96" s="84">
        <v>6</v>
      </c>
    </row>
    <row r="97" spans="1:15" x14ac:dyDescent="0.25">
      <c r="A97" s="72">
        <v>14</v>
      </c>
      <c r="B97" s="72" t="s">
        <v>56</v>
      </c>
      <c r="C97" s="73">
        <v>46.89</v>
      </c>
      <c r="D97" s="73">
        <v>28</v>
      </c>
      <c r="E97" s="73">
        <v>31</v>
      </c>
      <c r="F97" s="73">
        <v>31</v>
      </c>
      <c r="G97" s="71">
        <f>D97/C97</f>
        <v>0.5971422478140328</v>
      </c>
      <c r="H97" s="71">
        <f>E97/C97</f>
        <v>0.66112177436553632</v>
      </c>
      <c r="I97" s="69">
        <f>F97/C97</f>
        <v>0.66112177436553632</v>
      </c>
      <c r="J97" s="70">
        <v>15</v>
      </c>
      <c r="K97" s="85">
        <f t="shared" si="26"/>
        <v>4.6500000000000004</v>
      </c>
      <c r="L97" s="84">
        <v>2</v>
      </c>
      <c r="M97" s="84">
        <v>2</v>
      </c>
    </row>
    <row r="98" spans="1:15" s="2" customFormat="1" x14ac:dyDescent="0.25">
      <c r="A98" s="105">
        <v>15</v>
      </c>
      <c r="B98" s="72" t="s">
        <v>57</v>
      </c>
      <c r="C98" s="73"/>
      <c r="D98" s="87"/>
      <c r="E98" s="87"/>
      <c r="F98" s="87"/>
      <c r="G98" s="71"/>
      <c r="H98" s="71"/>
      <c r="I98" s="69"/>
      <c r="J98" s="70"/>
      <c r="K98" s="85"/>
      <c r="L98" s="84"/>
      <c r="M98" s="84"/>
      <c r="N98"/>
      <c r="O98"/>
    </row>
    <row r="99" spans="1:15" s="2" customFormat="1" x14ac:dyDescent="0.25">
      <c r="A99" s="106"/>
      <c r="B99" s="72" t="s">
        <v>261</v>
      </c>
      <c r="C99" s="73">
        <v>63.09</v>
      </c>
      <c r="D99" s="87">
        <v>28</v>
      </c>
      <c r="E99" s="87">
        <v>37</v>
      </c>
      <c r="F99" s="87">
        <v>37</v>
      </c>
      <c r="G99" s="71">
        <f>D99/C99</f>
        <v>0.44381042954509431</v>
      </c>
      <c r="H99" s="71">
        <f>E99/C99</f>
        <v>0.5864637818988746</v>
      </c>
      <c r="I99" s="69">
        <f t="shared" ref="I99:I106" si="30">F99/C99</f>
        <v>0.5864637818988746</v>
      </c>
      <c r="J99" s="70">
        <v>15</v>
      </c>
      <c r="K99" s="85">
        <f t="shared" si="26"/>
        <v>5.55</v>
      </c>
      <c r="L99" s="84">
        <v>2</v>
      </c>
      <c r="M99" s="84">
        <v>2</v>
      </c>
      <c r="N99"/>
      <c r="O99"/>
    </row>
    <row r="100" spans="1:15" s="2" customFormat="1" x14ac:dyDescent="0.25">
      <c r="A100" s="107"/>
      <c r="B100" s="72" t="s">
        <v>270</v>
      </c>
      <c r="C100" s="73">
        <v>178.68</v>
      </c>
      <c r="D100" s="87">
        <v>51</v>
      </c>
      <c r="E100" s="87">
        <v>73</v>
      </c>
      <c r="F100" s="87">
        <v>73</v>
      </c>
      <c r="G100" s="71">
        <f>D100/C100</f>
        <v>0.28542646071188715</v>
      </c>
      <c r="H100" s="71">
        <f>E100/C100</f>
        <v>0.40855160062681889</v>
      </c>
      <c r="I100" s="69">
        <f t="shared" si="30"/>
        <v>0.40855160062681889</v>
      </c>
      <c r="J100" s="70">
        <v>15</v>
      </c>
      <c r="K100" s="85">
        <f t="shared" si="26"/>
        <v>10.95</v>
      </c>
      <c r="L100" s="84">
        <v>7</v>
      </c>
      <c r="M100" s="84">
        <v>7</v>
      </c>
      <c r="N100"/>
      <c r="O100"/>
    </row>
    <row r="101" spans="1:15" s="2" customFormat="1" x14ac:dyDescent="0.25">
      <c r="A101" s="72">
        <v>16</v>
      </c>
      <c r="B101" s="72" t="s">
        <v>283</v>
      </c>
      <c r="C101" s="73">
        <v>59.66</v>
      </c>
      <c r="D101" s="87">
        <v>20</v>
      </c>
      <c r="E101" s="87">
        <v>22</v>
      </c>
      <c r="F101" s="87">
        <v>22</v>
      </c>
      <c r="G101" s="71">
        <v>0.25</v>
      </c>
      <c r="H101" s="71">
        <v>0.25</v>
      </c>
      <c r="I101" s="69">
        <f t="shared" si="30"/>
        <v>0.36875628561850488</v>
      </c>
      <c r="J101" s="70">
        <v>15</v>
      </c>
      <c r="K101" s="85">
        <f t="shared" si="26"/>
        <v>3.3</v>
      </c>
      <c r="L101" s="84">
        <v>3</v>
      </c>
      <c r="M101" s="84">
        <v>3</v>
      </c>
      <c r="N101"/>
      <c r="O101"/>
    </row>
    <row r="102" spans="1:15" s="2" customFormat="1" x14ac:dyDescent="0.25">
      <c r="A102" s="72">
        <v>17</v>
      </c>
      <c r="B102" s="72" t="s">
        <v>212</v>
      </c>
      <c r="C102" s="73">
        <v>115.22</v>
      </c>
      <c r="D102" s="87">
        <v>48</v>
      </c>
      <c r="E102" s="87">
        <v>57</v>
      </c>
      <c r="F102" s="87">
        <v>57</v>
      </c>
      <c r="G102" s="71">
        <f>D102/C102</f>
        <v>0.4165943412601979</v>
      </c>
      <c r="H102" s="71">
        <f>E102/C102</f>
        <v>0.49470578024648498</v>
      </c>
      <c r="I102" s="69">
        <f t="shared" si="30"/>
        <v>0.49470578024648498</v>
      </c>
      <c r="J102" s="70">
        <v>15</v>
      </c>
      <c r="K102" s="85">
        <f t="shared" si="26"/>
        <v>8.5500000000000007</v>
      </c>
      <c r="L102" s="84">
        <v>8</v>
      </c>
      <c r="M102" s="84">
        <v>8</v>
      </c>
      <c r="N102"/>
      <c r="O102"/>
    </row>
    <row r="103" spans="1:15" x14ac:dyDescent="0.25">
      <c r="A103" s="72">
        <v>18</v>
      </c>
      <c r="B103" s="72" t="s">
        <v>58</v>
      </c>
      <c r="C103" s="73">
        <v>218.65</v>
      </c>
      <c r="D103" s="73">
        <v>45</v>
      </c>
      <c r="E103" s="73">
        <v>50</v>
      </c>
      <c r="F103" s="73">
        <v>50</v>
      </c>
      <c r="G103" s="71">
        <f>D103/C103</f>
        <v>0.2058083695403613</v>
      </c>
      <c r="H103" s="71">
        <f>E103/C103</f>
        <v>0.22867596615595701</v>
      </c>
      <c r="I103" s="69">
        <f t="shared" si="30"/>
        <v>0.22867596615595701</v>
      </c>
      <c r="J103" s="70">
        <v>0</v>
      </c>
      <c r="K103" s="85">
        <f t="shared" si="26"/>
        <v>0</v>
      </c>
      <c r="L103" s="84">
        <v>0</v>
      </c>
      <c r="M103" s="84">
        <v>0</v>
      </c>
    </row>
    <row r="104" spans="1:15" x14ac:dyDescent="0.25">
      <c r="A104" s="72">
        <v>19</v>
      </c>
      <c r="B104" s="72" t="s">
        <v>59</v>
      </c>
      <c r="C104" s="73">
        <v>111.66</v>
      </c>
      <c r="D104" s="73">
        <v>30</v>
      </c>
      <c r="E104" s="73">
        <v>32</v>
      </c>
      <c r="F104" s="73">
        <v>32</v>
      </c>
      <c r="G104" s="71">
        <f>D104/C104</f>
        <v>0.26867275658248252</v>
      </c>
      <c r="H104" s="71">
        <f>E104/C104</f>
        <v>0.28658427368798139</v>
      </c>
      <c r="I104" s="69">
        <f t="shared" si="30"/>
        <v>0.28658427368798139</v>
      </c>
      <c r="J104" s="70">
        <v>15</v>
      </c>
      <c r="K104" s="85">
        <f t="shared" si="26"/>
        <v>4.8</v>
      </c>
      <c r="L104" s="84">
        <v>4</v>
      </c>
      <c r="M104" s="84">
        <v>4</v>
      </c>
    </row>
    <row r="105" spans="1:15" x14ac:dyDescent="0.25">
      <c r="A105" s="72">
        <v>20</v>
      </c>
      <c r="B105" s="89" t="s">
        <v>179</v>
      </c>
      <c r="C105" s="73">
        <v>35.29</v>
      </c>
      <c r="D105" s="73">
        <v>9</v>
      </c>
      <c r="E105" s="73">
        <v>7</v>
      </c>
      <c r="F105" s="73">
        <v>7</v>
      </c>
      <c r="G105" s="71">
        <f>D105/C105</f>
        <v>0.2550297534712383</v>
      </c>
      <c r="H105" s="71">
        <f>E105/C105</f>
        <v>0.19835647492207426</v>
      </c>
      <c r="I105" s="69">
        <f t="shared" si="30"/>
        <v>0.19835647492207426</v>
      </c>
      <c r="J105" s="70">
        <v>0</v>
      </c>
      <c r="K105" s="85">
        <f t="shared" si="26"/>
        <v>0</v>
      </c>
      <c r="L105" s="84">
        <v>0</v>
      </c>
      <c r="M105" s="84">
        <v>0</v>
      </c>
    </row>
    <row r="106" spans="1:15" ht="17.45" customHeight="1" x14ac:dyDescent="0.25">
      <c r="A106" s="108" t="s">
        <v>60</v>
      </c>
      <c r="B106" s="108"/>
      <c r="C106" s="84">
        <f>SUM(C79:C105)</f>
        <v>3146.54</v>
      </c>
      <c r="D106" s="84">
        <f t="shared" ref="D106" si="31">SUM(D79:D105)</f>
        <v>949</v>
      </c>
      <c r="E106" s="98">
        <f t="shared" ref="E106:F106" si="32">SUM(E79:E105)</f>
        <v>1159</v>
      </c>
      <c r="F106" s="84">
        <f t="shared" si="32"/>
        <v>1159</v>
      </c>
      <c r="G106" s="71">
        <f>D106/C106</f>
        <v>0.30160112377405024</v>
      </c>
      <c r="H106" s="71">
        <f>E106/C106</f>
        <v>0.36834109847642171</v>
      </c>
      <c r="I106" s="69">
        <f t="shared" si="30"/>
        <v>0.36834109847642171</v>
      </c>
      <c r="J106" s="70"/>
      <c r="K106" s="85">
        <v>152</v>
      </c>
      <c r="L106" s="85">
        <f t="shared" ref="L106:M106" si="33">SUM(L79:L105)</f>
        <v>134</v>
      </c>
      <c r="M106" s="85">
        <f t="shared" si="33"/>
        <v>134</v>
      </c>
    </row>
    <row r="107" spans="1:15" x14ac:dyDescent="0.25">
      <c r="A107" s="108" t="s">
        <v>61</v>
      </c>
      <c r="B107" s="108"/>
      <c r="C107" s="84"/>
      <c r="D107" s="84"/>
      <c r="E107" s="98"/>
      <c r="F107" s="84"/>
      <c r="G107" s="71"/>
      <c r="H107" s="71"/>
      <c r="I107" s="69"/>
      <c r="J107" s="70"/>
      <c r="K107" s="85"/>
      <c r="L107" s="84"/>
      <c r="M107" s="84"/>
    </row>
    <row r="108" spans="1:15" x14ac:dyDescent="0.25">
      <c r="A108" s="72">
        <v>1</v>
      </c>
      <c r="B108" s="72" t="s">
        <v>62</v>
      </c>
      <c r="C108" s="73">
        <v>78.510000000000005</v>
      </c>
      <c r="D108" s="73">
        <v>37</v>
      </c>
      <c r="E108" s="73">
        <v>42</v>
      </c>
      <c r="F108" s="73">
        <v>42</v>
      </c>
      <c r="G108" s="71">
        <f t="shared" ref="G108:G119" si="34">D108/C108</f>
        <v>0.47127754426187746</v>
      </c>
      <c r="H108" s="71">
        <f t="shared" ref="H108:H119" si="35">E108/C108</f>
        <v>0.53496369889186091</v>
      </c>
      <c r="I108" s="69">
        <f t="shared" ref="I108:I119" si="36">F108/C108</f>
        <v>0.53496369889186091</v>
      </c>
      <c r="J108" s="70">
        <v>15</v>
      </c>
      <c r="K108" s="85">
        <f t="shared" si="26"/>
        <v>6.3</v>
      </c>
      <c r="L108" s="84">
        <v>6</v>
      </c>
      <c r="M108" s="84">
        <v>6</v>
      </c>
    </row>
    <row r="109" spans="1:15" x14ac:dyDescent="0.25">
      <c r="A109" s="72">
        <v>2</v>
      </c>
      <c r="B109" s="72" t="s">
        <v>63</v>
      </c>
      <c r="C109" s="73">
        <v>121.45</v>
      </c>
      <c r="D109" s="87">
        <v>38</v>
      </c>
      <c r="E109" s="87">
        <v>43</v>
      </c>
      <c r="F109" s="87">
        <v>43</v>
      </c>
      <c r="G109" s="71">
        <f t="shared" si="34"/>
        <v>0.31288596130094687</v>
      </c>
      <c r="H109" s="71">
        <f t="shared" si="35"/>
        <v>0.35405516673528198</v>
      </c>
      <c r="I109" s="69">
        <f t="shared" si="36"/>
        <v>0.35405516673528198</v>
      </c>
      <c r="J109" s="70">
        <v>15</v>
      </c>
      <c r="K109" s="85">
        <f t="shared" si="26"/>
        <v>6.45</v>
      </c>
      <c r="L109" s="84">
        <v>6</v>
      </c>
      <c r="M109" s="84">
        <v>6</v>
      </c>
    </row>
    <row r="110" spans="1:15" x14ac:dyDescent="0.25">
      <c r="A110" s="72">
        <v>3</v>
      </c>
      <c r="B110" s="72" t="s">
        <v>64</v>
      </c>
      <c r="C110" s="73">
        <v>27.63</v>
      </c>
      <c r="D110" s="87">
        <v>9</v>
      </c>
      <c r="E110" s="87">
        <v>12</v>
      </c>
      <c r="F110" s="87">
        <v>12</v>
      </c>
      <c r="G110" s="71">
        <f t="shared" si="34"/>
        <v>0.32573289902280134</v>
      </c>
      <c r="H110" s="71">
        <f t="shared" si="35"/>
        <v>0.43431053203040176</v>
      </c>
      <c r="I110" s="69">
        <f t="shared" si="36"/>
        <v>0.43431053203040176</v>
      </c>
      <c r="J110" s="70">
        <v>15</v>
      </c>
      <c r="K110" s="85">
        <f t="shared" si="26"/>
        <v>1.8</v>
      </c>
      <c r="L110" s="84">
        <v>1</v>
      </c>
      <c r="M110" s="84">
        <v>1</v>
      </c>
    </row>
    <row r="111" spans="1:15" x14ac:dyDescent="0.25">
      <c r="A111" s="72">
        <v>4</v>
      </c>
      <c r="B111" s="72" t="s">
        <v>162</v>
      </c>
      <c r="C111" s="73">
        <v>9.34</v>
      </c>
      <c r="D111" s="73">
        <v>10</v>
      </c>
      <c r="E111" s="73">
        <v>10</v>
      </c>
      <c r="F111" s="73">
        <v>10</v>
      </c>
      <c r="G111" s="71">
        <f t="shared" si="34"/>
        <v>1.0706638115631693</v>
      </c>
      <c r="H111" s="71">
        <f t="shared" si="35"/>
        <v>1.0706638115631693</v>
      </c>
      <c r="I111" s="69">
        <f t="shared" si="36"/>
        <v>1.0706638115631693</v>
      </c>
      <c r="J111" s="70">
        <v>15</v>
      </c>
      <c r="K111" s="85">
        <f t="shared" si="26"/>
        <v>1.5</v>
      </c>
      <c r="L111" s="84">
        <v>1</v>
      </c>
      <c r="M111" s="84">
        <v>1</v>
      </c>
    </row>
    <row r="112" spans="1:15" x14ac:dyDescent="0.25">
      <c r="A112" s="72">
        <v>5</v>
      </c>
      <c r="B112" s="72" t="s">
        <v>272</v>
      </c>
      <c r="C112" s="73">
        <v>1457.32</v>
      </c>
      <c r="D112" s="87">
        <v>750</v>
      </c>
      <c r="E112" s="87">
        <v>772</v>
      </c>
      <c r="F112" s="87">
        <v>772</v>
      </c>
      <c r="G112" s="71">
        <f t="shared" si="34"/>
        <v>0.5146433178711608</v>
      </c>
      <c r="H112" s="71">
        <f t="shared" si="35"/>
        <v>0.5297395218620482</v>
      </c>
      <c r="I112" s="69">
        <f t="shared" si="36"/>
        <v>0.5297395218620482</v>
      </c>
      <c r="J112" s="70">
        <v>15</v>
      </c>
      <c r="K112" s="85">
        <f t="shared" si="26"/>
        <v>115.8</v>
      </c>
      <c r="L112" s="84">
        <v>40</v>
      </c>
      <c r="M112" s="84">
        <v>40</v>
      </c>
    </row>
    <row r="113" spans="1:13" x14ac:dyDescent="0.25">
      <c r="A113" s="72">
        <v>6</v>
      </c>
      <c r="B113" s="72" t="s">
        <v>66</v>
      </c>
      <c r="C113" s="73">
        <v>229.9</v>
      </c>
      <c r="D113" s="87">
        <v>143</v>
      </c>
      <c r="E113" s="87">
        <v>125</v>
      </c>
      <c r="F113" s="87">
        <v>125</v>
      </c>
      <c r="G113" s="71">
        <f t="shared" si="34"/>
        <v>0.62200956937799046</v>
      </c>
      <c r="H113" s="71">
        <f t="shared" si="35"/>
        <v>0.54371465854719447</v>
      </c>
      <c r="I113" s="69">
        <f t="shared" si="36"/>
        <v>0.54371465854719447</v>
      </c>
      <c r="J113" s="70">
        <v>15</v>
      </c>
      <c r="K113" s="85">
        <f t="shared" si="26"/>
        <v>18.75</v>
      </c>
      <c r="L113" s="84">
        <v>18</v>
      </c>
      <c r="M113" s="84">
        <v>18</v>
      </c>
    </row>
    <row r="114" spans="1:13" x14ac:dyDescent="0.25">
      <c r="A114" s="72">
        <v>7</v>
      </c>
      <c r="B114" s="72" t="s">
        <v>67</v>
      </c>
      <c r="C114" s="73">
        <v>109.49</v>
      </c>
      <c r="D114" s="87">
        <v>51</v>
      </c>
      <c r="E114" s="87">
        <v>40</v>
      </c>
      <c r="F114" s="87">
        <v>40</v>
      </c>
      <c r="G114" s="71">
        <f t="shared" si="34"/>
        <v>0.46579596310165317</v>
      </c>
      <c r="H114" s="71">
        <f t="shared" si="35"/>
        <v>0.36533016713855149</v>
      </c>
      <c r="I114" s="69">
        <f t="shared" si="36"/>
        <v>0.36533016713855149</v>
      </c>
      <c r="J114" s="70">
        <v>15</v>
      </c>
      <c r="K114" s="85">
        <f t="shared" si="26"/>
        <v>6</v>
      </c>
      <c r="L114" s="84">
        <v>3</v>
      </c>
      <c r="M114" s="84">
        <v>3</v>
      </c>
    </row>
    <row r="115" spans="1:13" x14ac:dyDescent="0.25">
      <c r="A115" s="72">
        <v>8</v>
      </c>
      <c r="B115" s="72" t="s">
        <v>68</v>
      </c>
      <c r="C115" s="73">
        <v>37.19</v>
      </c>
      <c r="D115" s="87">
        <v>15</v>
      </c>
      <c r="E115" s="87">
        <v>17</v>
      </c>
      <c r="F115" s="87">
        <v>17</v>
      </c>
      <c r="G115" s="71">
        <f t="shared" si="34"/>
        <v>0.40333422963162141</v>
      </c>
      <c r="H115" s="71">
        <f t="shared" si="35"/>
        <v>0.45711212691583764</v>
      </c>
      <c r="I115" s="69">
        <f t="shared" si="36"/>
        <v>0.45711212691583764</v>
      </c>
      <c r="J115" s="70">
        <v>15</v>
      </c>
      <c r="K115" s="85">
        <f t="shared" si="26"/>
        <v>2.5499999999999998</v>
      </c>
      <c r="L115" s="84">
        <v>0</v>
      </c>
      <c r="M115" s="84">
        <v>0</v>
      </c>
    </row>
    <row r="116" spans="1:13" x14ac:dyDescent="0.25">
      <c r="A116" s="72">
        <v>9</v>
      </c>
      <c r="B116" s="72" t="s">
        <v>274</v>
      </c>
      <c r="C116" s="73">
        <v>12.66</v>
      </c>
      <c r="D116" s="87">
        <v>6</v>
      </c>
      <c r="E116" s="87">
        <v>7</v>
      </c>
      <c r="F116" s="87">
        <v>7</v>
      </c>
      <c r="G116" s="71">
        <f t="shared" si="34"/>
        <v>0.47393364928909953</v>
      </c>
      <c r="H116" s="71">
        <f t="shared" si="35"/>
        <v>0.55292259083728279</v>
      </c>
      <c r="I116" s="69">
        <f t="shared" si="36"/>
        <v>0.55292259083728279</v>
      </c>
      <c r="J116" s="70">
        <v>15</v>
      </c>
      <c r="K116" s="85">
        <f t="shared" si="26"/>
        <v>1.05</v>
      </c>
      <c r="L116" s="84">
        <v>1</v>
      </c>
      <c r="M116" s="84">
        <v>1</v>
      </c>
    </row>
    <row r="117" spans="1:13" ht="14.45" customHeight="1" x14ac:dyDescent="0.25">
      <c r="A117" s="72">
        <v>10</v>
      </c>
      <c r="B117" s="72" t="s">
        <v>236</v>
      </c>
      <c r="C117" s="73">
        <v>124.3</v>
      </c>
      <c r="D117" s="87">
        <v>25</v>
      </c>
      <c r="E117" s="87">
        <v>35</v>
      </c>
      <c r="F117" s="87">
        <v>35</v>
      </c>
      <c r="G117" s="71">
        <f t="shared" si="34"/>
        <v>0.20112630732099759</v>
      </c>
      <c r="H117" s="71">
        <f t="shared" si="35"/>
        <v>0.28157683024939661</v>
      </c>
      <c r="I117" s="69">
        <f t="shared" si="36"/>
        <v>0.28157683024939661</v>
      </c>
      <c r="J117" s="70">
        <v>15</v>
      </c>
      <c r="K117" s="85">
        <f t="shared" si="26"/>
        <v>5.25</v>
      </c>
      <c r="L117" s="84">
        <v>5</v>
      </c>
      <c r="M117" s="84">
        <v>5</v>
      </c>
    </row>
    <row r="118" spans="1:13" x14ac:dyDescent="0.25">
      <c r="A118" s="72">
        <v>11</v>
      </c>
      <c r="B118" s="79" t="s">
        <v>212</v>
      </c>
      <c r="C118" s="73">
        <v>70.319999999999993</v>
      </c>
      <c r="D118" s="87">
        <v>14</v>
      </c>
      <c r="E118" s="87">
        <v>24</v>
      </c>
      <c r="F118" s="87">
        <v>24</v>
      </c>
      <c r="G118" s="71">
        <f t="shared" si="34"/>
        <v>0.19908987485779298</v>
      </c>
      <c r="H118" s="71">
        <f t="shared" si="35"/>
        <v>0.34129692832764508</v>
      </c>
      <c r="I118" s="69">
        <f t="shared" si="36"/>
        <v>0.34129692832764508</v>
      </c>
      <c r="J118" s="70">
        <v>15</v>
      </c>
      <c r="K118" s="85">
        <f t="shared" si="26"/>
        <v>3.6</v>
      </c>
      <c r="L118" s="84">
        <v>3</v>
      </c>
      <c r="M118" s="84">
        <v>3</v>
      </c>
    </row>
    <row r="119" spans="1:13" x14ac:dyDescent="0.25">
      <c r="A119" s="72">
        <v>12</v>
      </c>
      <c r="B119" s="72" t="s">
        <v>179</v>
      </c>
      <c r="C119" s="73">
        <v>22.27</v>
      </c>
      <c r="D119" s="87">
        <v>6</v>
      </c>
      <c r="E119" s="87">
        <v>7</v>
      </c>
      <c r="F119" s="87">
        <v>7</v>
      </c>
      <c r="G119" s="71">
        <f t="shared" si="34"/>
        <v>0.26942074539739558</v>
      </c>
      <c r="H119" s="71">
        <f t="shared" si="35"/>
        <v>0.31432420296362823</v>
      </c>
      <c r="I119" s="69">
        <f t="shared" si="36"/>
        <v>0.31432420296362823</v>
      </c>
      <c r="J119" s="70">
        <v>0</v>
      </c>
      <c r="K119" s="85">
        <f t="shared" si="26"/>
        <v>0</v>
      </c>
      <c r="L119" s="84">
        <v>0</v>
      </c>
      <c r="M119" s="84">
        <v>0</v>
      </c>
    </row>
    <row r="120" spans="1:13" ht="54" customHeight="1" x14ac:dyDescent="0.25">
      <c r="A120" s="74">
        <v>13</v>
      </c>
      <c r="B120" s="72" t="s">
        <v>278</v>
      </c>
      <c r="C120" s="73"/>
      <c r="D120" s="87"/>
      <c r="E120" s="87"/>
      <c r="F120" s="87"/>
      <c r="G120" s="71"/>
      <c r="H120" s="71"/>
      <c r="I120" s="69"/>
      <c r="J120" s="70"/>
      <c r="K120" s="85"/>
      <c r="L120" s="84">
        <v>70</v>
      </c>
      <c r="M120" s="84">
        <v>70</v>
      </c>
    </row>
    <row r="121" spans="1:13" ht="22.5" customHeight="1" x14ac:dyDescent="0.25">
      <c r="A121" s="108" t="s">
        <v>69</v>
      </c>
      <c r="B121" s="108"/>
      <c r="C121" s="84">
        <f>SUM(C108:C120)</f>
        <v>2300.38</v>
      </c>
      <c r="D121" s="84">
        <f t="shared" ref="D121" si="37">SUM(D108:D120)</f>
        <v>1104</v>
      </c>
      <c r="E121" s="98">
        <f t="shared" ref="E121:F121" si="38">SUM(E108:E120)</f>
        <v>1134</v>
      </c>
      <c r="F121" s="84">
        <f t="shared" si="38"/>
        <v>1134</v>
      </c>
      <c r="G121" s="71">
        <f>D121/C121</f>
        <v>0.47992070875246695</v>
      </c>
      <c r="H121" s="71">
        <f>E121/C121</f>
        <v>0.49296203235987096</v>
      </c>
      <c r="I121" s="69">
        <f>F121/C121</f>
        <v>0.49296203235987096</v>
      </c>
      <c r="J121" s="70"/>
      <c r="K121" s="85">
        <v>164</v>
      </c>
      <c r="L121" s="85">
        <f t="shared" ref="L121:M121" si="39">SUM(L108:L120)</f>
        <v>154</v>
      </c>
      <c r="M121" s="85">
        <f t="shared" si="39"/>
        <v>154</v>
      </c>
    </row>
    <row r="122" spans="1:13" x14ac:dyDescent="0.25">
      <c r="A122" s="108" t="s">
        <v>70</v>
      </c>
      <c r="B122" s="108"/>
      <c r="C122" s="84"/>
      <c r="D122" s="73"/>
      <c r="E122" s="73"/>
      <c r="F122" s="73"/>
      <c r="G122" s="71"/>
      <c r="H122" s="71"/>
      <c r="I122" s="69"/>
      <c r="J122" s="70"/>
      <c r="K122" s="85"/>
      <c r="L122" s="84"/>
      <c r="M122" s="84"/>
    </row>
    <row r="123" spans="1:13" x14ac:dyDescent="0.25">
      <c r="A123" s="72">
        <v>1</v>
      </c>
      <c r="B123" s="72" t="s">
        <v>71</v>
      </c>
      <c r="C123" s="73">
        <v>129.16999999999999</v>
      </c>
      <c r="D123" s="87">
        <v>0</v>
      </c>
      <c r="E123" s="87">
        <v>7</v>
      </c>
      <c r="F123" s="87">
        <v>7</v>
      </c>
      <c r="G123" s="71">
        <f>D123/C123</f>
        <v>0</v>
      </c>
      <c r="H123" s="71">
        <f>E123/C123</f>
        <v>5.41921498800031E-2</v>
      </c>
      <c r="I123" s="69">
        <f>F123/C123</f>
        <v>5.41921498800031E-2</v>
      </c>
      <c r="J123" s="70">
        <v>15</v>
      </c>
      <c r="K123" s="85">
        <f t="shared" si="26"/>
        <v>1.05</v>
      </c>
      <c r="L123" s="84">
        <v>1</v>
      </c>
      <c r="M123" s="84">
        <v>1</v>
      </c>
    </row>
    <row r="124" spans="1:13" x14ac:dyDescent="0.25">
      <c r="A124" s="105">
        <v>2</v>
      </c>
      <c r="B124" s="72" t="s">
        <v>180</v>
      </c>
      <c r="C124" s="73"/>
      <c r="D124" s="87"/>
      <c r="E124" s="87"/>
      <c r="F124" s="87"/>
      <c r="G124" s="71"/>
      <c r="H124" s="71"/>
      <c r="I124" s="69"/>
      <c r="J124" s="70"/>
      <c r="K124" s="85"/>
      <c r="L124" s="84"/>
      <c r="M124" s="84"/>
    </row>
    <row r="125" spans="1:13" x14ac:dyDescent="0.25">
      <c r="A125" s="106"/>
      <c r="B125" s="72" t="s">
        <v>181</v>
      </c>
      <c r="C125" s="73">
        <v>20.84</v>
      </c>
      <c r="D125" s="87">
        <v>30</v>
      </c>
      <c r="E125" s="87">
        <v>33</v>
      </c>
      <c r="F125" s="87">
        <v>33</v>
      </c>
      <c r="G125" s="71">
        <f t="shared" ref="G125:G133" si="40">D125/C125</f>
        <v>1.4395393474088292</v>
      </c>
      <c r="H125" s="71">
        <f t="shared" ref="H125:H133" si="41">E125/C125</f>
        <v>1.5834932821497121</v>
      </c>
      <c r="I125" s="69">
        <f t="shared" ref="I125:I133" si="42">F125/C125</f>
        <v>1.5834932821497121</v>
      </c>
      <c r="J125" s="70">
        <v>15</v>
      </c>
      <c r="K125" s="85">
        <f t="shared" si="26"/>
        <v>4.95</v>
      </c>
      <c r="L125" s="84">
        <v>1</v>
      </c>
      <c r="M125" s="84">
        <v>1</v>
      </c>
    </row>
    <row r="126" spans="1:13" x14ac:dyDescent="0.25">
      <c r="A126" s="106"/>
      <c r="B126" s="72" t="s">
        <v>182</v>
      </c>
      <c r="C126" s="73">
        <v>11.38</v>
      </c>
      <c r="D126" s="87">
        <v>30</v>
      </c>
      <c r="E126" s="87">
        <v>30</v>
      </c>
      <c r="F126" s="87">
        <v>30</v>
      </c>
      <c r="G126" s="71">
        <f t="shared" si="40"/>
        <v>2.6362038664323371</v>
      </c>
      <c r="H126" s="71">
        <f t="shared" si="41"/>
        <v>2.6362038664323371</v>
      </c>
      <c r="I126" s="69">
        <f t="shared" si="42"/>
        <v>2.6362038664323371</v>
      </c>
      <c r="J126" s="70">
        <v>15</v>
      </c>
      <c r="K126" s="85">
        <f t="shared" si="26"/>
        <v>4.5</v>
      </c>
      <c r="L126" s="84">
        <v>1</v>
      </c>
      <c r="M126" s="84">
        <v>1</v>
      </c>
    </row>
    <row r="127" spans="1:13" x14ac:dyDescent="0.25">
      <c r="A127" s="106"/>
      <c r="B127" s="72" t="s">
        <v>183</v>
      </c>
      <c r="C127" s="73">
        <v>22.61</v>
      </c>
      <c r="D127" s="87">
        <v>30</v>
      </c>
      <c r="E127" s="87">
        <v>37</v>
      </c>
      <c r="F127" s="87">
        <v>37</v>
      </c>
      <c r="G127" s="71">
        <f t="shared" si="40"/>
        <v>1.3268465280849182</v>
      </c>
      <c r="H127" s="71">
        <f t="shared" si="41"/>
        <v>1.6364440513047325</v>
      </c>
      <c r="I127" s="69">
        <f t="shared" si="42"/>
        <v>1.6364440513047325</v>
      </c>
      <c r="J127" s="70">
        <v>15</v>
      </c>
      <c r="K127" s="85">
        <f t="shared" si="26"/>
        <v>5.55</v>
      </c>
      <c r="L127" s="84">
        <v>5</v>
      </c>
      <c r="M127" s="84">
        <v>5</v>
      </c>
    </row>
    <row r="128" spans="1:13" x14ac:dyDescent="0.25">
      <c r="A128" s="106"/>
      <c r="B128" s="72" t="s">
        <v>184</v>
      </c>
      <c r="C128" s="73">
        <v>52.02</v>
      </c>
      <c r="D128" s="87">
        <v>30</v>
      </c>
      <c r="E128" s="87">
        <v>32</v>
      </c>
      <c r="F128" s="87">
        <v>32</v>
      </c>
      <c r="G128" s="71">
        <f t="shared" si="40"/>
        <v>0.57670126874279115</v>
      </c>
      <c r="H128" s="71">
        <f t="shared" si="41"/>
        <v>0.61514801999231061</v>
      </c>
      <c r="I128" s="69">
        <f t="shared" si="42"/>
        <v>0.61514801999231061</v>
      </c>
      <c r="J128" s="70">
        <v>15</v>
      </c>
      <c r="K128" s="85">
        <f t="shared" si="26"/>
        <v>4.8</v>
      </c>
      <c r="L128" s="84">
        <v>0</v>
      </c>
      <c r="M128" s="84">
        <v>0</v>
      </c>
    </row>
    <row r="129" spans="1:13" x14ac:dyDescent="0.25">
      <c r="A129" s="106"/>
      <c r="B129" s="72" t="s">
        <v>185</v>
      </c>
      <c r="C129" s="73">
        <v>40.58</v>
      </c>
      <c r="D129" s="87">
        <v>25</v>
      </c>
      <c r="E129" s="87">
        <v>29</v>
      </c>
      <c r="F129" s="87">
        <v>29</v>
      </c>
      <c r="G129" s="71">
        <f t="shared" si="40"/>
        <v>0.61606702809265645</v>
      </c>
      <c r="H129" s="71">
        <f t="shared" si="41"/>
        <v>0.71463775258748152</v>
      </c>
      <c r="I129" s="69">
        <f t="shared" si="42"/>
        <v>0.71463775258748152</v>
      </c>
      <c r="J129" s="70">
        <v>15</v>
      </c>
      <c r="K129" s="85">
        <f t="shared" si="26"/>
        <v>4.3499999999999996</v>
      </c>
      <c r="L129" s="84">
        <v>0</v>
      </c>
      <c r="M129" s="84">
        <v>0</v>
      </c>
    </row>
    <row r="130" spans="1:13" x14ac:dyDescent="0.25">
      <c r="A130" s="107"/>
      <c r="B130" s="72" t="s">
        <v>186</v>
      </c>
      <c r="C130" s="73">
        <v>54.1</v>
      </c>
      <c r="D130" s="87">
        <v>28</v>
      </c>
      <c r="E130" s="87">
        <v>26</v>
      </c>
      <c r="F130" s="87">
        <v>26</v>
      </c>
      <c r="G130" s="71">
        <f t="shared" si="40"/>
        <v>0.51756007393715342</v>
      </c>
      <c r="H130" s="71">
        <f t="shared" si="41"/>
        <v>0.48059149722735672</v>
      </c>
      <c r="I130" s="69">
        <f t="shared" si="42"/>
        <v>0.48059149722735672</v>
      </c>
      <c r="J130" s="70">
        <v>15</v>
      </c>
      <c r="K130" s="85">
        <f t="shared" si="26"/>
        <v>3.9</v>
      </c>
      <c r="L130" s="84">
        <v>0</v>
      </c>
      <c r="M130" s="84">
        <v>0</v>
      </c>
    </row>
    <row r="131" spans="1:13" x14ac:dyDescent="0.25">
      <c r="A131" s="72">
        <v>3</v>
      </c>
      <c r="B131" s="72" t="s">
        <v>72</v>
      </c>
      <c r="C131" s="73">
        <v>1221.68</v>
      </c>
      <c r="D131" s="87">
        <v>690</v>
      </c>
      <c r="E131" s="87">
        <v>715</v>
      </c>
      <c r="F131" s="87">
        <v>715</v>
      </c>
      <c r="G131" s="71">
        <f t="shared" si="40"/>
        <v>0.5647960185973413</v>
      </c>
      <c r="H131" s="71">
        <f t="shared" si="41"/>
        <v>0.58525964245956386</v>
      </c>
      <c r="I131" s="69">
        <f t="shared" si="42"/>
        <v>0.58525964245956386</v>
      </c>
      <c r="J131" s="70">
        <v>15</v>
      </c>
      <c r="K131" s="85">
        <f t="shared" si="26"/>
        <v>107.25</v>
      </c>
      <c r="L131" s="84">
        <v>35</v>
      </c>
      <c r="M131" s="84">
        <v>35</v>
      </c>
    </row>
    <row r="132" spans="1:13" x14ac:dyDescent="0.25">
      <c r="A132" s="72">
        <v>4</v>
      </c>
      <c r="B132" s="79" t="s">
        <v>212</v>
      </c>
      <c r="C132" s="73">
        <v>88.05</v>
      </c>
      <c r="D132" s="87">
        <v>15</v>
      </c>
      <c r="E132" s="87">
        <v>34</v>
      </c>
      <c r="F132" s="87">
        <v>34</v>
      </c>
      <c r="G132" s="71">
        <f t="shared" si="40"/>
        <v>0.17035775127768313</v>
      </c>
      <c r="H132" s="71">
        <f t="shared" si="41"/>
        <v>0.38614423622941513</v>
      </c>
      <c r="I132" s="69">
        <f t="shared" si="42"/>
        <v>0.38614423622941513</v>
      </c>
      <c r="J132" s="70">
        <v>15</v>
      </c>
      <c r="K132" s="85">
        <f t="shared" si="26"/>
        <v>5.0999999999999996</v>
      </c>
      <c r="L132" s="84">
        <v>5</v>
      </c>
      <c r="M132" s="84">
        <v>5</v>
      </c>
    </row>
    <row r="133" spans="1:13" x14ac:dyDescent="0.25">
      <c r="A133" s="72">
        <v>5</v>
      </c>
      <c r="B133" s="72" t="s">
        <v>187</v>
      </c>
      <c r="C133" s="73">
        <v>34.03</v>
      </c>
      <c r="D133" s="87">
        <v>8</v>
      </c>
      <c r="E133" s="87">
        <v>10</v>
      </c>
      <c r="F133" s="87">
        <v>10</v>
      </c>
      <c r="G133" s="71">
        <f t="shared" si="40"/>
        <v>0.23508668821627973</v>
      </c>
      <c r="H133" s="71">
        <f t="shared" si="41"/>
        <v>0.29385836027034967</v>
      </c>
      <c r="I133" s="69">
        <f t="shared" si="42"/>
        <v>0.29385836027034967</v>
      </c>
      <c r="J133" s="70">
        <v>0</v>
      </c>
      <c r="K133" s="85">
        <f t="shared" si="26"/>
        <v>0</v>
      </c>
      <c r="L133" s="84">
        <v>0</v>
      </c>
      <c r="M133" s="84">
        <v>0</v>
      </c>
    </row>
    <row r="134" spans="1:13" ht="52.5" customHeight="1" x14ac:dyDescent="0.25">
      <c r="A134" s="74">
        <v>6</v>
      </c>
      <c r="B134" s="72" t="s">
        <v>278</v>
      </c>
      <c r="C134" s="73"/>
      <c r="D134" s="87"/>
      <c r="E134" s="87"/>
      <c r="F134" s="87"/>
      <c r="G134" s="71"/>
      <c r="H134" s="71"/>
      <c r="I134" s="69"/>
      <c r="J134" s="70"/>
      <c r="K134" s="85"/>
      <c r="L134" s="84">
        <v>9</v>
      </c>
      <c r="M134" s="84">
        <v>9</v>
      </c>
    </row>
    <row r="135" spans="1:13" ht="36.950000000000003" customHeight="1" x14ac:dyDescent="0.25">
      <c r="A135" s="108" t="s">
        <v>73</v>
      </c>
      <c r="B135" s="108"/>
      <c r="C135" s="84">
        <f>SUM(C123:C134)</f>
        <v>1674.46</v>
      </c>
      <c r="D135" s="84">
        <f t="shared" ref="D135" si="43">SUM(D123:D134)</f>
        <v>886</v>
      </c>
      <c r="E135" s="98">
        <f t="shared" ref="E135:F135" si="44">SUM(E123:E134)</f>
        <v>953</v>
      </c>
      <c r="F135" s="84">
        <f t="shared" si="44"/>
        <v>953</v>
      </c>
      <c r="G135" s="71">
        <f>D135/C135</f>
        <v>0.52912580772308682</v>
      </c>
      <c r="H135" s="71">
        <f>E135/C135</f>
        <v>0.56913870740417805</v>
      </c>
      <c r="I135" s="69">
        <f>F135/C135</f>
        <v>0.56913870740417805</v>
      </c>
      <c r="J135" s="70"/>
      <c r="K135" s="85">
        <v>137</v>
      </c>
      <c r="L135" s="85">
        <f t="shared" ref="L135:M135" si="45">SUM(L123:L134)</f>
        <v>57</v>
      </c>
      <c r="M135" s="85">
        <f t="shared" si="45"/>
        <v>57</v>
      </c>
    </row>
    <row r="136" spans="1:13" x14ac:dyDescent="0.25">
      <c r="A136" s="108" t="s">
        <v>74</v>
      </c>
      <c r="B136" s="108"/>
      <c r="C136" s="84"/>
      <c r="D136" s="84"/>
      <c r="E136" s="98"/>
      <c r="F136" s="84"/>
      <c r="G136" s="71"/>
      <c r="H136" s="71"/>
      <c r="I136" s="69"/>
      <c r="J136" s="70"/>
      <c r="K136" s="85"/>
      <c r="L136" s="84"/>
      <c r="M136" s="84"/>
    </row>
    <row r="137" spans="1:13" x14ac:dyDescent="0.25">
      <c r="A137" s="72">
        <v>1</v>
      </c>
      <c r="B137" s="72" t="s">
        <v>75</v>
      </c>
      <c r="C137" s="73">
        <v>344.7</v>
      </c>
      <c r="D137" s="87">
        <v>155</v>
      </c>
      <c r="E137" s="87">
        <v>150</v>
      </c>
      <c r="F137" s="87">
        <v>150</v>
      </c>
      <c r="G137" s="71">
        <f>D137/C137</f>
        <v>0.44966637655932695</v>
      </c>
      <c r="H137" s="71">
        <f>E137/C137</f>
        <v>0.4351610095735422</v>
      </c>
      <c r="I137" s="69">
        <f>F137/C137</f>
        <v>0.4351610095735422</v>
      </c>
      <c r="J137" s="70">
        <v>15</v>
      </c>
      <c r="K137" s="85">
        <f t="shared" si="26"/>
        <v>22.5</v>
      </c>
      <c r="L137" s="84">
        <v>22</v>
      </c>
      <c r="M137" s="84">
        <v>22</v>
      </c>
    </row>
    <row r="138" spans="1:13" x14ac:dyDescent="0.25">
      <c r="A138" s="105">
        <v>2</v>
      </c>
      <c r="B138" s="72" t="s">
        <v>188</v>
      </c>
      <c r="C138" s="73"/>
      <c r="D138" s="87"/>
      <c r="E138" s="87"/>
      <c r="F138" s="87"/>
      <c r="G138" s="71"/>
      <c r="H138" s="71"/>
      <c r="I138" s="69"/>
      <c r="J138" s="70"/>
      <c r="K138" s="85"/>
      <c r="L138" s="84"/>
      <c r="M138" s="84"/>
    </row>
    <row r="139" spans="1:13" x14ac:dyDescent="0.25">
      <c r="A139" s="106"/>
      <c r="B139" s="72" t="s">
        <v>189</v>
      </c>
      <c r="C139" s="73">
        <v>67.180000000000007</v>
      </c>
      <c r="D139" s="87">
        <v>50</v>
      </c>
      <c r="E139" s="87">
        <v>73</v>
      </c>
      <c r="F139" s="87">
        <v>73</v>
      </c>
      <c r="G139" s="71">
        <f t="shared" ref="G139:G142" si="46">D139/C139</f>
        <v>0.74426912771658227</v>
      </c>
      <c r="H139" s="71">
        <f t="shared" ref="H139:H142" si="47">E139/C139</f>
        <v>1.08663292646621</v>
      </c>
      <c r="I139" s="69">
        <f t="shared" ref="I139:I142" si="48">F139/C139</f>
        <v>1.08663292646621</v>
      </c>
      <c r="J139" s="70">
        <v>15</v>
      </c>
      <c r="K139" s="85">
        <f t="shared" ref="K139:K194" si="49">F139*J139/100</f>
        <v>10.95</v>
      </c>
      <c r="L139" s="84">
        <v>7</v>
      </c>
      <c r="M139" s="84">
        <v>7</v>
      </c>
    </row>
    <row r="140" spans="1:13" x14ac:dyDescent="0.25">
      <c r="A140" s="106"/>
      <c r="B140" s="72" t="s">
        <v>190</v>
      </c>
      <c r="C140" s="73">
        <v>616.4</v>
      </c>
      <c r="D140" s="87">
        <v>250</v>
      </c>
      <c r="E140" s="87">
        <v>310</v>
      </c>
      <c r="F140" s="87">
        <v>310</v>
      </c>
      <c r="G140" s="71">
        <f t="shared" si="46"/>
        <v>0.40558079169370542</v>
      </c>
      <c r="H140" s="71">
        <f t="shared" si="47"/>
        <v>0.5029201817001947</v>
      </c>
      <c r="I140" s="69">
        <f t="shared" si="48"/>
        <v>0.5029201817001947</v>
      </c>
      <c r="J140" s="70">
        <v>15</v>
      </c>
      <c r="K140" s="85">
        <f t="shared" si="49"/>
        <v>46.5</v>
      </c>
      <c r="L140" s="84">
        <v>46</v>
      </c>
      <c r="M140" s="84">
        <v>46</v>
      </c>
    </row>
    <row r="141" spans="1:13" x14ac:dyDescent="0.25">
      <c r="A141" s="107"/>
      <c r="B141" s="72" t="s">
        <v>191</v>
      </c>
      <c r="C141" s="73">
        <v>150.19</v>
      </c>
      <c r="D141" s="87">
        <v>62</v>
      </c>
      <c r="E141" s="87">
        <v>89</v>
      </c>
      <c r="F141" s="87">
        <v>89</v>
      </c>
      <c r="G141" s="71">
        <f t="shared" si="46"/>
        <v>0.41281044010919504</v>
      </c>
      <c r="H141" s="71">
        <f t="shared" si="47"/>
        <v>0.59258272854384453</v>
      </c>
      <c r="I141" s="69">
        <f t="shared" si="48"/>
        <v>0.59258272854384453</v>
      </c>
      <c r="J141" s="70">
        <v>15</v>
      </c>
      <c r="K141" s="85">
        <f t="shared" si="49"/>
        <v>13.35</v>
      </c>
      <c r="L141" s="84">
        <v>13</v>
      </c>
      <c r="M141" s="84">
        <v>13</v>
      </c>
    </row>
    <row r="142" spans="1:13" x14ac:dyDescent="0.25">
      <c r="A142" s="72">
        <v>3</v>
      </c>
      <c r="B142" s="72" t="s">
        <v>212</v>
      </c>
      <c r="C142" s="73">
        <v>12967.9</v>
      </c>
      <c r="D142" s="87">
        <v>1756</v>
      </c>
      <c r="E142" s="87">
        <v>1820</v>
      </c>
      <c r="F142" s="87">
        <v>1820</v>
      </c>
      <c r="G142" s="69">
        <f t="shared" si="46"/>
        <v>0.13541128478782224</v>
      </c>
      <c r="H142" s="69">
        <f t="shared" si="47"/>
        <v>0.14034654801471325</v>
      </c>
      <c r="I142" s="69">
        <f t="shared" si="48"/>
        <v>0.14034654801471325</v>
      </c>
      <c r="J142" s="70">
        <v>30</v>
      </c>
      <c r="K142" s="97">
        <f t="shared" ref="K142" si="50">J142*F142/100</f>
        <v>546</v>
      </c>
      <c r="L142" s="96">
        <v>150</v>
      </c>
      <c r="M142" s="96">
        <v>150</v>
      </c>
    </row>
    <row r="143" spans="1:13" ht="60" customHeight="1" x14ac:dyDescent="0.25">
      <c r="A143" s="74">
        <v>4</v>
      </c>
      <c r="B143" s="72" t="s">
        <v>278</v>
      </c>
      <c r="C143" s="73"/>
      <c r="D143" s="87"/>
      <c r="E143" s="87"/>
      <c r="F143" s="87"/>
      <c r="G143" s="71"/>
      <c r="H143" s="71"/>
      <c r="I143" s="69"/>
      <c r="J143" s="70"/>
      <c r="K143" s="85"/>
      <c r="L143" s="84">
        <v>23</v>
      </c>
      <c r="M143" s="84">
        <v>23</v>
      </c>
    </row>
    <row r="144" spans="1:13" x14ac:dyDescent="0.25">
      <c r="A144" s="72">
        <v>5</v>
      </c>
      <c r="B144" s="72" t="s">
        <v>192</v>
      </c>
      <c r="C144" s="73">
        <v>39.64</v>
      </c>
      <c r="D144" s="87">
        <v>6</v>
      </c>
      <c r="E144" s="87">
        <v>7</v>
      </c>
      <c r="F144" s="87">
        <v>7</v>
      </c>
      <c r="G144" s="71">
        <f>D144/C144</f>
        <v>0.15136226034308778</v>
      </c>
      <c r="H144" s="71">
        <f>E144/C144</f>
        <v>0.17658930373360243</v>
      </c>
      <c r="I144" s="69">
        <f>F144/C144</f>
        <v>0.17658930373360243</v>
      </c>
      <c r="J144" s="70">
        <v>0</v>
      </c>
      <c r="K144" s="85">
        <f t="shared" si="49"/>
        <v>0</v>
      </c>
      <c r="L144" s="84">
        <v>0</v>
      </c>
      <c r="M144" s="84">
        <v>0</v>
      </c>
    </row>
    <row r="145" spans="1:15" x14ac:dyDescent="0.25">
      <c r="A145" s="72">
        <v>6</v>
      </c>
      <c r="B145" s="72" t="s">
        <v>193</v>
      </c>
      <c r="C145" s="73">
        <v>240.72</v>
      </c>
      <c r="D145" s="87">
        <v>30</v>
      </c>
      <c r="E145" s="87">
        <v>30</v>
      </c>
      <c r="F145" s="87">
        <v>30</v>
      </c>
      <c r="G145" s="71">
        <f>D145/C145</f>
        <v>0.12462612163509472</v>
      </c>
      <c r="H145" s="71">
        <f>E145/C145</f>
        <v>0.12462612163509472</v>
      </c>
      <c r="I145" s="69">
        <f>F145/C145</f>
        <v>0.12462612163509472</v>
      </c>
      <c r="J145" s="70">
        <v>0</v>
      </c>
      <c r="K145" s="85">
        <f t="shared" si="49"/>
        <v>0</v>
      </c>
      <c r="L145" s="84">
        <v>0</v>
      </c>
      <c r="M145" s="84">
        <v>0</v>
      </c>
    </row>
    <row r="146" spans="1:15" x14ac:dyDescent="0.25">
      <c r="A146" s="72">
        <v>7</v>
      </c>
      <c r="B146" s="72" t="s">
        <v>194</v>
      </c>
      <c r="C146" s="73">
        <v>607.79999999999995</v>
      </c>
      <c r="D146" s="87">
        <v>55</v>
      </c>
      <c r="E146" s="87">
        <v>115</v>
      </c>
      <c r="F146" s="87">
        <v>115</v>
      </c>
      <c r="G146" s="71">
        <f>D146/C146</f>
        <v>9.0490292859493254E-2</v>
      </c>
      <c r="H146" s="71">
        <f>E146/C146</f>
        <v>0.18920697597894046</v>
      </c>
      <c r="I146" s="69">
        <f>F146/C146</f>
        <v>0.18920697597894046</v>
      </c>
      <c r="J146" s="70">
        <v>0</v>
      </c>
      <c r="K146" s="85">
        <f t="shared" si="49"/>
        <v>0</v>
      </c>
      <c r="L146" s="84">
        <v>0</v>
      </c>
      <c r="M146" s="84">
        <v>0</v>
      </c>
    </row>
    <row r="147" spans="1:15" ht="42" customHeight="1" x14ac:dyDescent="0.25">
      <c r="A147" s="108" t="s">
        <v>82</v>
      </c>
      <c r="B147" s="108"/>
      <c r="C147" s="84">
        <f>SUM(C137:C146)</f>
        <v>15034.529999999997</v>
      </c>
      <c r="D147" s="84">
        <f>SUM(D137:D146)</f>
        <v>2364</v>
      </c>
      <c r="E147" s="98">
        <f>SUM(E137:E146)</f>
        <v>2594</v>
      </c>
      <c r="F147" s="84">
        <f>SUM(F137:F146)</f>
        <v>2594</v>
      </c>
      <c r="G147" s="71">
        <f>D147/C147</f>
        <v>0.15723803803644015</v>
      </c>
      <c r="H147" s="71">
        <f>E147/C147</f>
        <v>0.1725361551042833</v>
      </c>
      <c r="I147" s="69">
        <f>F147/C147</f>
        <v>0.1725361551042833</v>
      </c>
      <c r="J147" s="70"/>
      <c r="K147" s="85">
        <v>475</v>
      </c>
      <c r="L147" s="85">
        <f>SUM(L137:L146)</f>
        <v>261</v>
      </c>
      <c r="M147" s="85">
        <f>SUM(M137:M146)</f>
        <v>261</v>
      </c>
    </row>
    <row r="148" spans="1:15" x14ac:dyDescent="0.25">
      <c r="A148" s="108" t="s">
        <v>83</v>
      </c>
      <c r="B148" s="108"/>
      <c r="C148" s="84"/>
      <c r="D148" s="84"/>
      <c r="E148" s="98"/>
      <c r="F148" s="84"/>
      <c r="G148" s="71"/>
      <c r="H148" s="71"/>
      <c r="I148" s="69"/>
      <c r="J148" s="70"/>
      <c r="K148" s="85"/>
      <c r="L148" s="84"/>
      <c r="M148" s="84"/>
    </row>
    <row r="149" spans="1:15" x14ac:dyDescent="0.25">
      <c r="A149" s="72">
        <v>1</v>
      </c>
      <c r="B149" s="72" t="s">
        <v>84</v>
      </c>
      <c r="C149" s="73">
        <v>915.96</v>
      </c>
      <c r="D149" s="87">
        <v>90</v>
      </c>
      <c r="E149" s="87">
        <v>150</v>
      </c>
      <c r="F149" s="87">
        <v>150</v>
      </c>
      <c r="G149" s="71">
        <f t="shared" ref="G149:G155" si="51">D149/C149</f>
        <v>9.8257565832569102E-2</v>
      </c>
      <c r="H149" s="71">
        <f t="shared" ref="H149:H155" si="52">E149/C149</f>
        <v>0.1637626097209485</v>
      </c>
      <c r="I149" s="69">
        <f t="shared" ref="I149:I155" si="53">F149/C149</f>
        <v>0.1637626097209485</v>
      </c>
      <c r="J149" s="70">
        <v>15</v>
      </c>
      <c r="K149" s="85">
        <f t="shared" si="49"/>
        <v>22.5</v>
      </c>
      <c r="L149" s="84">
        <v>10</v>
      </c>
      <c r="M149" s="84">
        <v>10</v>
      </c>
    </row>
    <row r="150" spans="1:15" x14ac:dyDescent="0.25">
      <c r="A150" s="72">
        <v>2</v>
      </c>
      <c r="B150" s="72" t="s">
        <v>85</v>
      </c>
      <c r="C150" s="73">
        <v>56.6</v>
      </c>
      <c r="D150" s="87">
        <v>6</v>
      </c>
      <c r="E150" s="87">
        <v>9</v>
      </c>
      <c r="F150" s="87">
        <v>9</v>
      </c>
      <c r="G150" s="71">
        <f t="shared" si="51"/>
        <v>0.10600706713780919</v>
      </c>
      <c r="H150" s="71">
        <f t="shared" si="52"/>
        <v>0.15901060070671377</v>
      </c>
      <c r="I150" s="69">
        <f t="shared" si="53"/>
        <v>0.15901060070671377</v>
      </c>
      <c r="J150" s="70">
        <v>15</v>
      </c>
      <c r="K150" s="85">
        <f t="shared" si="49"/>
        <v>1.35</v>
      </c>
      <c r="L150" s="84">
        <v>0</v>
      </c>
      <c r="M150" s="84">
        <v>0</v>
      </c>
    </row>
    <row r="151" spans="1:15" x14ac:dyDescent="0.25">
      <c r="A151" s="72">
        <v>3</v>
      </c>
      <c r="B151" s="72" t="s">
        <v>87</v>
      </c>
      <c r="C151" s="73">
        <v>96.12</v>
      </c>
      <c r="D151" s="87">
        <v>20</v>
      </c>
      <c r="E151" s="87">
        <v>24</v>
      </c>
      <c r="F151" s="87">
        <v>24</v>
      </c>
      <c r="G151" s="71">
        <f t="shared" si="51"/>
        <v>0.20807324178110695</v>
      </c>
      <c r="H151" s="71">
        <f t="shared" si="52"/>
        <v>0.24968789013732834</v>
      </c>
      <c r="I151" s="69">
        <f t="shared" si="53"/>
        <v>0.24968789013732834</v>
      </c>
      <c r="J151" s="70">
        <v>15</v>
      </c>
      <c r="K151" s="85">
        <f t="shared" si="49"/>
        <v>3.6</v>
      </c>
      <c r="L151" s="84">
        <v>0</v>
      </c>
      <c r="M151" s="84">
        <v>0</v>
      </c>
      <c r="O151" s="52"/>
    </row>
    <row r="152" spans="1:15" x14ac:dyDescent="0.25">
      <c r="A152" s="72">
        <v>4</v>
      </c>
      <c r="B152" s="72" t="s">
        <v>89</v>
      </c>
      <c r="C152" s="73">
        <v>136.11000000000001</v>
      </c>
      <c r="D152" s="87">
        <v>30</v>
      </c>
      <c r="E152" s="87">
        <v>34</v>
      </c>
      <c r="F152" s="87">
        <v>34</v>
      </c>
      <c r="G152" s="71">
        <f t="shared" si="51"/>
        <v>0.22040996253030634</v>
      </c>
      <c r="H152" s="71">
        <f t="shared" si="52"/>
        <v>0.24979795753434719</v>
      </c>
      <c r="I152" s="69">
        <f t="shared" si="53"/>
        <v>0.24979795753434719</v>
      </c>
      <c r="J152" s="70">
        <v>15</v>
      </c>
      <c r="K152" s="85">
        <f t="shared" si="49"/>
        <v>5.0999999999999996</v>
      </c>
      <c r="L152" s="84">
        <v>3</v>
      </c>
      <c r="M152" s="84">
        <v>3</v>
      </c>
    </row>
    <row r="153" spans="1:15" x14ac:dyDescent="0.25">
      <c r="A153" s="72">
        <v>5</v>
      </c>
      <c r="B153" s="72" t="s">
        <v>90</v>
      </c>
      <c r="C153" s="73">
        <v>522.54</v>
      </c>
      <c r="D153" s="87">
        <v>69</v>
      </c>
      <c r="E153" s="87">
        <v>86</v>
      </c>
      <c r="F153" s="87">
        <v>86</v>
      </c>
      <c r="G153" s="71">
        <f t="shared" si="51"/>
        <v>0.13204730738316683</v>
      </c>
      <c r="H153" s="71">
        <f t="shared" si="52"/>
        <v>0.16458070195583113</v>
      </c>
      <c r="I153" s="69">
        <f t="shared" si="53"/>
        <v>0.16458070195583113</v>
      </c>
      <c r="J153" s="70">
        <v>15</v>
      </c>
      <c r="K153" s="85">
        <f t="shared" si="49"/>
        <v>12.9</v>
      </c>
      <c r="L153" s="84">
        <v>11</v>
      </c>
      <c r="M153" s="84">
        <v>11</v>
      </c>
    </row>
    <row r="154" spans="1:15" x14ac:dyDescent="0.25">
      <c r="A154" s="72">
        <v>6</v>
      </c>
      <c r="B154" s="72" t="s">
        <v>91</v>
      </c>
      <c r="C154" s="73">
        <v>286.06</v>
      </c>
      <c r="D154" s="87">
        <v>90</v>
      </c>
      <c r="E154" s="87">
        <v>90</v>
      </c>
      <c r="F154" s="87">
        <v>90</v>
      </c>
      <c r="G154" s="71">
        <f t="shared" si="51"/>
        <v>0.31461931063413268</v>
      </c>
      <c r="H154" s="71">
        <f t="shared" si="52"/>
        <v>0.31461931063413268</v>
      </c>
      <c r="I154" s="69">
        <f t="shared" si="53"/>
        <v>0.31461931063413268</v>
      </c>
      <c r="J154" s="70">
        <v>15</v>
      </c>
      <c r="K154" s="85">
        <f t="shared" si="49"/>
        <v>13.5</v>
      </c>
      <c r="L154" s="84">
        <v>5</v>
      </c>
      <c r="M154" s="84">
        <v>5</v>
      </c>
    </row>
    <row r="155" spans="1:15" x14ac:dyDescent="0.25">
      <c r="A155" s="72">
        <v>7</v>
      </c>
      <c r="B155" s="72" t="s">
        <v>92</v>
      </c>
      <c r="C155" s="73">
        <v>118.92</v>
      </c>
      <c r="D155" s="87">
        <v>30</v>
      </c>
      <c r="E155" s="87">
        <v>29</v>
      </c>
      <c r="F155" s="87">
        <v>29</v>
      </c>
      <c r="G155" s="71">
        <f t="shared" si="51"/>
        <v>0.25227043390514631</v>
      </c>
      <c r="H155" s="71">
        <f t="shared" si="52"/>
        <v>0.24386141944164144</v>
      </c>
      <c r="I155" s="69">
        <f t="shared" si="53"/>
        <v>0.24386141944164144</v>
      </c>
      <c r="J155" s="70">
        <v>15</v>
      </c>
      <c r="K155" s="85">
        <f t="shared" si="49"/>
        <v>4.3499999999999996</v>
      </c>
      <c r="L155" s="84">
        <v>2</v>
      </c>
      <c r="M155" s="84">
        <v>2</v>
      </c>
    </row>
    <row r="156" spans="1:15" x14ac:dyDescent="0.25">
      <c r="A156" s="105">
        <v>8</v>
      </c>
      <c r="B156" s="72" t="s">
        <v>242</v>
      </c>
      <c r="C156" s="73"/>
      <c r="D156" s="87"/>
      <c r="E156" s="87"/>
      <c r="F156" s="87"/>
      <c r="G156" s="71"/>
      <c r="H156" s="71"/>
      <c r="I156" s="69"/>
      <c r="J156" s="70"/>
      <c r="K156" s="85"/>
      <c r="L156" s="84"/>
      <c r="M156" s="84"/>
    </row>
    <row r="157" spans="1:15" x14ac:dyDescent="0.25">
      <c r="A157" s="107"/>
      <c r="B157" s="72" t="s">
        <v>228</v>
      </c>
      <c r="C157" s="73">
        <v>585.29</v>
      </c>
      <c r="D157" s="87">
        <v>216</v>
      </c>
      <c r="E157" s="87">
        <v>238</v>
      </c>
      <c r="F157" s="87">
        <v>238</v>
      </c>
      <c r="G157" s="71">
        <f t="shared" ref="G157:G162" si="54">D157/C157</f>
        <v>0.36904782244699214</v>
      </c>
      <c r="H157" s="71">
        <f t="shared" ref="H157:H162" si="55">E157/C157</f>
        <v>0.40663602658511167</v>
      </c>
      <c r="I157" s="69">
        <f t="shared" ref="I157:I162" si="56">F157/C157</f>
        <v>0.40663602658511167</v>
      </c>
      <c r="J157" s="70">
        <v>15</v>
      </c>
      <c r="K157" s="85">
        <f t="shared" si="49"/>
        <v>35.700000000000003</v>
      </c>
      <c r="L157" s="84">
        <v>35</v>
      </c>
      <c r="M157" s="84">
        <v>35</v>
      </c>
    </row>
    <row r="158" spans="1:15" x14ac:dyDescent="0.25">
      <c r="A158" s="72">
        <v>9</v>
      </c>
      <c r="B158" s="72" t="s">
        <v>93</v>
      </c>
      <c r="C158" s="73">
        <v>197.56</v>
      </c>
      <c r="D158" s="87">
        <v>15</v>
      </c>
      <c r="E158" s="87">
        <v>26</v>
      </c>
      <c r="F158" s="87">
        <v>26</v>
      </c>
      <c r="G158" s="71">
        <f t="shared" si="54"/>
        <v>7.5926300870621577E-2</v>
      </c>
      <c r="H158" s="71">
        <f t="shared" si="55"/>
        <v>0.13160558817574408</v>
      </c>
      <c r="I158" s="69">
        <f t="shared" si="56"/>
        <v>0.13160558817574408</v>
      </c>
      <c r="J158" s="70">
        <v>15</v>
      </c>
      <c r="K158" s="85">
        <f t="shared" si="49"/>
        <v>3.9</v>
      </c>
      <c r="L158" s="84">
        <v>0</v>
      </c>
      <c r="M158" s="84">
        <v>0</v>
      </c>
    </row>
    <row r="159" spans="1:15" x14ac:dyDescent="0.25">
      <c r="A159" s="72">
        <v>10</v>
      </c>
      <c r="B159" s="72" t="s">
        <v>94</v>
      </c>
      <c r="C159" s="73">
        <v>108.66</v>
      </c>
      <c r="D159" s="87">
        <v>8</v>
      </c>
      <c r="E159" s="87">
        <v>14</v>
      </c>
      <c r="F159" s="87">
        <v>14</v>
      </c>
      <c r="G159" s="71">
        <f t="shared" si="54"/>
        <v>7.3624148720780422E-2</v>
      </c>
      <c r="H159" s="71">
        <f t="shared" si="55"/>
        <v>0.12884226026136572</v>
      </c>
      <c r="I159" s="69">
        <f t="shared" si="56"/>
        <v>0.12884226026136572</v>
      </c>
      <c r="J159" s="70">
        <v>15</v>
      </c>
      <c r="K159" s="85">
        <f t="shared" si="49"/>
        <v>2.1</v>
      </c>
      <c r="L159" s="84">
        <v>0</v>
      </c>
      <c r="M159" s="84">
        <v>0</v>
      </c>
    </row>
    <row r="160" spans="1:15" x14ac:dyDescent="0.25">
      <c r="A160" s="72">
        <v>11</v>
      </c>
      <c r="B160" s="72" t="s">
        <v>95</v>
      </c>
      <c r="C160" s="73">
        <v>32.26</v>
      </c>
      <c r="D160" s="87">
        <v>4</v>
      </c>
      <c r="E160" s="87">
        <v>7</v>
      </c>
      <c r="F160" s="87">
        <v>7</v>
      </c>
      <c r="G160" s="71">
        <f t="shared" si="54"/>
        <v>0.12399256044637323</v>
      </c>
      <c r="H160" s="71">
        <f t="shared" si="55"/>
        <v>0.21698698078115314</v>
      </c>
      <c r="I160" s="69">
        <f t="shared" si="56"/>
        <v>0.21698698078115314</v>
      </c>
      <c r="J160" s="70">
        <v>15</v>
      </c>
      <c r="K160" s="85">
        <f t="shared" si="49"/>
        <v>1.05</v>
      </c>
      <c r="L160" s="84">
        <v>0</v>
      </c>
      <c r="M160" s="84">
        <v>0</v>
      </c>
    </row>
    <row r="161" spans="1:13" ht="18" customHeight="1" x14ac:dyDescent="0.25">
      <c r="A161" s="72">
        <v>12</v>
      </c>
      <c r="B161" s="79" t="s">
        <v>212</v>
      </c>
      <c r="C161" s="73">
        <v>182.19</v>
      </c>
      <c r="D161" s="87">
        <v>57</v>
      </c>
      <c r="E161" s="87">
        <v>63</v>
      </c>
      <c r="F161" s="87">
        <v>63</v>
      </c>
      <c r="G161" s="71">
        <f t="shared" si="54"/>
        <v>0.31286020088918165</v>
      </c>
      <c r="H161" s="71">
        <f t="shared" si="55"/>
        <v>0.34579285361435863</v>
      </c>
      <c r="I161" s="69">
        <f t="shared" si="56"/>
        <v>0.34579285361435863</v>
      </c>
      <c r="J161" s="70">
        <v>15</v>
      </c>
      <c r="K161" s="85">
        <f t="shared" si="49"/>
        <v>9.4499999999999993</v>
      </c>
      <c r="L161" s="84">
        <v>9</v>
      </c>
      <c r="M161" s="84">
        <v>9</v>
      </c>
    </row>
    <row r="162" spans="1:13" ht="33" customHeight="1" x14ac:dyDescent="0.25">
      <c r="A162" s="108" t="s">
        <v>96</v>
      </c>
      <c r="B162" s="108"/>
      <c r="C162" s="84">
        <f>SUM(C149:C161)</f>
        <v>3238.27</v>
      </c>
      <c r="D162" s="84">
        <f>SUM(D149:D161)</f>
        <v>635</v>
      </c>
      <c r="E162" s="98">
        <f>SUM(E149:E161)</f>
        <v>770</v>
      </c>
      <c r="F162" s="84">
        <f>SUM(F149:F161)</f>
        <v>770</v>
      </c>
      <c r="G162" s="71">
        <f t="shared" si="54"/>
        <v>0.19609235795656324</v>
      </c>
      <c r="H162" s="71">
        <f t="shared" si="55"/>
        <v>0.23778128445126565</v>
      </c>
      <c r="I162" s="69">
        <f t="shared" si="56"/>
        <v>0.23778128445126565</v>
      </c>
      <c r="J162" s="70"/>
      <c r="K162" s="85">
        <v>110</v>
      </c>
      <c r="L162" s="85">
        <f t="shared" ref="L162:M162" si="57">SUM(L149:L161)</f>
        <v>75</v>
      </c>
      <c r="M162" s="85">
        <f t="shared" si="57"/>
        <v>75</v>
      </c>
    </row>
    <row r="163" spans="1:13" ht="15.6" customHeight="1" x14ac:dyDescent="0.25">
      <c r="A163" s="108" t="s">
        <v>161</v>
      </c>
      <c r="B163" s="108"/>
      <c r="C163" s="84"/>
      <c r="D163" s="84"/>
      <c r="E163" s="98"/>
      <c r="F163" s="84"/>
      <c r="G163" s="71"/>
      <c r="H163" s="71"/>
      <c r="I163" s="69"/>
      <c r="J163" s="70"/>
      <c r="K163" s="85"/>
      <c r="L163" s="84"/>
      <c r="M163" s="84"/>
    </row>
    <row r="164" spans="1:13" x14ac:dyDescent="0.25">
      <c r="A164" s="72">
        <v>1</v>
      </c>
      <c r="B164" s="72" t="s">
        <v>97</v>
      </c>
      <c r="C164" s="73">
        <v>544.51</v>
      </c>
      <c r="D164" s="73">
        <v>270</v>
      </c>
      <c r="E164" s="73">
        <v>365</v>
      </c>
      <c r="F164" s="73">
        <v>365</v>
      </c>
      <c r="G164" s="71">
        <f>D164/C164</f>
        <v>0.49585866191621825</v>
      </c>
      <c r="H164" s="71">
        <f>E164/C164</f>
        <v>0.67032745036822095</v>
      </c>
      <c r="I164" s="69">
        <f>F164/C164</f>
        <v>0.67032745036822095</v>
      </c>
      <c r="J164" s="70">
        <v>15</v>
      </c>
      <c r="K164" s="85">
        <f t="shared" si="49"/>
        <v>54.75</v>
      </c>
      <c r="L164" s="84">
        <v>40</v>
      </c>
      <c r="M164" s="84">
        <v>40</v>
      </c>
    </row>
    <row r="165" spans="1:13" x14ac:dyDescent="0.25">
      <c r="A165" s="105">
        <v>2</v>
      </c>
      <c r="B165" s="72" t="s">
        <v>262</v>
      </c>
      <c r="C165" s="73"/>
      <c r="D165" s="73"/>
      <c r="E165" s="73"/>
      <c r="F165" s="73"/>
      <c r="G165" s="71"/>
      <c r="H165" s="71"/>
      <c r="I165" s="69"/>
      <c r="J165" s="70"/>
      <c r="K165" s="85"/>
      <c r="L165" s="84"/>
      <c r="M165" s="84"/>
    </row>
    <row r="166" spans="1:13" x14ac:dyDescent="0.25">
      <c r="A166" s="107"/>
      <c r="B166" s="72" t="s">
        <v>263</v>
      </c>
      <c r="C166" s="73">
        <v>330.44</v>
      </c>
      <c r="D166" s="73">
        <v>140</v>
      </c>
      <c r="E166" s="73">
        <v>218</v>
      </c>
      <c r="F166" s="73">
        <v>218</v>
      </c>
      <c r="G166" s="71">
        <f t="shared" ref="G166:G173" si="58">D166/C166</f>
        <v>0.42367752088124927</v>
      </c>
      <c r="H166" s="71">
        <v>0.38</v>
      </c>
      <c r="I166" s="69">
        <v>0.38</v>
      </c>
      <c r="J166" s="70">
        <v>15</v>
      </c>
      <c r="K166" s="85">
        <f t="shared" si="49"/>
        <v>32.700000000000003</v>
      </c>
      <c r="L166" s="84">
        <v>25</v>
      </c>
      <c r="M166" s="84">
        <v>25</v>
      </c>
    </row>
    <row r="167" spans="1:13" x14ac:dyDescent="0.25">
      <c r="A167" s="72">
        <v>3</v>
      </c>
      <c r="B167" s="72" t="s">
        <v>99</v>
      </c>
      <c r="C167" s="73">
        <v>157.74</v>
      </c>
      <c r="D167" s="73">
        <v>65</v>
      </c>
      <c r="E167" s="73">
        <v>90</v>
      </c>
      <c r="F167" s="73">
        <v>90</v>
      </c>
      <c r="G167" s="71">
        <f t="shared" si="58"/>
        <v>0.4120704957525041</v>
      </c>
      <c r="H167" s="71">
        <f t="shared" ref="H167:H173" si="59">E167/C167</f>
        <v>0.57055914796500562</v>
      </c>
      <c r="I167" s="69">
        <f t="shared" ref="I167:I173" si="60">F167/C167</f>
        <v>0.57055914796500562</v>
      </c>
      <c r="J167" s="70">
        <v>15</v>
      </c>
      <c r="K167" s="85">
        <f t="shared" si="49"/>
        <v>13.5</v>
      </c>
      <c r="L167" s="84">
        <v>13</v>
      </c>
      <c r="M167" s="84">
        <v>13</v>
      </c>
    </row>
    <row r="168" spans="1:13" x14ac:dyDescent="0.25">
      <c r="A168" s="72">
        <v>4</v>
      </c>
      <c r="B168" s="72" t="s">
        <v>100</v>
      </c>
      <c r="C168" s="73">
        <v>41.97</v>
      </c>
      <c r="D168" s="73">
        <v>15</v>
      </c>
      <c r="E168" s="73">
        <v>14</v>
      </c>
      <c r="F168" s="73">
        <v>14</v>
      </c>
      <c r="G168" s="71">
        <f t="shared" si="58"/>
        <v>0.35739814152966404</v>
      </c>
      <c r="H168" s="71">
        <f t="shared" si="59"/>
        <v>0.33357159876101977</v>
      </c>
      <c r="I168" s="69">
        <f t="shared" si="60"/>
        <v>0.33357159876101977</v>
      </c>
      <c r="J168" s="70">
        <v>15</v>
      </c>
      <c r="K168" s="85">
        <f t="shared" si="49"/>
        <v>2.1</v>
      </c>
      <c r="L168" s="84">
        <v>2</v>
      </c>
      <c r="M168" s="84">
        <v>2</v>
      </c>
    </row>
    <row r="169" spans="1:13" x14ac:dyDescent="0.25">
      <c r="A169" s="72">
        <v>5</v>
      </c>
      <c r="B169" s="72" t="s">
        <v>101</v>
      </c>
      <c r="C169" s="73">
        <v>23.28</v>
      </c>
      <c r="D169" s="73">
        <v>24</v>
      </c>
      <c r="E169" s="73">
        <v>18</v>
      </c>
      <c r="F169" s="73">
        <v>18</v>
      </c>
      <c r="G169" s="71">
        <f t="shared" si="58"/>
        <v>1.0309278350515463</v>
      </c>
      <c r="H169" s="71">
        <f t="shared" si="59"/>
        <v>0.77319587628865971</v>
      </c>
      <c r="I169" s="69">
        <f t="shared" si="60"/>
        <v>0.77319587628865971</v>
      </c>
      <c r="J169" s="70">
        <v>15</v>
      </c>
      <c r="K169" s="85">
        <f t="shared" si="49"/>
        <v>2.7</v>
      </c>
      <c r="L169" s="84">
        <v>0</v>
      </c>
      <c r="M169" s="84">
        <v>0</v>
      </c>
    </row>
    <row r="170" spans="1:13" x14ac:dyDescent="0.25">
      <c r="A170" s="72">
        <v>6</v>
      </c>
      <c r="B170" s="72" t="s">
        <v>102</v>
      </c>
      <c r="C170" s="73">
        <v>146.55000000000001</v>
      </c>
      <c r="D170" s="73">
        <v>85</v>
      </c>
      <c r="E170" s="73">
        <v>90</v>
      </c>
      <c r="F170" s="73">
        <v>90</v>
      </c>
      <c r="G170" s="71">
        <f t="shared" si="58"/>
        <v>0.58000682360968947</v>
      </c>
      <c r="H170" s="71">
        <f t="shared" si="59"/>
        <v>0.61412487205731825</v>
      </c>
      <c r="I170" s="69">
        <f t="shared" si="60"/>
        <v>0.61412487205731825</v>
      </c>
      <c r="J170" s="70">
        <v>15</v>
      </c>
      <c r="K170" s="85">
        <f t="shared" si="49"/>
        <v>13.5</v>
      </c>
      <c r="L170" s="84">
        <v>13</v>
      </c>
      <c r="M170" s="84">
        <v>13</v>
      </c>
    </row>
    <row r="171" spans="1:13" ht="19.350000000000001" customHeight="1" x14ac:dyDescent="0.25">
      <c r="A171" s="72">
        <v>7</v>
      </c>
      <c r="B171" s="72" t="s">
        <v>103</v>
      </c>
      <c r="C171" s="73">
        <v>6.49</v>
      </c>
      <c r="D171" s="73">
        <v>15</v>
      </c>
      <c r="E171" s="73">
        <v>7</v>
      </c>
      <c r="F171" s="73">
        <v>7</v>
      </c>
      <c r="G171" s="71">
        <f t="shared" si="58"/>
        <v>2.3112480739599381</v>
      </c>
      <c r="H171" s="71">
        <f t="shared" si="59"/>
        <v>1.078582434514638</v>
      </c>
      <c r="I171" s="69">
        <f t="shared" si="60"/>
        <v>1.078582434514638</v>
      </c>
      <c r="J171" s="70">
        <v>15</v>
      </c>
      <c r="K171" s="85">
        <f t="shared" si="49"/>
        <v>1.05</v>
      </c>
      <c r="L171" s="84">
        <v>0</v>
      </c>
      <c r="M171" s="84">
        <v>0</v>
      </c>
    </row>
    <row r="172" spans="1:13" x14ac:dyDescent="0.25">
      <c r="A172" s="72">
        <v>8</v>
      </c>
      <c r="B172" s="72" t="s">
        <v>104</v>
      </c>
      <c r="C172" s="73">
        <v>8.93</v>
      </c>
      <c r="D172" s="73">
        <v>4</v>
      </c>
      <c r="E172" s="73">
        <v>5</v>
      </c>
      <c r="F172" s="73">
        <v>5</v>
      </c>
      <c r="G172" s="71">
        <f t="shared" si="58"/>
        <v>0.44792833146696531</v>
      </c>
      <c r="H172" s="71">
        <f t="shared" si="59"/>
        <v>0.55991041433370659</v>
      </c>
      <c r="I172" s="69">
        <f t="shared" si="60"/>
        <v>0.55991041433370659</v>
      </c>
      <c r="J172" s="70">
        <v>0</v>
      </c>
      <c r="K172" s="85">
        <f t="shared" si="49"/>
        <v>0</v>
      </c>
      <c r="L172" s="84">
        <v>0</v>
      </c>
      <c r="M172" s="84">
        <v>0</v>
      </c>
    </row>
    <row r="173" spans="1:13" x14ac:dyDescent="0.25">
      <c r="A173" s="72">
        <v>9</v>
      </c>
      <c r="B173" s="72" t="s">
        <v>212</v>
      </c>
      <c r="C173" s="73">
        <v>16.71</v>
      </c>
      <c r="D173" s="73">
        <v>6</v>
      </c>
      <c r="E173" s="73">
        <v>5</v>
      </c>
      <c r="F173" s="73">
        <v>5</v>
      </c>
      <c r="G173" s="71">
        <f t="shared" si="58"/>
        <v>0.35906642728904847</v>
      </c>
      <c r="H173" s="71">
        <f t="shared" si="59"/>
        <v>0.29922202274087373</v>
      </c>
      <c r="I173" s="69">
        <f t="shared" si="60"/>
        <v>0.29922202274087373</v>
      </c>
      <c r="J173" s="70">
        <v>0</v>
      </c>
      <c r="K173" s="85">
        <f t="shared" si="49"/>
        <v>0</v>
      </c>
      <c r="L173" s="84">
        <v>0</v>
      </c>
      <c r="M173" s="84">
        <v>0</v>
      </c>
    </row>
    <row r="174" spans="1:13" ht="57.6" customHeight="1" x14ac:dyDescent="0.25">
      <c r="A174" s="74">
        <v>10</v>
      </c>
      <c r="B174" s="72" t="s">
        <v>278</v>
      </c>
      <c r="C174" s="73"/>
      <c r="D174" s="73"/>
      <c r="E174" s="73"/>
      <c r="F174" s="73"/>
      <c r="G174" s="71"/>
      <c r="H174" s="71"/>
      <c r="I174" s="69"/>
      <c r="J174" s="70"/>
      <c r="K174" s="85"/>
      <c r="L174" s="84">
        <v>5</v>
      </c>
      <c r="M174" s="84">
        <v>5</v>
      </c>
    </row>
    <row r="175" spans="1:13" ht="39.950000000000003" customHeight="1" x14ac:dyDescent="0.25">
      <c r="A175" s="108" t="s">
        <v>105</v>
      </c>
      <c r="B175" s="108"/>
      <c r="C175" s="84">
        <f>SUM(C164:C174)</f>
        <v>1276.6200000000001</v>
      </c>
      <c r="D175" s="84">
        <f t="shared" ref="D175" si="61">SUM(D164:D174)</f>
        <v>624</v>
      </c>
      <c r="E175" s="98">
        <f t="shared" ref="E175:F175" si="62">SUM(E164:E174)</f>
        <v>812</v>
      </c>
      <c r="F175" s="84">
        <f t="shared" si="62"/>
        <v>812</v>
      </c>
      <c r="G175" s="71">
        <f>D175/C175</f>
        <v>0.48879071297645338</v>
      </c>
      <c r="H175" s="71">
        <f>E175/C175</f>
        <v>0.63605458162961559</v>
      </c>
      <c r="I175" s="69">
        <f>F175/C175</f>
        <v>0.63605458162961559</v>
      </c>
      <c r="J175" s="70"/>
      <c r="K175" s="85">
        <v>117</v>
      </c>
      <c r="L175" s="85">
        <f t="shared" ref="L175:M175" si="63">SUM(L164:L174)</f>
        <v>98</v>
      </c>
      <c r="M175" s="85">
        <f t="shared" si="63"/>
        <v>98</v>
      </c>
    </row>
    <row r="176" spans="1:13" x14ac:dyDescent="0.25">
      <c r="A176" s="112" t="s">
        <v>155</v>
      </c>
      <c r="B176" s="113"/>
      <c r="C176" s="84"/>
      <c r="D176" s="84"/>
      <c r="E176" s="98"/>
      <c r="F176" s="84"/>
      <c r="G176" s="71"/>
      <c r="H176" s="71"/>
      <c r="I176" s="69"/>
      <c r="J176" s="70"/>
      <c r="K176" s="85"/>
      <c r="L176" s="84"/>
      <c r="M176" s="84"/>
    </row>
    <row r="177" spans="1:15" x14ac:dyDescent="0.25">
      <c r="A177" s="84">
        <v>1</v>
      </c>
      <c r="B177" s="90" t="s">
        <v>156</v>
      </c>
      <c r="C177" s="73">
        <v>446.08</v>
      </c>
      <c r="D177" s="73">
        <v>380</v>
      </c>
      <c r="E177" s="73">
        <v>360</v>
      </c>
      <c r="F177" s="73">
        <v>360</v>
      </c>
      <c r="G177" s="71">
        <f>D177/C177</f>
        <v>0.85186513629842187</v>
      </c>
      <c r="H177" s="71">
        <f>E177/C177</f>
        <v>0.80703012912482064</v>
      </c>
      <c r="I177" s="69">
        <f>F177/C177</f>
        <v>0.80703012912482064</v>
      </c>
      <c r="J177" s="70">
        <v>15</v>
      </c>
      <c r="K177" s="85">
        <f t="shared" si="49"/>
        <v>54</v>
      </c>
      <c r="L177" s="84">
        <v>33</v>
      </c>
      <c r="M177" s="84">
        <v>33</v>
      </c>
    </row>
    <row r="178" spans="1:15" x14ac:dyDescent="0.25">
      <c r="A178" s="84">
        <v>2</v>
      </c>
      <c r="B178" s="90" t="s">
        <v>157</v>
      </c>
      <c r="C178" s="73">
        <v>1688.35</v>
      </c>
      <c r="D178" s="73">
        <v>561</v>
      </c>
      <c r="E178" s="73">
        <v>680</v>
      </c>
      <c r="F178" s="73">
        <v>680</v>
      </c>
      <c r="G178" s="71">
        <f>D178/C178</f>
        <v>0.33227707525098471</v>
      </c>
      <c r="H178" s="71">
        <f>E178/C178</f>
        <v>0.4027600912133148</v>
      </c>
      <c r="I178" s="69">
        <f>F178/C178</f>
        <v>0.4027600912133148</v>
      </c>
      <c r="J178" s="70">
        <v>15</v>
      </c>
      <c r="K178" s="85">
        <f t="shared" si="49"/>
        <v>102</v>
      </c>
      <c r="L178" s="84">
        <v>45</v>
      </c>
      <c r="M178" s="84">
        <v>45</v>
      </c>
    </row>
    <row r="179" spans="1:15" s="2" customFormat="1" x14ac:dyDescent="0.25">
      <c r="A179" s="84">
        <v>3</v>
      </c>
      <c r="B179" s="90" t="s">
        <v>158</v>
      </c>
      <c r="C179" s="73">
        <v>369.64</v>
      </c>
      <c r="D179" s="87">
        <v>45</v>
      </c>
      <c r="E179" s="87">
        <v>68</v>
      </c>
      <c r="F179" s="87">
        <v>68</v>
      </c>
      <c r="G179" s="71">
        <f>D179/C179</f>
        <v>0.12174007142084191</v>
      </c>
      <c r="H179" s="71">
        <f>E179/C179</f>
        <v>0.18396277459149443</v>
      </c>
      <c r="I179" s="69">
        <f>F179/C179</f>
        <v>0.18396277459149443</v>
      </c>
      <c r="J179" s="70">
        <v>15</v>
      </c>
      <c r="K179" s="85">
        <f t="shared" si="49"/>
        <v>10.199999999999999</v>
      </c>
      <c r="L179" s="84">
        <v>4</v>
      </c>
      <c r="M179" s="84">
        <v>4</v>
      </c>
      <c r="N179"/>
      <c r="O179"/>
    </row>
    <row r="180" spans="1:15" s="2" customFormat="1" x14ac:dyDescent="0.25">
      <c r="A180" s="84">
        <v>4</v>
      </c>
      <c r="B180" s="79" t="s">
        <v>212</v>
      </c>
      <c r="C180" s="73">
        <v>6.27</v>
      </c>
      <c r="D180" s="87">
        <v>0</v>
      </c>
      <c r="E180" s="87">
        <v>0</v>
      </c>
      <c r="F180" s="87">
        <v>0</v>
      </c>
      <c r="G180" s="71">
        <f>D180/C180</f>
        <v>0</v>
      </c>
      <c r="H180" s="71">
        <f>E180/C180</f>
        <v>0</v>
      </c>
      <c r="I180" s="69">
        <f>F180/C180</f>
        <v>0</v>
      </c>
      <c r="J180" s="70">
        <v>0</v>
      </c>
      <c r="K180" s="85">
        <f t="shared" si="49"/>
        <v>0</v>
      </c>
      <c r="L180" s="84">
        <v>0</v>
      </c>
      <c r="M180" s="84">
        <v>0</v>
      </c>
      <c r="N180"/>
      <c r="O180"/>
    </row>
    <row r="181" spans="1:15" s="2" customFormat="1" x14ac:dyDescent="0.25">
      <c r="A181" s="84">
        <v>5</v>
      </c>
      <c r="B181" s="89" t="s">
        <v>195</v>
      </c>
      <c r="C181" s="73">
        <v>297.27999999999997</v>
      </c>
      <c r="D181" s="87">
        <v>16</v>
      </c>
      <c r="E181" s="87">
        <v>21</v>
      </c>
      <c r="F181" s="87">
        <v>21</v>
      </c>
      <c r="G181" s="71">
        <f>D181/C181</f>
        <v>5.3821313240043064E-2</v>
      </c>
      <c r="H181" s="71">
        <f>E181/C181</f>
        <v>7.0640473627556516E-2</v>
      </c>
      <c r="I181" s="69">
        <f>F181/C181</f>
        <v>7.0640473627556516E-2</v>
      </c>
      <c r="J181" s="70">
        <v>0</v>
      </c>
      <c r="K181" s="85">
        <f t="shared" si="49"/>
        <v>0</v>
      </c>
      <c r="L181" s="84">
        <v>0</v>
      </c>
      <c r="M181" s="84">
        <v>0</v>
      </c>
      <c r="N181"/>
      <c r="O181"/>
    </row>
    <row r="182" spans="1:15" s="2" customFormat="1" ht="64.5" x14ac:dyDescent="0.25">
      <c r="A182" s="91">
        <v>6</v>
      </c>
      <c r="B182" s="72" t="s">
        <v>278</v>
      </c>
      <c r="C182" s="73"/>
      <c r="D182" s="87"/>
      <c r="E182" s="87"/>
      <c r="F182" s="87"/>
      <c r="G182" s="71"/>
      <c r="H182" s="71"/>
      <c r="I182" s="69"/>
      <c r="J182" s="70"/>
      <c r="K182" s="85"/>
      <c r="L182" s="84">
        <v>2</v>
      </c>
      <c r="M182" s="84">
        <v>2</v>
      </c>
      <c r="N182"/>
      <c r="O182"/>
    </row>
    <row r="183" spans="1:15" ht="36" customHeight="1" x14ac:dyDescent="0.25">
      <c r="A183" s="114" t="s">
        <v>159</v>
      </c>
      <c r="B183" s="115"/>
      <c r="C183" s="84">
        <f>SUM(C177:C181)</f>
        <v>2807.62</v>
      </c>
      <c r="D183" s="84">
        <f t="shared" ref="D183" si="64">SUM(D177:D181)</f>
        <v>1002</v>
      </c>
      <c r="E183" s="98">
        <f t="shared" ref="E183:F183" si="65">SUM(E177:E181)</f>
        <v>1129</v>
      </c>
      <c r="F183" s="84">
        <f t="shared" si="65"/>
        <v>1129</v>
      </c>
      <c r="G183" s="71">
        <f>D183/C183</f>
        <v>0.35688590336299075</v>
      </c>
      <c r="H183" s="71">
        <f>E183/C183</f>
        <v>0.40211994500680293</v>
      </c>
      <c r="I183" s="69">
        <f>F183/C183</f>
        <v>0.40211994500680293</v>
      </c>
      <c r="J183" s="70"/>
      <c r="K183" s="85">
        <v>166</v>
      </c>
      <c r="L183" s="85">
        <f t="shared" ref="L183:M183" si="66">SUM(L177:L182)</f>
        <v>84</v>
      </c>
      <c r="M183" s="85">
        <f t="shared" si="66"/>
        <v>84</v>
      </c>
    </row>
    <row r="184" spans="1:15" ht="15.6" customHeight="1" x14ac:dyDescent="0.25">
      <c r="A184" s="108" t="s">
        <v>106</v>
      </c>
      <c r="B184" s="108"/>
      <c r="C184" s="84"/>
      <c r="D184" s="84"/>
      <c r="E184" s="98"/>
      <c r="F184" s="84"/>
      <c r="G184" s="71"/>
      <c r="H184" s="71"/>
      <c r="I184" s="69"/>
      <c r="J184" s="70"/>
      <c r="K184" s="85"/>
      <c r="L184" s="84"/>
      <c r="M184" s="84"/>
    </row>
    <row r="185" spans="1:15" x14ac:dyDescent="0.25">
      <c r="A185" s="72">
        <v>1</v>
      </c>
      <c r="B185" s="72" t="s">
        <v>251</v>
      </c>
      <c r="C185" s="73">
        <v>565.37</v>
      </c>
      <c r="D185" s="87">
        <v>40</v>
      </c>
      <c r="E185" s="87">
        <v>86</v>
      </c>
      <c r="F185" s="87">
        <v>86</v>
      </c>
      <c r="G185" s="71">
        <f t="shared" ref="G185:G194" si="67">D185/C185</f>
        <v>7.0750128234607426E-2</v>
      </c>
      <c r="H185" s="71">
        <f t="shared" ref="H185:H194" si="68">E185/C185</f>
        <v>0.15211277570440596</v>
      </c>
      <c r="I185" s="69">
        <f t="shared" ref="I185:I194" si="69">F185/C185</f>
        <v>0.15211277570440596</v>
      </c>
      <c r="J185" s="70">
        <v>15</v>
      </c>
      <c r="K185" s="85">
        <f t="shared" si="49"/>
        <v>12.9</v>
      </c>
      <c r="L185" s="84">
        <v>0</v>
      </c>
      <c r="M185" s="84">
        <v>0</v>
      </c>
    </row>
    <row r="186" spans="1:15" x14ac:dyDescent="0.25">
      <c r="A186" s="72">
        <v>2</v>
      </c>
      <c r="B186" s="72" t="s">
        <v>108</v>
      </c>
      <c r="C186" s="73">
        <v>2783.67</v>
      </c>
      <c r="D186" s="87">
        <v>390</v>
      </c>
      <c r="E186" s="87">
        <v>450</v>
      </c>
      <c r="F186" s="87">
        <v>450</v>
      </c>
      <c r="G186" s="71">
        <f t="shared" si="67"/>
        <v>0.14010281391113169</v>
      </c>
      <c r="H186" s="71">
        <f t="shared" si="68"/>
        <v>0.16165709297438274</v>
      </c>
      <c r="I186" s="69">
        <f t="shared" si="69"/>
        <v>0.16165709297438274</v>
      </c>
      <c r="J186" s="70">
        <v>15</v>
      </c>
      <c r="K186" s="85">
        <f t="shared" si="49"/>
        <v>67.5</v>
      </c>
      <c r="L186" s="84">
        <v>0</v>
      </c>
      <c r="M186" s="84">
        <v>0</v>
      </c>
    </row>
    <row r="187" spans="1:15" x14ac:dyDescent="0.25">
      <c r="A187" s="72">
        <v>3</v>
      </c>
      <c r="B187" s="72" t="s">
        <v>252</v>
      </c>
      <c r="C187" s="73">
        <v>1038.68</v>
      </c>
      <c r="D187" s="73">
        <v>104</v>
      </c>
      <c r="E187" s="73">
        <v>125</v>
      </c>
      <c r="F187" s="73">
        <v>125</v>
      </c>
      <c r="G187" s="71">
        <f t="shared" si="67"/>
        <v>0.10012708437632378</v>
      </c>
      <c r="H187" s="71">
        <f t="shared" si="68"/>
        <v>0.12034505333692763</v>
      </c>
      <c r="I187" s="69">
        <f t="shared" si="69"/>
        <v>0.12034505333692763</v>
      </c>
      <c r="J187" s="70">
        <v>15</v>
      </c>
      <c r="K187" s="85">
        <f t="shared" si="49"/>
        <v>18.75</v>
      </c>
      <c r="L187" s="84">
        <v>18</v>
      </c>
      <c r="M187" s="84">
        <v>18</v>
      </c>
    </row>
    <row r="188" spans="1:15" x14ac:dyDescent="0.25">
      <c r="A188" s="72">
        <v>4</v>
      </c>
      <c r="B188" s="72" t="s">
        <v>253</v>
      </c>
      <c r="C188" s="73">
        <v>53.7</v>
      </c>
      <c r="D188" s="73">
        <v>17</v>
      </c>
      <c r="E188" s="73">
        <v>25</v>
      </c>
      <c r="F188" s="73">
        <v>25</v>
      </c>
      <c r="G188" s="71">
        <f t="shared" si="67"/>
        <v>0.31657355679702048</v>
      </c>
      <c r="H188" s="71">
        <f t="shared" si="68"/>
        <v>0.46554934823091243</v>
      </c>
      <c r="I188" s="69">
        <f t="shared" si="69"/>
        <v>0.46554934823091243</v>
      </c>
      <c r="J188" s="70">
        <v>15</v>
      </c>
      <c r="K188" s="85">
        <f t="shared" si="49"/>
        <v>3.75</v>
      </c>
      <c r="L188" s="84">
        <v>3</v>
      </c>
      <c r="M188" s="84">
        <v>3</v>
      </c>
    </row>
    <row r="189" spans="1:15" x14ac:dyDescent="0.25">
      <c r="A189" s="72">
        <v>5</v>
      </c>
      <c r="B189" s="72" t="s">
        <v>254</v>
      </c>
      <c r="C189" s="73">
        <v>174.64</v>
      </c>
      <c r="D189" s="73">
        <v>15</v>
      </c>
      <c r="E189" s="73">
        <v>24</v>
      </c>
      <c r="F189" s="73">
        <v>24</v>
      </c>
      <c r="G189" s="71">
        <f t="shared" si="67"/>
        <v>8.58909757214842E-2</v>
      </c>
      <c r="H189" s="71">
        <f t="shared" si="68"/>
        <v>0.13742556115437474</v>
      </c>
      <c r="I189" s="69">
        <f t="shared" si="69"/>
        <v>0.13742556115437474</v>
      </c>
      <c r="J189" s="70">
        <v>15</v>
      </c>
      <c r="K189" s="85">
        <f t="shared" si="49"/>
        <v>3.6</v>
      </c>
      <c r="L189" s="84">
        <v>0</v>
      </c>
      <c r="M189" s="84">
        <v>0</v>
      </c>
    </row>
    <row r="190" spans="1:15" x14ac:dyDescent="0.25">
      <c r="A190" s="72">
        <v>6</v>
      </c>
      <c r="B190" s="72" t="s">
        <v>255</v>
      </c>
      <c r="C190" s="73">
        <v>22.56</v>
      </c>
      <c r="D190" s="73">
        <v>10</v>
      </c>
      <c r="E190" s="73">
        <v>10</v>
      </c>
      <c r="F190" s="73">
        <v>10</v>
      </c>
      <c r="G190" s="71">
        <f t="shared" si="67"/>
        <v>0.44326241134751776</v>
      </c>
      <c r="H190" s="71">
        <f t="shared" si="68"/>
        <v>0.44326241134751776</v>
      </c>
      <c r="I190" s="69">
        <f t="shared" si="69"/>
        <v>0.44326241134751776</v>
      </c>
      <c r="J190" s="70">
        <v>15</v>
      </c>
      <c r="K190" s="85">
        <f t="shared" si="49"/>
        <v>1.5</v>
      </c>
      <c r="L190" s="84">
        <v>0</v>
      </c>
      <c r="M190" s="84">
        <v>0</v>
      </c>
    </row>
    <row r="191" spans="1:15" x14ac:dyDescent="0.25">
      <c r="A191" s="72">
        <v>7</v>
      </c>
      <c r="B191" s="72" t="s">
        <v>256</v>
      </c>
      <c r="C191" s="73">
        <v>105.15</v>
      </c>
      <c r="D191" s="73">
        <v>38</v>
      </c>
      <c r="E191" s="73">
        <v>44</v>
      </c>
      <c r="F191" s="73">
        <v>44</v>
      </c>
      <c r="G191" s="71">
        <f t="shared" si="67"/>
        <v>0.36138849262957679</v>
      </c>
      <c r="H191" s="71">
        <f t="shared" si="68"/>
        <v>0.41844983357108889</v>
      </c>
      <c r="I191" s="69">
        <f t="shared" si="69"/>
        <v>0.41844983357108889</v>
      </c>
      <c r="J191" s="70">
        <v>15</v>
      </c>
      <c r="K191" s="85">
        <f t="shared" si="49"/>
        <v>6.6</v>
      </c>
      <c r="L191" s="84">
        <v>0</v>
      </c>
      <c r="M191" s="84">
        <v>0</v>
      </c>
    </row>
    <row r="192" spans="1:15" x14ac:dyDescent="0.25">
      <c r="A192" s="72">
        <v>8</v>
      </c>
      <c r="B192" s="72" t="s">
        <v>115</v>
      </c>
      <c r="C192" s="73">
        <v>196.58</v>
      </c>
      <c r="D192" s="73">
        <v>34</v>
      </c>
      <c r="E192" s="73">
        <v>46</v>
      </c>
      <c r="F192" s="73">
        <v>46</v>
      </c>
      <c r="G192" s="71">
        <f t="shared" si="67"/>
        <v>0.17295757452436666</v>
      </c>
      <c r="H192" s="71">
        <f t="shared" si="68"/>
        <v>0.23400142435649607</v>
      </c>
      <c r="I192" s="69">
        <f t="shared" si="69"/>
        <v>0.23400142435649607</v>
      </c>
      <c r="J192" s="70">
        <v>15</v>
      </c>
      <c r="K192" s="85">
        <f t="shared" si="49"/>
        <v>6.9</v>
      </c>
      <c r="L192" s="84">
        <v>1</v>
      </c>
      <c r="M192" s="84">
        <v>1</v>
      </c>
    </row>
    <row r="193" spans="1:13" x14ac:dyDescent="0.25">
      <c r="A193" s="72">
        <v>9</v>
      </c>
      <c r="B193" s="79" t="s">
        <v>212</v>
      </c>
      <c r="C193" s="99">
        <v>3838.2</v>
      </c>
      <c r="D193" s="100">
        <v>431</v>
      </c>
      <c r="E193" s="100">
        <v>516</v>
      </c>
      <c r="F193" s="100">
        <v>516</v>
      </c>
      <c r="G193" s="69">
        <f t="shared" si="67"/>
        <v>0.11229222031160441</v>
      </c>
      <c r="H193" s="69">
        <f t="shared" si="68"/>
        <v>0.13443801782085354</v>
      </c>
      <c r="I193" s="69">
        <f t="shared" si="69"/>
        <v>0.13443801782085354</v>
      </c>
      <c r="J193" s="101">
        <v>30</v>
      </c>
      <c r="K193" s="97">
        <v>154</v>
      </c>
      <c r="L193" s="102">
        <v>75</v>
      </c>
      <c r="M193" s="102">
        <v>75</v>
      </c>
    </row>
    <row r="194" spans="1:13" x14ac:dyDescent="0.25">
      <c r="A194" s="72">
        <v>10</v>
      </c>
      <c r="B194" s="79" t="s">
        <v>196</v>
      </c>
      <c r="C194" s="73">
        <v>115.6</v>
      </c>
      <c r="D194" s="73">
        <v>7</v>
      </c>
      <c r="E194" s="73">
        <v>13</v>
      </c>
      <c r="F194" s="73">
        <v>13</v>
      </c>
      <c r="G194" s="71">
        <f t="shared" si="67"/>
        <v>6.0553633217993084E-2</v>
      </c>
      <c r="H194" s="71">
        <f t="shared" si="68"/>
        <v>0.11245674740484429</v>
      </c>
      <c r="I194" s="69">
        <f t="shared" si="69"/>
        <v>0.11245674740484429</v>
      </c>
      <c r="J194" s="70">
        <v>0</v>
      </c>
      <c r="K194" s="85">
        <f t="shared" si="49"/>
        <v>0</v>
      </c>
      <c r="L194" s="84">
        <v>0</v>
      </c>
      <c r="M194" s="84">
        <v>0</v>
      </c>
    </row>
    <row r="195" spans="1:13" ht="64.5" customHeight="1" x14ac:dyDescent="0.25">
      <c r="A195" s="74">
        <v>11</v>
      </c>
      <c r="B195" s="86" t="s">
        <v>278</v>
      </c>
      <c r="C195" s="73"/>
      <c r="D195" s="73"/>
      <c r="E195" s="73"/>
      <c r="F195" s="73"/>
      <c r="G195" s="71"/>
      <c r="H195" s="71"/>
      <c r="I195" s="69"/>
      <c r="J195" s="70"/>
      <c r="K195" s="85"/>
      <c r="L195" s="84">
        <v>81</v>
      </c>
      <c r="M195" s="84">
        <v>81</v>
      </c>
    </row>
    <row r="196" spans="1:13" ht="32.1" customHeight="1" x14ac:dyDescent="0.25">
      <c r="A196" s="108" t="s">
        <v>116</v>
      </c>
      <c r="B196" s="108"/>
      <c r="C196" s="84">
        <f>SUM(C185:C195)</f>
        <v>8894.15</v>
      </c>
      <c r="D196" s="84">
        <f>SUM(D185:D195)</f>
        <v>1086</v>
      </c>
      <c r="E196" s="98">
        <f>SUM(E185:E195)</f>
        <v>1339</v>
      </c>
      <c r="F196" s="84">
        <f>SUM(F185:F195)</f>
        <v>1339</v>
      </c>
      <c r="G196" s="71">
        <f>D196/C196</f>
        <v>0.12210273044641703</v>
      </c>
      <c r="H196" s="71">
        <f>E196/C196</f>
        <v>0.1505483941692011</v>
      </c>
      <c r="I196" s="69">
        <f>F196/C196</f>
        <v>0.1505483941692011</v>
      </c>
      <c r="J196" s="70"/>
      <c r="K196" s="85">
        <v>241</v>
      </c>
      <c r="L196" s="85">
        <f>SUM(L185:L195)</f>
        <v>178</v>
      </c>
      <c r="M196" s="85">
        <f>SUM(M185:M195)</f>
        <v>178</v>
      </c>
    </row>
    <row r="197" spans="1:13" x14ac:dyDescent="0.25">
      <c r="A197" s="108" t="s">
        <v>117</v>
      </c>
      <c r="B197" s="108"/>
      <c r="C197" s="84"/>
      <c r="D197" s="84"/>
      <c r="E197" s="98"/>
      <c r="F197" s="84"/>
      <c r="G197" s="71"/>
      <c r="H197" s="71"/>
      <c r="I197" s="69"/>
      <c r="J197" s="70"/>
      <c r="K197" s="85"/>
      <c r="L197" s="84"/>
      <c r="M197" s="84"/>
    </row>
    <row r="198" spans="1:13" x14ac:dyDescent="0.25">
      <c r="A198" s="105">
        <v>1</v>
      </c>
      <c r="B198" s="72" t="s">
        <v>259</v>
      </c>
      <c r="C198" s="73"/>
      <c r="D198" s="87"/>
      <c r="E198" s="87"/>
      <c r="F198" s="87"/>
      <c r="G198" s="71"/>
      <c r="H198" s="71"/>
      <c r="I198" s="69"/>
      <c r="J198" s="70"/>
      <c r="K198" s="85"/>
      <c r="L198" s="84"/>
      <c r="M198" s="84"/>
    </row>
    <row r="199" spans="1:13" x14ac:dyDescent="0.25">
      <c r="A199" s="106"/>
      <c r="B199" s="72" t="s">
        <v>276</v>
      </c>
      <c r="C199" s="73">
        <v>794.3</v>
      </c>
      <c r="D199" s="87">
        <v>333</v>
      </c>
      <c r="E199" s="87">
        <v>300</v>
      </c>
      <c r="F199" s="87">
        <v>300</v>
      </c>
      <c r="G199" s="71">
        <f>D199/C199</f>
        <v>0.41923706408158129</v>
      </c>
      <c r="H199" s="71">
        <f>E199/C199</f>
        <v>0.37769104872214532</v>
      </c>
      <c r="I199" s="69">
        <f>F199/C199</f>
        <v>0.37769104872214532</v>
      </c>
      <c r="J199" s="70">
        <v>15</v>
      </c>
      <c r="K199" s="85">
        <f t="shared" ref="K199:K240" si="70">F199*J199/100</f>
        <v>45</v>
      </c>
      <c r="L199" s="84">
        <v>40</v>
      </c>
      <c r="M199" s="84">
        <v>40</v>
      </c>
    </row>
    <row r="200" spans="1:13" x14ac:dyDescent="0.25">
      <c r="A200" s="107"/>
      <c r="B200" s="72" t="s">
        <v>277</v>
      </c>
      <c r="C200" s="73">
        <v>374.1</v>
      </c>
      <c r="D200" s="87">
        <v>160</v>
      </c>
      <c r="E200" s="87">
        <v>150</v>
      </c>
      <c r="F200" s="87">
        <v>150</v>
      </c>
      <c r="G200" s="71">
        <f>D200/C200</f>
        <v>0.42769313017909649</v>
      </c>
      <c r="H200" s="71">
        <f>E200/C200</f>
        <v>0.40096230954290296</v>
      </c>
      <c r="I200" s="69">
        <f>F200/C200</f>
        <v>0.40096230954290296</v>
      </c>
      <c r="J200" s="70">
        <v>15</v>
      </c>
      <c r="K200" s="85">
        <f t="shared" si="70"/>
        <v>22.5</v>
      </c>
      <c r="L200" s="84">
        <v>17</v>
      </c>
      <c r="M200" s="84">
        <v>17</v>
      </c>
    </row>
    <row r="201" spans="1:13" x14ac:dyDescent="0.25">
      <c r="A201" s="105">
        <v>2</v>
      </c>
      <c r="B201" s="72" t="s">
        <v>197</v>
      </c>
      <c r="C201" s="73"/>
      <c r="D201" s="87"/>
      <c r="E201" s="87"/>
      <c r="F201" s="87"/>
      <c r="G201" s="71"/>
      <c r="H201" s="71"/>
      <c r="I201" s="69"/>
      <c r="J201" s="70"/>
      <c r="K201" s="85"/>
      <c r="L201" s="84"/>
      <c r="M201" s="84"/>
    </row>
    <row r="202" spans="1:13" x14ac:dyDescent="0.25">
      <c r="A202" s="106"/>
      <c r="B202" s="72" t="s">
        <v>198</v>
      </c>
      <c r="C202" s="73">
        <v>36.26</v>
      </c>
      <c r="D202" s="87">
        <v>9</v>
      </c>
      <c r="E202" s="87">
        <v>8</v>
      </c>
      <c r="F202" s="87">
        <v>8</v>
      </c>
      <c r="G202" s="71">
        <f>D202/C202</f>
        <v>0.24820739106453393</v>
      </c>
      <c r="H202" s="71">
        <f>E202/C202</f>
        <v>0.22062879205736349</v>
      </c>
      <c r="I202" s="69">
        <f>F202/C202</f>
        <v>0.22062879205736349</v>
      </c>
      <c r="J202" s="70">
        <v>15</v>
      </c>
      <c r="K202" s="85">
        <f t="shared" si="70"/>
        <v>1.2</v>
      </c>
      <c r="L202" s="84">
        <v>1</v>
      </c>
      <c r="M202" s="84">
        <v>1</v>
      </c>
    </row>
    <row r="203" spans="1:13" x14ac:dyDescent="0.25">
      <c r="A203" s="106"/>
      <c r="B203" s="72" t="s">
        <v>199</v>
      </c>
      <c r="C203" s="73">
        <v>39.700000000000003</v>
      </c>
      <c r="D203" s="87">
        <v>7</v>
      </c>
      <c r="E203" s="87">
        <v>8</v>
      </c>
      <c r="F203" s="87">
        <v>8</v>
      </c>
      <c r="G203" s="71">
        <f>D203/C203</f>
        <v>0.17632241813602015</v>
      </c>
      <c r="H203" s="71">
        <f>E203/C203</f>
        <v>0.20151133501259444</v>
      </c>
      <c r="I203" s="69">
        <f>F203/C203</f>
        <v>0.20151133501259444</v>
      </c>
      <c r="J203" s="70">
        <v>15</v>
      </c>
      <c r="K203" s="85">
        <f t="shared" si="70"/>
        <v>1.2</v>
      </c>
      <c r="L203" s="84">
        <v>0</v>
      </c>
      <c r="M203" s="84">
        <v>0</v>
      </c>
    </row>
    <row r="204" spans="1:13" x14ac:dyDescent="0.25">
      <c r="A204" s="106"/>
      <c r="B204" s="72" t="s">
        <v>200</v>
      </c>
      <c r="C204" s="73">
        <v>33.53</v>
      </c>
      <c r="D204" s="87">
        <v>5</v>
      </c>
      <c r="E204" s="87">
        <v>6</v>
      </c>
      <c r="F204" s="87">
        <v>6</v>
      </c>
      <c r="G204" s="71">
        <f>D204/C204</f>
        <v>0.14912019087384432</v>
      </c>
      <c r="H204" s="71">
        <f>E204/C204</f>
        <v>0.17894422904861318</v>
      </c>
      <c r="I204" s="69">
        <f>F204/C204</f>
        <v>0.17894422904861318</v>
      </c>
      <c r="J204" s="70">
        <v>15</v>
      </c>
      <c r="K204" s="85">
        <f t="shared" si="70"/>
        <v>0.9</v>
      </c>
      <c r="L204" s="84">
        <v>0</v>
      </c>
      <c r="M204" s="84">
        <v>0</v>
      </c>
    </row>
    <row r="205" spans="1:13" x14ac:dyDescent="0.25">
      <c r="A205" s="107"/>
      <c r="B205" s="72" t="s">
        <v>201</v>
      </c>
      <c r="C205" s="73">
        <v>46.23</v>
      </c>
      <c r="D205" s="87">
        <v>7</v>
      </c>
      <c r="E205" s="87">
        <v>9</v>
      </c>
      <c r="F205" s="87">
        <v>9</v>
      </c>
      <c r="G205" s="71">
        <f>D205/C205</f>
        <v>0.15141682889898336</v>
      </c>
      <c r="H205" s="71">
        <f>E205/C205</f>
        <v>0.19467878001297859</v>
      </c>
      <c r="I205" s="69">
        <f>F205/C205</f>
        <v>0.19467878001297859</v>
      </c>
      <c r="J205" s="70">
        <v>15</v>
      </c>
      <c r="K205" s="85">
        <f t="shared" si="70"/>
        <v>1.35</v>
      </c>
      <c r="L205" s="84">
        <v>0</v>
      </c>
      <c r="M205" s="84">
        <v>0</v>
      </c>
    </row>
    <row r="206" spans="1:13" x14ac:dyDescent="0.25">
      <c r="A206" s="72">
        <v>3</v>
      </c>
      <c r="B206" s="72" t="s">
        <v>119</v>
      </c>
      <c r="C206" s="73">
        <v>373.99</v>
      </c>
      <c r="D206" s="87">
        <v>120</v>
      </c>
      <c r="E206" s="87">
        <v>115</v>
      </c>
      <c r="F206" s="87">
        <v>115</v>
      </c>
      <c r="G206" s="71">
        <f>D206/C206</f>
        <v>0.32086419422979223</v>
      </c>
      <c r="H206" s="71">
        <f>E206/C206</f>
        <v>0.30749485280355088</v>
      </c>
      <c r="I206" s="69">
        <f>F206/C206</f>
        <v>0.30749485280355088</v>
      </c>
      <c r="J206" s="70">
        <v>15</v>
      </c>
      <c r="K206" s="85">
        <f t="shared" si="70"/>
        <v>17.25</v>
      </c>
      <c r="L206" s="84">
        <v>12</v>
      </c>
      <c r="M206" s="84">
        <v>12</v>
      </c>
    </row>
    <row r="207" spans="1:13" x14ac:dyDescent="0.25">
      <c r="A207" s="105">
        <v>4</v>
      </c>
      <c r="B207" s="72" t="s">
        <v>202</v>
      </c>
      <c r="C207" s="73"/>
      <c r="D207" s="87"/>
      <c r="E207" s="87"/>
      <c r="F207" s="87"/>
      <c r="G207" s="71"/>
      <c r="H207" s="71"/>
      <c r="I207" s="69"/>
      <c r="J207" s="70"/>
      <c r="K207" s="85"/>
      <c r="L207" s="84"/>
      <c r="M207" s="84"/>
    </row>
    <row r="208" spans="1:13" x14ac:dyDescent="0.25">
      <c r="A208" s="107"/>
      <c r="B208" s="72" t="s">
        <v>203</v>
      </c>
      <c r="C208" s="73">
        <v>385.8</v>
      </c>
      <c r="D208" s="87">
        <v>150</v>
      </c>
      <c r="E208" s="87">
        <v>145</v>
      </c>
      <c r="F208" s="87">
        <v>145</v>
      </c>
      <c r="G208" s="71">
        <f>D208/C208</f>
        <v>0.38880248833592534</v>
      </c>
      <c r="H208" s="71">
        <f>E208/C208</f>
        <v>0.37584240539139452</v>
      </c>
      <c r="I208" s="69">
        <f>F208/C208</f>
        <v>0.37584240539139452</v>
      </c>
      <c r="J208" s="70">
        <v>15</v>
      </c>
      <c r="K208" s="85">
        <f t="shared" si="70"/>
        <v>21.75</v>
      </c>
      <c r="L208" s="84">
        <v>15</v>
      </c>
      <c r="M208" s="84">
        <v>15</v>
      </c>
    </row>
    <row r="209" spans="1:13" x14ac:dyDescent="0.25">
      <c r="A209" s="72">
        <v>5</v>
      </c>
      <c r="B209" s="72" t="s">
        <v>120</v>
      </c>
      <c r="C209" s="73">
        <v>119.27</v>
      </c>
      <c r="D209" s="87">
        <v>40</v>
      </c>
      <c r="E209" s="87">
        <v>42</v>
      </c>
      <c r="F209" s="87">
        <v>42</v>
      </c>
      <c r="G209" s="71">
        <f>D209/C209</f>
        <v>0.33537352226041756</v>
      </c>
      <c r="H209" s="71">
        <f>E209/C209</f>
        <v>0.35214219837343841</v>
      </c>
      <c r="I209" s="69">
        <f>F209/C209</f>
        <v>0.35214219837343841</v>
      </c>
      <c r="J209" s="70">
        <v>15</v>
      </c>
      <c r="K209" s="85">
        <f t="shared" si="70"/>
        <v>6.3</v>
      </c>
      <c r="L209" s="84">
        <v>2</v>
      </c>
      <c r="M209" s="84">
        <v>2</v>
      </c>
    </row>
    <row r="210" spans="1:13" x14ac:dyDescent="0.25">
      <c r="A210" s="105">
        <v>6</v>
      </c>
      <c r="B210" s="72" t="s">
        <v>204</v>
      </c>
      <c r="C210" s="73"/>
      <c r="D210" s="87"/>
      <c r="E210" s="87"/>
      <c r="F210" s="87"/>
      <c r="G210" s="71"/>
      <c r="H210" s="71"/>
      <c r="I210" s="69"/>
      <c r="J210" s="70"/>
      <c r="K210" s="85"/>
      <c r="L210" s="84"/>
      <c r="M210" s="84"/>
    </row>
    <row r="211" spans="1:13" x14ac:dyDescent="0.25">
      <c r="A211" s="106"/>
      <c r="B211" s="72" t="s">
        <v>205</v>
      </c>
      <c r="C211" s="73">
        <v>105.37</v>
      </c>
      <c r="D211" s="87">
        <v>52</v>
      </c>
      <c r="E211" s="87">
        <v>52</v>
      </c>
      <c r="F211" s="87">
        <v>52</v>
      </c>
      <c r="G211" s="71">
        <f t="shared" ref="G211:G216" si="71">D211/C211</f>
        <v>0.49349909841510864</v>
      </c>
      <c r="H211" s="71">
        <f t="shared" ref="H211:H216" si="72">E211/C211</f>
        <v>0.49349909841510864</v>
      </c>
      <c r="I211" s="69">
        <f t="shared" ref="I211:I216" si="73">F211/C211</f>
        <v>0.49349909841510864</v>
      </c>
      <c r="J211" s="70">
        <v>15</v>
      </c>
      <c r="K211" s="85">
        <f t="shared" si="70"/>
        <v>7.8</v>
      </c>
      <c r="L211" s="84">
        <v>5</v>
      </c>
      <c r="M211" s="84">
        <v>5</v>
      </c>
    </row>
    <row r="212" spans="1:13" x14ac:dyDescent="0.25">
      <c r="A212" s="106"/>
      <c r="B212" s="72" t="s">
        <v>206</v>
      </c>
      <c r="C212" s="73">
        <v>180.53</v>
      </c>
      <c r="D212" s="87">
        <v>82</v>
      </c>
      <c r="E212" s="87">
        <v>95</v>
      </c>
      <c r="F212" s="87">
        <v>95</v>
      </c>
      <c r="G212" s="71">
        <f t="shared" si="71"/>
        <v>0.45421813548994627</v>
      </c>
      <c r="H212" s="71">
        <f t="shared" si="72"/>
        <v>0.52622832770176697</v>
      </c>
      <c r="I212" s="69">
        <f t="shared" si="73"/>
        <v>0.52622832770176697</v>
      </c>
      <c r="J212" s="70">
        <v>15</v>
      </c>
      <c r="K212" s="85">
        <f t="shared" si="70"/>
        <v>14.25</v>
      </c>
      <c r="L212" s="84">
        <v>8</v>
      </c>
      <c r="M212" s="84">
        <v>8</v>
      </c>
    </row>
    <row r="213" spans="1:13" x14ac:dyDescent="0.25">
      <c r="A213" s="107"/>
      <c r="B213" s="72" t="s">
        <v>207</v>
      </c>
      <c r="C213" s="73">
        <v>22.28</v>
      </c>
      <c r="D213" s="87">
        <v>16</v>
      </c>
      <c r="E213" s="87">
        <v>18</v>
      </c>
      <c r="F213" s="87">
        <v>18</v>
      </c>
      <c r="G213" s="71">
        <f t="shared" si="71"/>
        <v>0.71813285457809695</v>
      </c>
      <c r="H213" s="71">
        <f t="shared" si="72"/>
        <v>0.80789946140035906</v>
      </c>
      <c r="I213" s="69">
        <f t="shared" si="73"/>
        <v>0.80789946140035906</v>
      </c>
      <c r="J213" s="70">
        <v>15</v>
      </c>
      <c r="K213" s="85">
        <f t="shared" si="70"/>
        <v>2.7</v>
      </c>
      <c r="L213" s="84">
        <v>2</v>
      </c>
      <c r="M213" s="84">
        <v>2</v>
      </c>
    </row>
    <row r="214" spans="1:13" x14ac:dyDescent="0.25">
      <c r="A214" s="72">
        <v>7</v>
      </c>
      <c r="B214" s="72" t="s">
        <v>121</v>
      </c>
      <c r="C214" s="73">
        <v>526.46</v>
      </c>
      <c r="D214" s="87">
        <v>140</v>
      </c>
      <c r="E214" s="87">
        <v>135</v>
      </c>
      <c r="F214" s="87">
        <v>135</v>
      </c>
      <c r="G214" s="71">
        <f t="shared" si="71"/>
        <v>0.26592713596474565</v>
      </c>
      <c r="H214" s="71">
        <f t="shared" si="72"/>
        <v>0.256429738251719</v>
      </c>
      <c r="I214" s="69">
        <f t="shared" si="73"/>
        <v>0.256429738251719</v>
      </c>
      <c r="J214" s="70">
        <v>15</v>
      </c>
      <c r="K214" s="85">
        <f t="shared" si="70"/>
        <v>20.25</v>
      </c>
      <c r="L214" s="84">
        <v>13</v>
      </c>
      <c r="M214" s="84">
        <v>13</v>
      </c>
    </row>
    <row r="215" spans="1:13" x14ac:dyDescent="0.25">
      <c r="A215" s="72">
        <v>8</v>
      </c>
      <c r="B215" s="72" t="s">
        <v>160</v>
      </c>
      <c r="C215" s="73">
        <v>86.8</v>
      </c>
      <c r="D215" s="87">
        <v>30</v>
      </c>
      <c r="E215" s="87">
        <v>27</v>
      </c>
      <c r="F215" s="87">
        <v>27</v>
      </c>
      <c r="G215" s="71">
        <f t="shared" si="71"/>
        <v>0.34562211981566821</v>
      </c>
      <c r="H215" s="71">
        <f t="shared" si="72"/>
        <v>0.31105990783410137</v>
      </c>
      <c r="I215" s="69">
        <f t="shared" si="73"/>
        <v>0.31105990783410137</v>
      </c>
      <c r="J215" s="70">
        <v>15</v>
      </c>
      <c r="K215" s="85">
        <f t="shared" si="70"/>
        <v>4.05</v>
      </c>
      <c r="L215" s="84">
        <v>2</v>
      </c>
      <c r="M215" s="84">
        <v>2</v>
      </c>
    </row>
    <row r="216" spans="1:13" x14ac:dyDescent="0.25">
      <c r="A216" s="72">
        <v>9</v>
      </c>
      <c r="B216" s="72" t="s">
        <v>281</v>
      </c>
      <c r="C216" s="73">
        <v>57.62</v>
      </c>
      <c r="D216" s="87">
        <v>25</v>
      </c>
      <c r="E216" s="87">
        <v>19</v>
      </c>
      <c r="F216" s="87">
        <v>19</v>
      </c>
      <c r="G216" s="71">
        <f t="shared" si="71"/>
        <v>0.43387712599791739</v>
      </c>
      <c r="H216" s="71">
        <f t="shared" si="72"/>
        <v>0.32974661575841724</v>
      </c>
      <c r="I216" s="69">
        <f t="shared" si="73"/>
        <v>0.32974661575841724</v>
      </c>
      <c r="J216" s="70">
        <v>15</v>
      </c>
      <c r="K216" s="85">
        <f t="shared" si="70"/>
        <v>2.85</v>
      </c>
      <c r="L216" s="84">
        <v>2</v>
      </c>
      <c r="M216" s="84">
        <v>2</v>
      </c>
    </row>
    <row r="217" spans="1:13" x14ac:dyDescent="0.25">
      <c r="A217" s="105">
        <v>10</v>
      </c>
      <c r="B217" s="72" t="s">
        <v>208</v>
      </c>
      <c r="C217" s="73"/>
      <c r="D217" s="87"/>
      <c r="E217" s="87"/>
      <c r="F217" s="87"/>
      <c r="G217" s="71"/>
      <c r="H217" s="71"/>
      <c r="I217" s="69"/>
      <c r="J217" s="70"/>
      <c r="K217" s="85"/>
      <c r="L217" s="84"/>
      <c r="M217" s="84"/>
    </row>
    <row r="218" spans="1:13" x14ac:dyDescent="0.25">
      <c r="A218" s="107"/>
      <c r="B218" s="72" t="s">
        <v>209</v>
      </c>
      <c r="C218" s="73">
        <v>71.709999999999994</v>
      </c>
      <c r="D218" s="87">
        <v>35</v>
      </c>
      <c r="E218" s="87">
        <v>28</v>
      </c>
      <c r="F218" s="87">
        <v>28</v>
      </c>
      <c r="G218" s="71">
        <f>D218/C218</f>
        <v>0.48807697671175571</v>
      </c>
      <c r="H218" s="71">
        <f>E218/C218</f>
        <v>0.39046158136940456</v>
      </c>
      <c r="I218" s="69">
        <f>F218/C218</f>
        <v>0.39046158136940456</v>
      </c>
      <c r="J218" s="70">
        <v>15</v>
      </c>
      <c r="K218" s="85">
        <f t="shared" si="70"/>
        <v>4.2</v>
      </c>
      <c r="L218" s="84">
        <v>3</v>
      </c>
      <c r="M218" s="84">
        <v>3</v>
      </c>
    </row>
    <row r="219" spans="1:13" x14ac:dyDescent="0.25">
      <c r="A219" s="72">
        <v>11</v>
      </c>
      <c r="B219" s="79" t="s">
        <v>212</v>
      </c>
      <c r="C219" s="73">
        <v>417.24</v>
      </c>
      <c r="D219" s="87">
        <v>90</v>
      </c>
      <c r="E219" s="87">
        <v>125</v>
      </c>
      <c r="F219" s="87">
        <v>125</v>
      </c>
      <c r="G219" s="71">
        <f>D219/C219</f>
        <v>0.21570319240724761</v>
      </c>
      <c r="H219" s="71">
        <f>E219/C219</f>
        <v>0.29958776723228836</v>
      </c>
      <c r="I219" s="69">
        <f>F219/C219</f>
        <v>0.29958776723228836</v>
      </c>
      <c r="J219" s="70">
        <v>15</v>
      </c>
      <c r="K219" s="85">
        <f t="shared" si="70"/>
        <v>18.75</v>
      </c>
      <c r="L219" s="84">
        <v>18</v>
      </c>
      <c r="M219" s="84">
        <v>18</v>
      </c>
    </row>
    <row r="220" spans="1:13" x14ac:dyDescent="0.25">
      <c r="A220" s="72">
        <v>12</v>
      </c>
      <c r="B220" s="79" t="s">
        <v>210</v>
      </c>
      <c r="C220" s="73">
        <v>80.58</v>
      </c>
      <c r="D220" s="87">
        <v>12</v>
      </c>
      <c r="E220" s="87">
        <v>37</v>
      </c>
      <c r="F220" s="87">
        <v>37</v>
      </c>
      <c r="G220" s="71">
        <f>D220/C220</f>
        <v>0.14892032762472077</v>
      </c>
      <c r="H220" s="71">
        <f>E220/C220</f>
        <v>0.45917101017622242</v>
      </c>
      <c r="I220" s="69">
        <f>F220/C220</f>
        <v>0.45917101017622242</v>
      </c>
      <c r="J220" s="70">
        <v>0</v>
      </c>
      <c r="K220" s="85">
        <f t="shared" si="70"/>
        <v>0</v>
      </c>
      <c r="L220" s="84">
        <v>0</v>
      </c>
      <c r="M220" s="84">
        <v>0</v>
      </c>
    </row>
    <row r="221" spans="1:13" ht="60" customHeight="1" x14ac:dyDescent="0.25">
      <c r="A221" s="74">
        <v>13</v>
      </c>
      <c r="B221" s="86" t="s">
        <v>278</v>
      </c>
      <c r="C221" s="73"/>
      <c r="D221" s="87"/>
      <c r="E221" s="87"/>
      <c r="F221" s="87"/>
      <c r="G221" s="71"/>
      <c r="H221" s="71"/>
      <c r="I221" s="69"/>
      <c r="J221" s="70"/>
      <c r="K221" s="85"/>
      <c r="L221" s="84">
        <v>22</v>
      </c>
      <c r="M221" s="84">
        <v>22</v>
      </c>
    </row>
    <row r="222" spans="1:13" ht="30.6" customHeight="1" x14ac:dyDescent="0.25">
      <c r="A222" s="108" t="s">
        <v>123</v>
      </c>
      <c r="B222" s="108"/>
      <c r="C222" s="84">
        <f>SUM(C199:C221)</f>
        <v>3751.7700000000004</v>
      </c>
      <c r="D222" s="84">
        <f t="shared" ref="D222" si="74">SUM(D199:D221)</f>
        <v>1313</v>
      </c>
      <c r="E222" s="98">
        <f t="shared" ref="E222:F222" si="75">SUM(E199:E221)</f>
        <v>1319</v>
      </c>
      <c r="F222" s="84">
        <f t="shared" si="75"/>
        <v>1319</v>
      </c>
      <c r="G222" s="71">
        <f>D222/C222</f>
        <v>0.34996814836730394</v>
      </c>
      <c r="H222" s="71">
        <f>E222/C222</f>
        <v>0.35156739352359018</v>
      </c>
      <c r="I222" s="69">
        <f>F222/C222</f>
        <v>0.35156739352359018</v>
      </c>
      <c r="J222" s="70"/>
      <c r="K222" s="85">
        <v>185</v>
      </c>
      <c r="L222" s="85">
        <f t="shared" ref="L222:M222" si="76">SUM(L199:L221)</f>
        <v>162</v>
      </c>
      <c r="M222" s="85">
        <f t="shared" si="76"/>
        <v>162</v>
      </c>
    </row>
    <row r="223" spans="1:13" x14ac:dyDescent="0.25">
      <c r="A223" s="108" t="s">
        <v>124</v>
      </c>
      <c r="B223" s="108"/>
      <c r="C223" s="84"/>
      <c r="D223" s="84"/>
      <c r="E223" s="98"/>
      <c r="F223" s="84"/>
      <c r="G223" s="71"/>
      <c r="H223" s="71"/>
      <c r="I223" s="69"/>
      <c r="J223" s="70"/>
      <c r="K223" s="85"/>
      <c r="L223" s="84"/>
      <c r="M223" s="84"/>
    </row>
    <row r="224" spans="1:13" x14ac:dyDescent="0.25">
      <c r="A224" s="72">
        <v>1</v>
      </c>
      <c r="B224" s="72" t="s">
        <v>125</v>
      </c>
      <c r="C224" s="73">
        <v>62.75</v>
      </c>
      <c r="D224" s="87">
        <v>10</v>
      </c>
      <c r="E224" s="87">
        <v>23</v>
      </c>
      <c r="F224" s="87">
        <v>23</v>
      </c>
      <c r="G224" s="71">
        <f>D224/C224</f>
        <v>0.15936254980079681</v>
      </c>
      <c r="H224" s="71">
        <f>E224/C224</f>
        <v>0.36653386454183268</v>
      </c>
      <c r="I224" s="69">
        <f>F224/C224</f>
        <v>0.36653386454183268</v>
      </c>
      <c r="J224" s="70">
        <v>15</v>
      </c>
      <c r="K224" s="85">
        <f t="shared" si="70"/>
        <v>3.45</v>
      </c>
      <c r="L224" s="84">
        <v>1</v>
      </c>
      <c r="M224" s="84">
        <v>1</v>
      </c>
    </row>
    <row r="225" spans="1:15" x14ac:dyDescent="0.25">
      <c r="A225" s="72">
        <v>2</v>
      </c>
      <c r="B225" s="72" t="s">
        <v>126</v>
      </c>
      <c r="C225" s="73">
        <v>26.11</v>
      </c>
      <c r="D225" s="87">
        <v>11</v>
      </c>
      <c r="E225" s="87">
        <v>17</v>
      </c>
      <c r="F225" s="87">
        <v>17</v>
      </c>
      <c r="G225" s="71">
        <f>D225/C225</f>
        <v>0.42129452317119881</v>
      </c>
      <c r="H225" s="71">
        <f>E225/C225</f>
        <v>0.65109153581003454</v>
      </c>
      <c r="I225" s="69">
        <f>F225/C225</f>
        <v>0.65109153581003454</v>
      </c>
      <c r="J225" s="70">
        <v>15</v>
      </c>
      <c r="K225" s="85">
        <f t="shared" si="70"/>
        <v>2.5499999999999998</v>
      </c>
      <c r="L225" s="84">
        <v>1</v>
      </c>
      <c r="M225" s="84">
        <v>1</v>
      </c>
    </row>
    <row r="226" spans="1:15" x14ac:dyDescent="0.25">
      <c r="A226" s="72">
        <v>3</v>
      </c>
      <c r="B226" s="72" t="s">
        <v>127</v>
      </c>
      <c r="C226" s="73">
        <v>110.93</v>
      </c>
      <c r="D226" s="87">
        <v>49</v>
      </c>
      <c r="E226" s="87">
        <v>69</v>
      </c>
      <c r="F226" s="87">
        <v>69</v>
      </c>
      <c r="G226" s="71">
        <f>D226/C226</f>
        <v>0.44172000360587754</v>
      </c>
      <c r="H226" s="71">
        <f>E226/C226</f>
        <v>0.62201388262868473</v>
      </c>
      <c r="I226" s="69">
        <f>F226/C226</f>
        <v>0.62201388262868473</v>
      </c>
      <c r="J226" s="70">
        <v>15</v>
      </c>
      <c r="K226" s="85">
        <f t="shared" si="70"/>
        <v>10.35</v>
      </c>
      <c r="L226" s="84">
        <v>7</v>
      </c>
      <c r="M226" s="84">
        <v>7</v>
      </c>
    </row>
    <row r="227" spans="1:15" x14ac:dyDescent="0.25">
      <c r="A227" s="72">
        <v>4</v>
      </c>
      <c r="B227" s="72" t="s">
        <v>128</v>
      </c>
      <c r="C227" s="73">
        <v>12.3</v>
      </c>
      <c r="D227" s="87">
        <v>0</v>
      </c>
      <c r="E227" s="87">
        <v>0</v>
      </c>
      <c r="F227" s="87">
        <v>0</v>
      </c>
      <c r="G227" s="71">
        <f>D227/C227</f>
        <v>0</v>
      </c>
      <c r="H227" s="71">
        <f>E227/C227</f>
        <v>0</v>
      </c>
      <c r="I227" s="69">
        <f>F227/C227</f>
        <v>0</v>
      </c>
      <c r="J227" s="70">
        <v>0</v>
      </c>
      <c r="K227" s="85">
        <f t="shared" si="70"/>
        <v>0</v>
      </c>
      <c r="L227" s="84">
        <v>0</v>
      </c>
      <c r="M227" s="84">
        <v>0</v>
      </c>
    </row>
    <row r="228" spans="1:15" x14ac:dyDescent="0.25">
      <c r="A228" s="105">
        <v>5</v>
      </c>
      <c r="B228" s="72" t="s">
        <v>257</v>
      </c>
      <c r="C228" s="73"/>
      <c r="D228" s="87"/>
      <c r="E228" s="87"/>
      <c r="F228" s="87"/>
      <c r="G228" s="71"/>
      <c r="H228" s="71"/>
      <c r="I228" s="69"/>
      <c r="J228" s="70"/>
      <c r="K228" s="85"/>
      <c r="L228" s="84"/>
      <c r="M228" s="84"/>
    </row>
    <row r="229" spans="1:15" x14ac:dyDescent="0.25">
      <c r="A229" s="107"/>
      <c r="B229" s="72" t="s">
        <v>229</v>
      </c>
      <c r="C229" s="73">
        <v>225.75</v>
      </c>
      <c r="D229" s="87">
        <v>56</v>
      </c>
      <c r="E229" s="87">
        <v>95</v>
      </c>
      <c r="F229" s="87">
        <v>95</v>
      </c>
      <c r="G229" s="71">
        <f>D229/C229</f>
        <v>0.24806201550387597</v>
      </c>
      <c r="H229" s="71">
        <f>E229/C229</f>
        <v>0.42081949058693247</v>
      </c>
      <c r="I229" s="69">
        <f>F229/C229</f>
        <v>0.42081949058693247</v>
      </c>
      <c r="J229" s="70">
        <v>15</v>
      </c>
      <c r="K229" s="85">
        <f t="shared" si="70"/>
        <v>14.25</v>
      </c>
      <c r="L229" s="84">
        <v>10</v>
      </c>
      <c r="M229" s="84">
        <v>10</v>
      </c>
    </row>
    <row r="230" spans="1:15" x14ac:dyDescent="0.25">
      <c r="A230" s="72">
        <v>6</v>
      </c>
      <c r="B230" s="72" t="s">
        <v>258</v>
      </c>
      <c r="C230" s="73">
        <v>233.26</v>
      </c>
      <c r="D230" s="87">
        <v>25</v>
      </c>
      <c r="E230" s="87">
        <v>46</v>
      </c>
      <c r="F230" s="87">
        <v>46</v>
      </c>
      <c r="G230" s="71">
        <f>D230/C230</f>
        <v>0.10717654119866245</v>
      </c>
      <c r="H230" s="71">
        <f>E230/C230</f>
        <v>0.19720483580553888</v>
      </c>
      <c r="I230" s="69">
        <f>F230/C230</f>
        <v>0.19720483580553888</v>
      </c>
      <c r="J230" s="70">
        <v>15</v>
      </c>
      <c r="K230" s="85">
        <f t="shared" si="70"/>
        <v>6.9</v>
      </c>
      <c r="L230" s="84">
        <v>3</v>
      </c>
      <c r="M230" s="84">
        <v>3</v>
      </c>
    </row>
    <row r="231" spans="1:15" x14ac:dyDescent="0.25">
      <c r="A231" s="105">
        <v>7</v>
      </c>
      <c r="B231" s="72" t="s">
        <v>244</v>
      </c>
      <c r="C231" s="73"/>
      <c r="D231" s="87"/>
      <c r="E231" s="87"/>
      <c r="F231" s="87"/>
      <c r="G231" s="71"/>
      <c r="H231" s="71"/>
      <c r="I231" s="69"/>
      <c r="J231" s="70"/>
      <c r="K231" s="85"/>
      <c r="L231" s="84"/>
      <c r="M231" s="84"/>
    </row>
    <row r="232" spans="1:15" x14ac:dyDescent="0.25">
      <c r="A232" s="106"/>
      <c r="B232" s="72" t="s">
        <v>230</v>
      </c>
      <c r="C232" s="73">
        <v>65.569999999999993</v>
      </c>
      <c r="D232" s="87">
        <v>22</v>
      </c>
      <c r="E232" s="87">
        <v>40</v>
      </c>
      <c r="F232" s="87">
        <v>40</v>
      </c>
      <c r="G232" s="71">
        <f t="shared" ref="G232:G240" si="77">D232/C232</f>
        <v>0.33551929235931072</v>
      </c>
      <c r="H232" s="71">
        <f t="shared" ref="H232:H240" si="78">E232/C232</f>
        <v>0.6100350770169285</v>
      </c>
      <c r="I232" s="69">
        <f t="shared" ref="I232:I240" si="79">F232/C232</f>
        <v>0.6100350770169285</v>
      </c>
      <c r="J232" s="70">
        <v>15</v>
      </c>
      <c r="K232" s="85">
        <f t="shared" si="70"/>
        <v>6</v>
      </c>
      <c r="L232" s="84">
        <v>5</v>
      </c>
      <c r="M232" s="84">
        <v>5</v>
      </c>
    </row>
    <row r="233" spans="1:15" x14ac:dyDescent="0.25">
      <c r="A233" s="106"/>
      <c r="B233" s="72" t="s">
        <v>275</v>
      </c>
      <c r="C233" s="73">
        <v>212.69</v>
      </c>
      <c r="D233" s="87">
        <v>69</v>
      </c>
      <c r="E233" s="87">
        <v>112</v>
      </c>
      <c r="F233" s="87">
        <v>112</v>
      </c>
      <c r="G233" s="71">
        <f t="shared" si="77"/>
        <v>0.32441581644647138</v>
      </c>
      <c r="H233" s="71">
        <f t="shared" si="78"/>
        <v>0.52658799191311301</v>
      </c>
      <c r="I233" s="69">
        <f t="shared" si="79"/>
        <v>0.52658799191311301</v>
      </c>
      <c r="J233" s="70">
        <v>15</v>
      </c>
      <c r="K233" s="85">
        <f t="shared" si="70"/>
        <v>16.8</v>
      </c>
      <c r="L233" s="84">
        <v>12</v>
      </c>
      <c r="M233" s="84">
        <v>12</v>
      </c>
    </row>
    <row r="234" spans="1:15" x14ac:dyDescent="0.25">
      <c r="A234" s="107"/>
      <c r="B234" s="72" t="s">
        <v>232</v>
      </c>
      <c r="C234" s="73">
        <v>1019.38</v>
      </c>
      <c r="D234" s="87">
        <v>315</v>
      </c>
      <c r="E234" s="87">
        <v>520</v>
      </c>
      <c r="F234" s="87">
        <v>520</v>
      </c>
      <c r="G234" s="71">
        <f t="shared" si="77"/>
        <v>0.309011359846181</v>
      </c>
      <c r="H234" s="71">
        <f t="shared" si="78"/>
        <v>0.51011399085718767</v>
      </c>
      <c r="I234" s="69">
        <f t="shared" si="79"/>
        <v>0.51011399085718767</v>
      </c>
      <c r="J234" s="70">
        <v>15</v>
      </c>
      <c r="K234" s="85">
        <f t="shared" si="70"/>
        <v>78</v>
      </c>
      <c r="L234" s="84">
        <v>68</v>
      </c>
      <c r="M234" s="84">
        <v>68</v>
      </c>
    </row>
    <row r="235" spans="1:15" x14ac:dyDescent="0.25">
      <c r="A235" s="72">
        <v>8</v>
      </c>
      <c r="B235" s="72" t="s">
        <v>130</v>
      </c>
      <c r="C235" s="73">
        <v>31.65</v>
      </c>
      <c r="D235" s="87">
        <v>10</v>
      </c>
      <c r="E235" s="87">
        <v>16</v>
      </c>
      <c r="F235" s="87">
        <v>16</v>
      </c>
      <c r="G235" s="71">
        <f t="shared" si="77"/>
        <v>0.31595576619273302</v>
      </c>
      <c r="H235" s="71">
        <f t="shared" si="78"/>
        <v>0.5055292259083729</v>
      </c>
      <c r="I235" s="69">
        <f t="shared" si="79"/>
        <v>0.5055292259083729</v>
      </c>
      <c r="J235" s="70">
        <v>15</v>
      </c>
      <c r="K235" s="85">
        <f t="shared" si="70"/>
        <v>2.4</v>
      </c>
      <c r="L235" s="84">
        <v>2</v>
      </c>
      <c r="M235" s="84">
        <v>2</v>
      </c>
    </row>
    <row r="236" spans="1:15" x14ac:dyDescent="0.25">
      <c r="A236" s="72">
        <v>9</v>
      </c>
      <c r="B236" s="72" t="s">
        <v>131</v>
      </c>
      <c r="C236" s="73">
        <v>17.29</v>
      </c>
      <c r="D236" s="87">
        <v>3</v>
      </c>
      <c r="E236" s="87">
        <v>11</v>
      </c>
      <c r="F236" s="87">
        <v>11</v>
      </c>
      <c r="G236" s="71">
        <f t="shared" si="77"/>
        <v>0.17351069982648931</v>
      </c>
      <c r="H236" s="71">
        <f t="shared" si="78"/>
        <v>0.63620589936379413</v>
      </c>
      <c r="I236" s="69">
        <f t="shared" si="79"/>
        <v>0.63620589936379413</v>
      </c>
      <c r="J236" s="70">
        <v>15</v>
      </c>
      <c r="K236" s="85">
        <f t="shared" si="70"/>
        <v>1.65</v>
      </c>
      <c r="L236" s="84">
        <v>0</v>
      </c>
      <c r="M236" s="84">
        <v>0</v>
      </c>
    </row>
    <row r="237" spans="1:15" x14ac:dyDescent="0.25">
      <c r="A237" s="72">
        <v>10</v>
      </c>
      <c r="B237" s="72" t="s">
        <v>132</v>
      </c>
      <c r="C237" s="73">
        <v>601.54</v>
      </c>
      <c r="D237" s="87">
        <v>187</v>
      </c>
      <c r="E237" s="87">
        <v>297</v>
      </c>
      <c r="F237" s="87">
        <v>297</v>
      </c>
      <c r="G237" s="71">
        <f t="shared" si="77"/>
        <v>0.31086877015659808</v>
      </c>
      <c r="H237" s="71">
        <f t="shared" si="78"/>
        <v>0.49373275260165578</v>
      </c>
      <c r="I237" s="69">
        <f t="shared" si="79"/>
        <v>0.49373275260165578</v>
      </c>
      <c r="J237" s="70">
        <v>15</v>
      </c>
      <c r="K237" s="85">
        <f t="shared" si="70"/>
        <v>44.55</v>
      </c>
      <c r="L237" s="84">
        <v>18</v>
      </c>
      <c r="M237" s="84">
        <v>18</v>
      </c>
    </row>
    <row r="238" spans="1:15" s="2" customFormat="1" ht="26.25" x14ac:dyDescent="0.25">
      <c r="A238" s="72">
        <v>11</v>
      </c>
      <c r="B238" s="72" t="s">
        <v>271</v>
      </c>
      <c r="C238" s="73">
        <v>38.04</v>
      </c>
      <c r="D238" s="87">
        <v>19</v>
      </c>
      <c r="E238" s="87">
        <v>20</v>
      </c>
      <c r="F238" s="87">
        <v>20</v>
      </c>
      <c r="G238" s="71">
        <f t="shared" si="77"/>
        <v>0.49947423764458465</v>
      </c>
      <c r="H238" s="71">
        <f t="shared" si="78"/>
        <v>0.52576235541535232</v>
      </c>
      <c r="I238" s="69">
        <f t="shared" si="79"/>
        <v>0.52576235541535232</v>
      </c>
      <c r="J238" s="70">
        <v>15</v>
      </c>
      <c r="K238" s="85">
        <f t="shared" si="70"/>
        <v>3</v>
      </c>
      <c r="L238" s="84">
        <v>3</v>
      </c>
      <c r="M238" s="84">
        <v>3</v>
      </c>
      <c r="N238"/>
      <c r="O238"/>
    </row>
    <row r="239" spans="1:15" x14ac:dyDescent="0.25">
      <c r="A239" s="72">
        <v>12</v>
      </c>
      <c r="B239" s="72" t="s">
        <v>212</v>
      </c>
      <c r="C239" s="73">
        <v>156.69999999999999</v>
      </c>
      <c r="D239" s="87">
        <v>0</v>
      </c>
      <c r="E239" s="87">
        <v>11</v>
      </c>
      <c r="F239" s="87">
        <v>11</v>
      </c>
      <c r="G239" s="71">
        <f t="shared" si="77"/>
        <v>0</v>
      </c>
      <c r="H239" s="71">
        <f t="shared" si="78"/>
        <v>7.0197830248883222E-2</v>
      </c>
      <c r="I239" s="69">
        <f t="shared" si="79"/>
        <v>7.0197830248883222E-2</v>
      </c>
      <c r="J239" s="70">
        <v>15</v>
      </c>
      <c r="K239" s="85">
        <f t="shared" si="70"/>
        <v>1.65</v>
      </c>
      <c r="L239" s="84">
        <v>1</v>
      </c>
      <c r="M239" s="84">
        <v>1</v>
      </c>
    </row>
    <row r="240" spans="1:15" x14ac:dyDescent="0.25">
      <c r="A240" s="72">
        <v>13</v>
      </c>
      <c r="B240" s="72" t="s">
        <v>211</v>
      </c>
      <c r="C240" s="73">
        <v>32.07</v>
      </c>
      <c r="D240" s="87">
        <v>2</v>
      </c>
      <c r="E240" s="87">
        <v>7</v>
      </c>
      <c r="F240" s="87">
        <v>7</v>
      </c>
      <c r="G240" s="71">
        <f t="shared" si="77"/>
        <v>6.2363579669473028E-2</v>
      </c>
      <c r="H240" s="71">
        <f t="shared" si="78"/>
        <v>0.21827252884315559</v>
      </c>
      <c r="I240" s="69">
        <f t="shared" si="79"/>
        <v>0.21827252884315559</v>
      </c>
      <c r="J240" s="70">
        <v>0</v>
      </c>
      <c r="K240" s="85">
        <f t="shared" si="70"/>
        <v>0</v>
      </c>
      <c r="L240" s="84">
        <v>0</v>
      </c>
      <c r="M240" s="84">
        <v>0</v>
      </c>
    </row>
    <row r="241" spans="1:14" ht="57.95" customHeight="1" x14ac:dyDescent="0.25">
      <c r="A241" s="82">
        <v>14</v>
      </c>
      <c r="B241" s="86" t="s">
        <v>278</v>
      </c>
      <c r="C241" s="73"/>
      <c r="D241" s="87"/>
      <c r="E241" s="87"/>
      <c r="F241" s="87"/>
      <c r="G241" s="71"/>
      <c r="H241" s="71"/>
      <c r="I241" s="69"/>
      <c r="J241" s="70"/>
      <c r="K241" s="85"/>
      <c r="L241" s="84">
        <v>50</v>
      </c>
      <c r="M241" s="84">
        <v>50</v>
      </c>
    </row>
    <row r="242" spans="1:14" ht="33" customHeight="1" x14ac:dyDescent="0.25">
      <c r="A242" s="112" t="s">
        <v>134</v>
      </c>
      <c r="B242" s="113"/>
      <c r="C242" s="84">
        <v>2556.7999999999997</v>
      </c>
      <c r="D242" s="84">
        <v>1450</v>
      </c>
      <c r="E242" s="98">
        <v>1434</v>
      </c>
      <c r="F242" s="84">
        <v>1434</v>
      </c>
      <c r="G242" s="71">
        <f>D242/C242</f>
        <v>0.56711514392991247</v>
      </c>
      <c r="H242" s="71">
        <f>E242/C242</f>
        <v>0.56085732165206514</v>
      </c>
      <c r="I242" s="69">
        <f>F242/C242</f>
        <v>0.56085732165206514</v>
      </c>
      <c r="J242" s="70"/>
      <c r="K242" s="85">
        <v>186</v>
      </c>
      <c r="L242" s="85">
        <f t="shared" ref="L242:M242" si="80">SUM(L224:L241)</f>
        <v>181</v>
      </c>
      <c r="M242" s="85">
        <f t="shared" si="80"/>
        <v>181</v>
      </c>
    </row>
    <row r="243" spans="1:14" ht="29.1" customHeight="1" x14ac:dyDescent="0.25">
      <c r="A243" s="112" t="s">
        <v>135</v>
      </c>
      <c r="B243" s="113"/>
      <c r="C243" s="84">
        <v>69328.31</v>
      </c>
      <c r="D243" s="84">
        <v>18445</v>
      </c>
      <c r="E243" s="98">
        <v>19302</v>
      </c>
      <c r="F243" s="84">
        <v>19302</v>
      </c>
      <c r="G243" s="71">
        <f>D243/C243</f>
        <v>0.26605292989256485</v>
      </c>
      <c r="H243" s="71">
        <f>E243/C243</f>
        <v>0.27841440242809901</v>
      </c>
      <c r="I243" s="69">
        <f>F243/C243</f>
        <v>0.27841440242809901</v>
      </c>
      <c r="J243" s="70"/>
      <c r="K243" s="85">
        <f>K17+K27+K32+K46+K65+K70+K76+K106+K121+K135+K147+K162+K175+K183+K196+K222+K242</f>
        <v>2784</v>
      </c>
      <c r="L243" s="85">
        <f>L17+L27+L32+L46+L65+L70+L76+L106+L121+L135+L147+L162+L175+L183+L196+L222+L242</f>
        <v>1962</v>
      </c>
      <c r="M243" s="85">
        <f>M17+M27+M32+M46+M65+M70+M76+M106+M121+M135+M147+M162+M175+M183+M196+M222+M242</f>
        <v>1962</v>
      </c>
    </row>
    <row r="244" spans="1:14" ht="15.6" customHeight="1" x14ac:dyDescent="0.25">
      <c r="A244" s="92"/>
      <c r="B244" s="93" t="s">
        <v>148</v>
      </c>
      <c r="C244" s="84"/>
      <c r="D244" s="84"/>
      <c r="E244" s="84"/>
      <c r="F244" s="84"/>
      <c r="G244" s="71"/>
      <c r="H244" s="71"/>
      <c r="I244" s="71"/>
      <c r="J244" s="94"/>
      <c r="K244" s="84"/>
      <c r="L244" s="84"/>
      <c r="M244" s="84"/>
    </row>
    <row r="245" spans="1:14" ht="93.95" customHeight="1" x14ac:dyDescent="0.25">
      <c r="A245" s="84"/>
      <c r="B245" s="72" t="s">
        <v>279</v>
      </c>
      <c r="C245" s="84"/>
      <c r="D245" s="84"/>
      <c r="E245" s="84"/>
      <c r="F245" s="84"/>
      <c r="G245" s="71"/>
      <c r="H245" s="71"/>
      <c r="I245" s="71"/>
      <c r="J245" s="94"/>
      <c r="K245" s="84"/>
      <c r="L245" s="95">
        <f>L16+L26+L45+L75+L120+L134+L143+L174+L182+L195+L221+L241</f>
        <v>334</v>
      </c>
      <c r="M245" s="95">
        <f>M16+M26+M45+M75+M120+M134+M143+M174+M182+M195+M221+M241</f>
        <v>334</v>
      </c>
    </row>
    <row r="246" spans="1:14" ht="15.6" customHeight="1" x14ac:dyDescent="0.25">
      <c r="A246" s="35"/>
      <c r="B246" s="35"/>
      <c r="C246" s="36"/>
      <c r="D246" s="36"/>
      <c r="E246" s="36"/>
      <c r="F246" s="36"/>
      <c r="G246" s="37"/>
      <c r="H246" s="37"/>
      <c r="I246" s="37"/>
      <c r="J246" s="38"/>
      <c r="K246" s="36"/>
      <c r="L246" s="36"/>
      <c r="M246" s="36"/>
    </row>
    <row r="248" spans="1:14" ht="20.25" x14ac:dyDescent="0.3">
      <c r="B248" s="111" t="s">
        <v>286</v>
      </c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</row>
    <row r="249" spans="1:14" ht="18.75" x14ac:dyDescent="0.3">
      <c r="B249" s="81"/>
      <c r="C249" s="32"/>
      <c r="D249" s="32"/>
      <c r="E249" s="32"/>
      <c r="F249" s="32"/>
      <c r="G249" s="32"/>
      <c r="H249" s="32"/>
      <c r="I249" s="32"/>
      <c r="J249" s="32"/>
      <c r="K249" s="32"/>
      <c r="L249" s="109"/>
      <c r="M249" s="110"/>
      <c r="N249" s="32"/>
    </row>
  </sheetData>
  <mergeCells count="78">
    <mergeCell ref="A198:A200"/>
    <mergeCell ref="A147:B147"/>
    <mergeCell ref="A162:B162"/>
    <mergeCell ref="A77:B77"/>
    <mergeCell ref="A107:B107"/>
    <mergeCell ref="A122:B122"/>
    <mergeCell ref="A136:B136"/>
    <mergeCell ref="A138:A141"/>
    <mergeCell ref="A106:B106"/>
    <mergeCell ref="A121:B121"/>
    <mergeCell ref="A135:B135"/>
    <mergeCell ref="A84:A85"/>
    <mergeCell ref="A94:A96"/>
    <mergeCell ref="A124:A130"/>
    <mergeCell ref="A98:A100"/>
    <mergeCell ref="A165:A166"/>
    <mergeCell ref="A18:B18"/>
    <mergeCell ref="A27:B27"/>
    <mergeCell ref="A28:B28"/>
    <mergeCell ref="A32:B32"/>
    <mergeCell ref="A33:B33"/>
    <mergeCell ref="A19:A22"/>
    <mergeCell ref="A17:B17"/>
    <mergeCell ref="J7:J10"/>
    <mergeCell ref="K7:K10"/>
    <mergeCell ref="D9:D10"/>
    <mergeCell ref="E9:E10"/>
    <mergeCell ref="G9:G10"/>
    <mergeCell ref="H9:H10"/>
    <mergeCell ref="A12:B12"/>
    <mergeCell ref="L7:L10"/>
    <mergeCell ref="M7:M10"/>
    <mergeCell ref="A1:M1"/>
    <mergeCell ref="A2:M2"/>
    <mergeCell ref="A3:M3"/>
    <mergeCell ref="A4:M4"/>
    <mergeCell ref="A6:A10"/>
    <mergeCell ref="B6:B10"/>
    <mergeCell ref="C6:C10"/>
    <mergeCell ref="J6:M6"/>
    <mergeCell ref="A5:M5"/>
    <mergeCell ref="G6:I8"/>
    <mergeCell ref="I9:I10"/>
    <mergeCell ref="D6:F8"/>
    <mergeCell ref="F9:F10"/>
    <mergeCell ref="L249:M249"/>
    <mergeCell ref="B248:N248"/>
    <mergeCell ref="A242:B242"/>
    <mergeCell ref="A243:B243"/>
    <mergeCell ref="A148:B148"/>
    <mergeCell ref="A163:B163"/>
    <mergeCell ref="A176:B176"/>
    <mergeCell ref="A183:B183"/>
    <mergeCell ref="A184:B184"/>
    <mergeCell ref="A175:B175"/>
    <mergeCell ref="A196:B196"/>
    <mergeCell ref="A197:B197"/>
    <mergeCell ref="A222:B222"/>
    <mergeCell ref="A223:B223"/>
    <mergeCell ref="A156:A157"/>
    <mergeCell ref="A231:A234"/>
    <mergeCell ref="A35:A37"/>
    <mergeCell ref="A57:A58"/>
    <mergeCell ref="A78:A79"/>
    <mergeCell ref="A80:A81"/>
    <mergeCell ref="A82:A83"/>
    <mergeCell ref="A46:B46"/>
    <mergeCell ref="A47:B47"/>
    <mergeCell ref="A65:B65"/>
    <mergeCell ref="A70:B70"/>
    <mergeCell ref="A66:B66"/>
    <mergeCell ref="A71:B71"/>
    <mergeCell ref="A76:B76"/>
    <mergeCell ref="A201:A205"/>
    <mergeCell ref="A207:A208"/>
    <mergeCell ref="A210:A213"/>
    <mergeCell ref="A217:A218"/>
    <mergeCell ref="A228:A2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O105"/>
  <sheetViews>
    <sheetView tabSelected="1" zoomScaleNormal="100" workbookViewId="0">
      <selection activeCell="A4" sqref="A4:M4"/>
    </sheetView>
  </sheetViews>
  <sheetFormatPr defaultRowHeight="15" x14ac:dyDescent="0.25"/>
  <cols>
    <col min="1" max="1" width="5" customWidth="1"/>
    <col min="2" max="2" width="39" customWidth="1"/>
    <col min="3" max="3" width="11.28515625" customWidth="1"/>
    <col min="4" max="4" width="7.5703125" customWidth="1"/>
    <col min="5" max="5" width="7.28515625" customWidth="1"/>
    <col min="6" max="6" width="6.42578125" customWidth="1"/>
    <col min="7" max="7" width="7.42578125" customWidth="1"/>
    <col min="8" max="8" width="7.5703125" customWidth="1"/>
    <col min="9" max="9" width="7.140625" customWidth="1"/>
    <col min="10" max="10" width="8.140625" customWidth="1"/>
    <col min="11" max="11" width="9" customWidth="1"/>
    <col min="12" max="12" width="7.42578125" customWidth="1"/>
    <col min="13" max="13" width="6.85546875" customWidth="1"/>
  </cols>
  <sheetData>
    <row r="1" spans="1:13" ht="18.75" x14ac:dyDescent="0.25">
      <c r="A1" s="117" t="s">
        <v>150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8.75" x14ac:dyDescent="0.25">
      <c r="A2" s="118" t="s">
        <v>153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8.75" x14ac:dyDescent="0.25">
      <c r="A3" s="117" t="s">
        <v>163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18.75" x14ac:dyDescent="0.25">
      <c r="A4" s="117" t="s">
        <v>287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8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3" s="1" customFormat="1" ht="15.6" customHeight="1" x14ac:dyDescent="0.25">
      <c r="A6" s="132" t="s">
        <v>136</v>
      </c>
      <c r="B6" s="133" t="s">
        <v>137</v>
      </c>
      <c r="C6" s="136" t="s">
        <v>138</v>
      </c>
      <c r="D6" s="132" t="s">
        <v>139</v>
      </c>
      <c r="E6" s="132"/>
      <c r="F6" s="132"/>
      <c r="G6" s="132" t="s">
        <v>140</v>
      </c>
      <c r="H6" s="132"/>
      <c r="I6" s="132"/>
      <c r="J6" s="139" t="s">
        <v>149</v>
      </c>
      <c r="K6" s="139"/>
      <c r="L6" s="139"/>
      <c r="M6" s="139"/>
    </row>
    <row r="7" spans="1:13" s="1" customFormat="1" ht="15.6" customHeight="1" x14ac:dyDescent="0.25">
      <c r="A7" s="132"/>
      <c r="B7" s="134"/>
      <c r="C7" s="137"/>
      <c r="D7" s="132"/>
      <c r="E7" s="132"/>
      <c r="F7" s="132"/>
      <c r="G7" s="132"/>
      <c r="H7" s="132"/>
      <c r="I7" s="132"/>
      <c r="J7" s="132" t="s">
        <v>269</v>
      </c>
      <c r="K7" s="132" t="s">
        <v>265</v>
      </c>
      <c r="L7" s="132" t="s">
        <v>268</v>
      </c>
      <c r="M7" s="132" t="s">
        <v>267</v>
      </c>
    </row>
    <row r="8" spans="1:13" s="1" customFormat="1" ht="15.6" customHeight="1" x14ac:dyDescent="0.25">
      <c r="A8" s="132"/>
      <c r="B8" s="134"/>
      <c r="C8" s="137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1:13" s="1" customFormat="1" ht="14.45" customHeight="1" x14ac:dyDescent="0.25">
      <c r="A9" s="132"/>
      <c r="B9" s="134"/>
      <c r="C9" s="137"/>
      <c r="D9" s="140" t="s">
        <v>288</v>
      </c>
      <c r="E9" s="140" t="s">
        <v>289</v>
      </c>
      <c r="F9" s="140" t="s">
        <v>290</v>
      </c>
      <c r="G9" s="140" t="s">
        <v>288</v>
      </c>
      <c r="H9" s="140" t="s">
        <v>289</v>
      </c>
      <c r="I9" s="140" t="s">
        <v>290</v>
      </c>
      <c r="J9" s="132"/>
      <c r="K9" s="132"/>
      <c r="L9" s="132"/>
      <c r="M9" s="132"/>
    </row>
    <row r="10" spans="1:13" s="1" customFormat="1" ht="47.1" customHeight="1" x14ac:dyDescent="0.25">
      <c r="A10" s="132"/>
      <c r="B10" s="135"/>
      <c r="C10" s="138"/>
      <c r="D10" s="141"/>
      <c r="E10" s="141"/>
      <c r="F10" s="141"/>
      <c r="G10" s="141"/>
      <c r="H10" s="141"/>
      <c r="I10" s="141"/>
      <c r="J10" s="132"/>
      <c r="K10" s="132"/>
      <c r="L10" s="132"/>
      <c r="M10" s="132"/>
    </row>
    <row r="11" spans="1:13" s="1" customFormat="1" ht="15.75" x14ac:dyDescent="0.25">
      <c r="A11" s="64">
        <v>1</v>
      </c>
      <c r="B11" s="65">
        <v>2</v>
      </c>
      <c r="C11" s="66">
        <v>3</v>
      </c>
      <c r="D11" s="66">
        <v>5</v>
      </c>
      <c r="E11" s="66">
        <v>6</v>
      </c>
      <c r="F11" s="66">
        <v>7</v>
      </c>
      <c r="G11" s="66">
        <v>8</v>
      </c>
      <c r="H11" s="66">
        <v>9</v>
      </c>
      <c r="I11" s="66">
        <v>10</v>
      </c>
      <c r="J11" s="66">
        <v>11</v>
      </c>
      <c r="K11" s="66">
        <v>12</v>
      </c>
      <c r="L11" s="66">
        <v>13</v>
      </c>
      <c r="M11" s="66">
        <v>14</v>
      </c>
    </row>
    <row r="12" spans="1:13" s="1" customFormat="1" ht="15.75" x14ac:dyDescent="0.25">
      <c r="A12" s="128" t="s">
        <v>0</v>
      </c>
      <c r="B12" s="12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s="1" customFormat="1" ht="15.75" x14ac:dyDescent="0.25">
      <c r="A13" s="67">
        <v>1</v>
      </c>
      <c r="B13" s="67" t="s">
        <v>1</v>
      </c>
      <c r="C13" s="85">
        <v>1221.3</v>
      </c>
      <c r="D13" s="68">
        <v>0</v>
      </c>
      <c r="E13" s="68">
        <v>0</v>
      </c>
      <c r="F13" s="68">
        <v>0</v>
      </c>
      <c r="G13" s="70">
        <f>D13/C13</f>
        <v>0</v>
      </c>
      <c r="H13" s="69">
        <f>E13/C13</f>
        <v>0</v>
      </c>
      <c r="I13" s="69">
        <f>F13/C13</f>
        <v>0</v>
      </c>
      <c r="J13" s="70">
        <f>F13*10/100</f>
        <v>0</v>
      </c>
      <c r="K13" s="83">
        <v>0</v>
      </c>
      <c r="L13" s="85">
        <v>0</v>
      </c>
      <c r="M13" s="85">
        <v>0</v>
      </c>
    </row>
    <row r="14" spans="1:13" s="1" customFormat="1" ht="15.75" x14ac:dyDescent="0.25">
      <c r="A14" s="67">
        <v>2</v>
      </c>
      <c r="B14" s="67" t="s">
        <v>2</v>
      </c>
      <c r="C14" s="85">
        <v>149.35</v>
      </c>
      <c r="D14" s="68">
        <v>0</v>
      </c>
      <c r="E14" s="68">
        <v>0</v>
      </c>
      <c r="F14" s="68">
        <v>0</v>
      </c>
      <c r="G14" s="70">
        <f t="shared" ref="G14:G72" si="0">D14/C14</f>
        <v>0</v>
      </c>
      <c r="H14" s="69">
        <f>E14/C14</f>
        <v>0</v>
      </c>
      <c r="I14" s="69">
        <f>F14/C14</f>
        <v>0</v>
      </c>
      <c r="J14" s="70">
        <f t="shared" ref="J14:J72" si="1">F14*10/100</f>
        <v>0</v>
      </c>
      <c r="K14" s="83">
        <v>0</v>
      </c>
      <c r="L14" s="85">
        <v>0</v>
      </c>
      <c r="M14" s="85">
        <v>0</v>
      </c>
    </row>
    <row r="15" spans="1:13" s="1" customFormat="1" ht="18.600000000000001" customHeight="1" x14ac:dyDescent="0.25">
      <c r="A15" s="67">
        <v>3</v>
      </c>
      <c r="B15" s="67" t="s">
        <v>212</v>
      </c>
      <c r="C15" s="85">
        <v>178.8</v>
      </c>
      <c r="D15" s="68">
        <v>0</v>
      </c>
      <c r="E15" s="68">
        <v>0</v>
      </c>
      <c r="F15" s="68">
        <v>0</v>
      </c>
      <c r="G15" s="70">
        <f t="shared" si="0"/>
        <v>0</v>
      </c>
      <c r="H15" s="69">
        <f>E15/C15</f>
        <v>0</v>
      </c>
      <c r="I15" s="69">
        <f>F15/C15</f>
        <v>0</v>
      </c>
      <c r="J15" s="70">
        <f t="shared" si="1"/>
        <v>0</v>
      </c>
      <c r="K15" s="83">
        <v>0</v>
      </c>
      <c r="L15" s="85">
        <v>0</v>
      </c>
      <c r="M15" s="85">
        <v>0</v>
      </c>
    </row>
    <row r="16" spans="1:13" s="1" customFormat="1" ht="35.1" customHeight="1" x14ac:dyDescent="0.25">
      <c r="A16" s="108" t="s">
        <v>3</v>
      </c>
      <c r="B16" s="108"/>
      <c r="C16" s="84">
        <f>SUM(C13:C15)</f>
        <v>1549.4499999999998</v>
      </c>
      <c r="D16" s="84">
        <f t="shared" ref="D16" si="2">SUM(D13:D15)</f>
        <v>0</v>
      </c>
      <c r="E16" s="98">
        <v>0</v>
      </c>
      <c r="F16" s="84">
        <v>0</v>
      </c>
      <c r="G16" s="70">
        <f t="shared" si="0"/>
        <v>0</v>
      </c>
      <c r="H16" s="71">
        <f>E16/C16</f>
        <v>0</v>
      </c>
      <c r="I16" s="69">
        <f>F16/C16</f>
        <v>0</v>
      </c>
      <c r="J16" s="70">
        <f t="shared" si="1"/>
        <v>0</v>
      </c>
      <c r="K16" s="83">
        <v>0</v>
      </c>
      <c r="L16" s="85">
        <f t="shared" ref="L16:M16" si="3">SUM(L13:L15)</f>
        <v>0</v>
      </c>
      <c r="M16" s="85">
        <f t="shared" si="3"/>
        <v>0</v>
      </c>
    </row>
    <row r="17" spans="1:13" s="1" customFormat="1" ht="15.75" x14ac:dyDescent="0.25">
      <c r="A17" s="108" t="s">
        <v>10</v>
      </c>
      <c r="B17" s="108"/>
      <c r="C17" s="84"/>
      <c r="D17" s="84"/>
      <c r="E17" s="98"/>
      <c r="F17" s="84"/>
      <c r="G17" s="70"/>
      <c r="H17" s="71"/>
      <c r="I17" s="69"/>
      <c r="J17" s="70"/>
      <c r="K17" s="83"/>
      <c r="L17" s="85"/>
      <c r="M17" s="85"/>
    </row>
    <row r="18" spans="1:13" s="1" customFormat="1" ht="15.75" x14ac:dyDescent="0.25">
      <c r="A18" s="72">
        <v>1</v>
      </c>
      <c r="B18" s="72" t="s">
        <v>11</v>
      </c>
      <c r="C18" s="73">
        <v>67.42</v>
      </c>
      <c r="D18" s="73">
        <v>0</v>
      </c>
      <c r="E18" s="73">
        <v>8</v>
      </c>
      <c r="F18" s="73">
        <v>8</v>
      </c>
      <c r="G18" s="70">
        <f t="shared" si="0"/>
        <v>0</v>
      </c>
      <c r="H18" s="71">
        <f>E18/C18</f>
        <v>0.11865915158706615</v>
      </c>
      <c r="I18" s="69">
        <f>F18/C18</f>
        <v>0.11865915158706615</v>
      </c>
      <c r="J18" s="70">
        <f t="shared" si="1"/>
        <v>0.8</v>
      </c>
      <c r="K18" s="83">
        <v>0</v>
      </c>
      <c r="L18" s="85">
        <v>0</v>
      </c>
      <c r="M18" s="85">
        <v>0</v>
      </c>
    </row>
    <row r="19" spans="1:13" s="1" customFormat="1" ht="15.75" x14ac:dyDescent="0.25">
      <c r="A19" s="74">
        <v>2</v>
      </c>
      <c r="B19" s="72" t="s">
        <v>282</v>
      </c>
      <c r="C19" s="73">
        <v>119.39</v>
      </c>
      <c r="D19" s="73">
        <v>64</v>
      </c>
      <c r="E19" s="73">
        <v>45</v>
      </c>
      <c r="F19" s="73">
        <v>45</v>
      </c>
      <c r="G19" s="70">
        <f t="shared" si="0"/>
        <v>0.5360582963397269</v>
      </c>
      <c r="H19" s="71">
        <f>E19/C19</f>
        <v>0.37691598961387052</v>
      </c>
      <c r="I19" s="69">
        <f>F19/C19</f>
        <v>0.37691598961387052</v>
      </c>
      <c r="J19" s="70">
        <f t="shared" si="1"/>
        <v>4.5</v>
      </c>
      <c r="K19" s="83">
        <v>4</v>
      </c>
      <c r="L19" s="85">
        <v>2</v>
      </c>
      <c r="M19" s="85">
        <v>2</v>
      </c>
    </row>
    <row r="20" spans="1:13" s="1" customFormat="1" ht="15.75" x14ac:dyDescent="0.25">
      <c r="A20" s="75">
        <v>3</v>
      </c>
      <c r="B20" s="72" t="s">
        <v>170</v>
      </c>
      <c r="C20" s="73">
        <v>54.81</v>
      </c>
      <c r="D20" s="73">
        <v>16</v>
      </c>
      <c r="E20" s="73">
        <v>23</v>
      </c>
      <c r="F20" s="73">
        <v>23</v>
      </c>
      <c r="G20" s="70">
        <f t="shared" si="0"/>
        <v>0.29191753329684361</v>
      </c>
      <c r="H20" s="71">
        <f>E20/C20</f>
        <v>0.41963145411421271</v>
      </c>
      <c r="I20" s="69">
        <f>F20/C20</f>
        <v>0.41963145411421271</v>
      </c>
      <c r="J20" s="70">
        <f t="shared" si="1"/>
        <v>2.2999999999999998</v>
      </c>
      <c r="K20" s="83">
        <v>0</v>
      </c>
      <c r="L20" s="85">
        <v>0</v>
      </c>
      <c r="M20" s="85">
        <v>0</v>
      </c>
    </row>
    <row r="21" spans="1:13" s="1" customFormat="1" ht="31.35" customHeight="1" x14ac:dyDescent="0.25">
      <c r="A21" s="114" t="s">
        <v>13</v>
      </c>
      <c r="B21" s="115"/>
      <c r="C21" s="84">
        <v>207.78</v>
      </c>
      <c r="D21" s="84">
        <v>84</v>
      </c>
      <c r="E21" s="98">
        <v>124</v>
      </c>
      <c r="F21" s="84">
        <v>124</v>
      </c>
      <c r="G21" s="70">
        <f t="shared" si="0"/>
        <v>0.40427375108287611</v>
      </c>
      <c r="H21" s="71">
        <f>E21/C21</f>
        <v>0.59678506112234098</v>
      </c>
      <c r="I21" s="69">
        <f>F21/C21</f>
        <v>0.59678506112234098</v>
      </c>
      <c r="J21" s="70">
        <f t="shared" si="1"/>
        <v>12.4</v>
      </c>
      <c r="K21" s="83">
        <v>4</v>
      </c>
      <c r="L21" s="85">
        <f>L18+L19+L20</f>
        <v>2</v>
      </c>
      <c r="M21" s="85">
        <f>M18+M19+M20</f>
        <v>2</v>
      </c>
    </row>
    <row r="22" spans="1:13" s="1" customFormat="1" ht="15.75" x14ac:dyDescent="0.25">
      <c r="A22" s="108" t="s">
        <v>37</v>
      </c>
      <c r="B22" s="108"/>
      <c r="C22" s="84"/>
      <c r="D22" s="84"/>
      <c r="E22" s="98"/>
      <c r="F22" s="84"/>
      <c r="G22" s="70"/>
      <c r="H22" s="71"/>
      <c r="I22" s="69"/>
      <c r="J22" s="70"/>
      <c r="K22" s="83"/>
      <c r="L22" s="85"/>
      <c r="M22" s="85"/>
    </row>
    <row r="23" spans="1:13" s="1" customFormat="1" ht="15.75" x14ac:dyDescent="0.25">
      <c r="A23" s="72">
        <v>1</v>
      </c>
      <c r="B23" s="72" t="s">
        <v>38</v>
      </c>
      <c r="C23" s="84">
        <v>28.95</v>
      </c>
      <c r="D23" s="73">
        <v>24</v>
      </c>
      <c r="E23" s="73">
        <v>21</v>
      </c>
      <c r="F23" s="73">
        <v>21</v>
      </c>
      <c r="G23" s="70">
        <f t="shared" si="0"/>
        <v>0.82901554404145084</v>
      </c>
      <c r="H23" s="71">
        <f>E23/C23</f>
        <v>0.72538860103626945</v>
      </c>
      <c r="I23" s="69">
        <f>F23/C23</f>
        <v>0.72538860103626945</v>
      </c>
      <c r="J23" s="70">
        <f t="shared" si="1"/>
        <v>2.1</v>
      </c>
      <c r="K23" s="83">
        <v>2</v>
      </c>
      <c r="L23" s="85">
        <v>0</v>
      </c>
      <c r="M23" s="85">
        <v>0</v>
      </c>
    </row>
    <row r="24" spans="1:13" s="1" customFormat="1" ht="15.75" x14ac:dyDescent="0.25">
      <c r="A24" s="72">
        <v>2</v>
      </c>
      <c r="B24" s="72" t="s">
        <v>39</v>
      </c>
      <c r="C24" s="84">
        <v>25.16</v>
      </c>
      <c r="D24" s="73">
        <v>18</v>
      </c>
      <c r="E24" s="73">
        <v>17</v>
      </c>
      <c r="F24" s="73">
        <v>17</v>
      </c>
      <c r="G24" s="70">
        <f t="shared" si="0"/>
        <v>0.71542130365659773</v>
      </c>
      <c r="H24" s="71">
        <f>E24/C24</f>
        <v>0.67567567567567566</v>
      </c>
      <c r="I24" s="69">
        <f>F24/C24</f>
        <v>0.67567567567567566</v>
      </c>
      <c r="J24" s="70">
        <f t="shared" si="1"/>
        <v>1.7</v>
      </c>
      <c r="K24" s="83">
        <v>1</v>
      </c>
      <c r="L24" s="85">
        <v>1</v>
      </c>
      <c r="M24" s="85">
        <v>1</v>
      </c>
    </row>
    <row r="25" spans="1:13" s="1" customFormat="1" ht="15.75" x14ac:dyDescent="0.25">
      <c r="A25" s="74">
        <v>3</v>
      </c>
      <c r="B25" s="72" t="s">
        <v>248</v>
      </c>
      <c r="C25" s="84">
        <v>353.71</v>
      </c>
      <c r="D25" s="73">
        <v>101</v>
      </c>
      <c r="E25" s="73">
        <v>105</v>
      </c>
      <c r="F25" s="73">
        <v>105</v>
      </c>
      <c r="G25" s="70">
        <f t="shared" si="0"/>
        <v>0.28554465522603262</v>
      </c>
      <c r="H25" s="71">
        <f>E25/C25</f>
        <v>0.29685335444290523</v>
      </c>
      <c r="I25" s="69">
        <f>F25/C25</f>
        <v>0.29685335444290523</v>
      </c>
      <c r="J25" s="70">
        <f t="shared" si="1"/>
        <v>10.5</v>
      </c>
      <c r="K25" s="83">
        <v>10</v>
      </c>
      <c r="L25" s="85">
        <v>7</v>
      </c>
      <c r="M25" s="85">
        <v>7</v>
      </c>
    </row>
    <row r="26" spans="1:13" s="1" customFormat="1" ht="30.6" customHeight="1" x14ac:dyDescent="0.25">
      <c r="A26" s="108" t="s">
        <v>41</v>
      </c>
      <c r="B26" s="108"/>
      <c r="C26" s="84">
        <v>397.79999999999995</v>
      </c>
      <c r="D26" s="84">
        <v>156</v>
      </c>
      <c r="E26" s="98">
        <v>149</v>
      </c>
      <c r="F26" s="84">
        <v>149</v>
      </c>
      <c r="G26" s="70">
        <f t="shared" si="0"/>
        <v>0.39215686274509809</v>
      </c>
      <c r="H26" s="71">
        <f>E26/C26</f>
        <v>0.37456008044243344</v>
      </c>
      <c r="I26" s="69">
        <f>F26/C26</f>
        <v>0.37456008044243344</v>
      </c>
      <c r="J26" s="70">
        <f t="shared" si="1"/>
        <v>14.9</v>
      </c>
      <c r="K26" s="83">
        <v>13</v>
      </c>
      <c r="L26" s="85">
        <f>L23+L24+L25</f>
        <v>8</v>
      </c>
      <c r="M26" s="85">
        <f>M23+M24+M25</f>
        <v>8</v>
      </c>
    </row>
    <row r="27" spans="1:13" s="1" customFormat="1" ht="15.75" x14ac:dyDescent="0.25">
      <c r="A27" s="108" t="s">
        <v>42</v>
      </c>
      <c r="B27" s="108"/>
      <c r="C27" s="84"/>
      <c r="D27" s="84"/>
      <c r="E27" s="98"/>
      <c r="F27" s="84"/>
      <c r="G27" s="70"/>
      <c r="H27" s="71"/>
      <c r="I27" s="69"/>
      <c r="J27" s="70"/>
      <c r="K27" s="83"/>
      <c r="L27" s="85"/>
      <c r="M27" s="85"/>
    </row>
    <row r="28" spans="1:13" s="1" customFormat="1" ht="15.75" x14ac:dyDescent="0.25">
      <c r="A28" s="72">
        <v>1</v>
      </c>
      <c r="B28" s="72" t="s">
        <v>43</v>
      </c>
      <c r="C28" s="84">
        <v>2089.7199999999998</v>
      </c>
      <c r="D28" s="73">
        <v>300</v>
      </c>
      <c r="E28" s="73">
        <v>275</v>
      </c>
      <c r="F28" s="73">
        <v>275</v>
      </c>
      <c r="G28" s="70">
        <f t="shared" si="0"/>
        <v>0.14355990276209254</v>
      </c>
      <c r="H28" s="71">
        <f>E28/C28</f>
        <v>0.13159657753191817</v>
      </c>
      <c r="I28" s="69">
        <f>F28/C28</f>
        <v>0.13159657753191817</v>
      </c>
      <c r="J28" s="70">
        <f t="shared" si="1"/>
        <v>27.5</v>
      </c>
      <c r="K28" s="83">
        <v>27</v>
      </c>
      <c r="L28" s="85">
        <v>5</v>
      </c>
      <c r="M28" s="85">
        <v>5</v>
      </c>
    </row>
    <row r="29" spans="1:13" s="1" customFormat="1" ht="15.75" x14ac:dyDescent="0.25">
      <c r="A29" s="72">
        <v>2</v>
      </c>
      <c r="B29" s="72" t="s">
        <v>44</v>
      </c>
      <c r="C29" s="84">
        <v>20.85</v>
      </c>
      <c r="D29" s="73">
        <v>0</v>
      </c>
      <c r="E29" s="73">
        <v>0</v>
      </c>
      <c r="F29" s="73">
        <v>0</v>
      </c>
      <c r="G29" s="70">
        <f t="shared" si="0"/>
        <v>0</v>
      </c>
      <c r="H29" s="71">
        <f>E29/C29</f>
        <v>0</v>
      </c>
      <c r="I29" s="69">
        <f>F29/C29</f>
        <v>0</v>
      </c>
      <c r="J29" s="70">
        <f t="shared" si="1"/>
        <v>0</v>
      </c>
      <c r="K29" s="83">
        <v>0</v>
      </c>
      <c r="L29" s="85">
        <v>0</v>
      </c>
      <c r="M29" s="85">
        <v>0</v>
      </c>
    </row>
    <row r="30" spans="1:13" s="1" customFormat="1" ht="15.75" x14ac:dyDescent="0.25">
      <c r="A30" s="72">
        <v>3</v>
      </c>
      <c r="B30" s="72" t="s">
        <v>45</v>
      </c>
      <c r="C30" s="84">
        <v>296.32</v>
      </c>
      <c r="D30" s="73">
        <v>17</v>
      </c>
      <c r="E30" s="73">
        <v>16</v>
      </c>
      <c r="F30" s="73">
        <v>16</v>
      </c>
      <c r="G30" s="70">
        <f t="shared" si="0"/>
        <v>5.7370410367170631E-2</v>
      </c>
      <c r="H30" s="71">
        <f>E30/C30</f>
        <v>5.3995680345572353E-2</v>
      </c>
      <c r="I30" s="69">
        <f>F30/C30</f>
        <v>5.3995680345572353E-2</v>
      </c>
      <c r="J30" s="70">
        <f t="shared" si="1"/>
        <v>1.6</v>
      </c>
      <c r="K30" s="83">
        <v>1</v>
      </c>
      <c r="L30" s="85">
        <v>0</v>
      </c>
      <c r="M30" s="85">
        <v>0</v>
      </c>
    </row>
    <row r="31" spans="1:13" s="1" customFormat="1" ht="63.75" x14ac:dyDescent="0.25">
      <c r="A31" s="74">
        <v>4</v>
      </c>
      <c r="B31" s="86" t="s">
        <v>278</v>
      </c>
      <c r="C31" s="84"/>
      <c r="D31" s="73"/>
      <c r="E31" s="73"/>
      <c r="F31" s="73"/>
      <c r="G31" s="70"/>
      <c r="H31" s="71"/>
      <c r="I31" s="69"/>
      <c r="J31" s="70"/>
      <c r="K31" s="83"/>
      <c r="L31" s="85">
        <v>3</v>
      </c>
      <c r="M31" s="85">
        <v>3</v>
      </c>
    </row>
    <row r="32" spans="1:13" s="1" customFormat="1" ht="32.1" customHeight="1" x14ac:dyDescent="0.25">
      <c r="A32" s="108" t="s">
        <v>46</v>
      </c>
      <c r="B32" s="108"/>
      <c r="C32" s="84">
        <v>1154.3999999999999</v>
      </c>
      <c r="D32" s="84">
        <v>264</v>
      </c>
      <c r="E32" s="98">
        <v>266</v>
      </c>
      <c r="F32" s="84">
        <v>266</v>
      </c>
      <c r="G32" s="70">
        <f t="shared" si="0"/>
        <v>0.22869022869022873</v>
      </c>
      <c r="H32" s="71">
        <f>E32/C32</f>
        <v>0.23042273042273045</v>
      </c>
      <c r="I32" s="69">
        <f>F32/C32</f>
        <v>0.23042273042273045</v>
      </c>
      <c r="J32" s="70">
        <f t="shared" si="1"/>
        <v>26.6</v>
      </c>
      <c r="K32" s="83">
        <v>28</v>
      </c>
      <c r="L32" s="85">
        <f>L28+L29+L30+L31</f>
        <v>8</v>
      </c>
      <c r="M32" s="85">
        <f>M28+M29+M30+M31</f>
        <v>8</v>
      </c>
    </row>
    <row r="33" spans="1:15" s="1" customFormat="1" ht="15.75" x14ac:dyDescent="0.25">
      <c r="A33" s="108" t="s">
        <v>47</v>
      </c>
      <c r="B33" s="108"/>
      <c r="C33" s="84"/>
      <c r="D33" s="84"/>
      <c r="E33" s="98"/>
      <c r="F33" s="84"/>
      <c r="G33" s="70"/>
      <c r="H33" s="71"/>
      <c r="I33" s="69"/>
      <c r="J33" s="70"/>
      <c r="K33" s="83"/>
      <c r="L33" s="85"/>
      <c r="M33" s="85"/>
    </row>
    <row r="34" spans="1:15" s="1" customFormat="1" ht="15.75" x14ac:dyDescent="0.25">
      <c r="A34" s="105">
        <v>1</v>
      </c>
      <c r="B34" s="72" t="s">
        <v>216</v>
      </c>
      <c r="C34" s="73"/>
      <c r="D34" s="84"/>
      <c r="E34" s="98"/>
      <c r="F34" s="84"/>
      <c r="G34" s="70"/>
      <c r="H34" s="71"/>
      <c r="I34" s="69"/>
      <c r="J34" s="70"/>
      <c r="K34" s="83"/>
      <c r="L34" s="85"/>
      <c r="M34" s="85"/>
    </row>
    <row r="35" spans="1:15" s="1" customFormat="1" ht="15.75" x14ac:dyDescent="0.25">
      <c r="A35" s="107"/>
      <c r="B35" s="72" t="s">
        <v>217</v>
      </c>
      <c r="C35" s="73">
        <v>23.96</v>
      </c>
      <c r="D35" s="73">
        <v>12</v>
      </c>
      <c r="E35" s="73">
        <v>12</v>
      </c>
      <c r="F35" s="73">
        <v>12</v>
      </c>
      <c r="G35" s="70">
        <f t="shared" si="0"/>
        <v>0.5008347245409015</v>
      </c>
      <c r="H35" s="71">
        <f>E35/C35</f>
        <v>0.5008347245409015</v>
      </c>
      <c r="I35" s="69">
        <f>F35/C35</f>
        <v>0.5008347245409015</v>
      </c>
      <c r="J35" s="70">
        <f t="shared" si="1"/>
        <v>1.2</v>
      </c>
      <c r="K35" s="83">
        <v>1</v>
      </c>
      <c r="L35" s="85">
        <v>1</v>
      </c>
      <c r="M35" s="85">
        <v>1</v>
      </c>
    </row>
    <row r="36" spans="1:15" s="1" customFormat="1" ht="15.75" x14ac:dyDescent="0.25">
      <c r="A36" s="105">
        <v>2</v>
      </c>
      <c r="B36" s="72" t="s">
        <v>218</v>
      </c>
      <c r="C36" s="73"/>
      <c r="D36" s="73"/>
      <c r="E36" s="73"/>
      <c r="F36" s="73"/>
      <c r="G36" s="70"/>
      <c r="H36" s="71"/>
      <c r="I36" s="69"/>
      <c r="J36" s="70"/>
      <c r="K36" s="83"/>
      <c r="L36" s="85"/>
      <c r="M36" s="85"/>
    </row>
    <row r="37" spans="1:15" s="1" customFormat="1" ht="15.75" x14ac:dyDescent="0.25">
      <c r="A37" s="107"/>
      <c r="B37" s="72" t="s">
        <v>219</v>
      </c>
      <c r="C37" s="73">
        <v>145.66999999999999</v>
      </c>
      <c r="D37" s="73">
        <v>28</v>
      </c>
      <c r="E37" s="73">
        <v>28</v>
      </c>
      <c r="F37" s="73">
        <v>28</v>
      </c>
      <c r="G37" s="70">
        <f t="shared" si="0"/>
        <v>0.19221528111484865</v>
      </c>
      <c r="H37" s="71">
        <f>E37/C37</f>
        <v>0.19221528111484865</v>
      </c>
      <c r="I37" s="69">
        <f>F37/C37</f>
        <v>0.19221528111484865</v>
      </c>
      <c r="J37" s="70">
        <f t="shared" si="1"/>
        <v>2.8</v>
      </c>
      <c r="K37" s="83">
        <v>2</v>
      </c>
      <c r="L37" s="85">
        <v>3</v>
      </c>
      <c r="M37" s="85">
        <v>2</v>
      </c>
    </row>
    <row r="38" spans="1:15" s="1" customFormat="1" ht="15.75" x14ac:dyDescent="0.25">
      <c r="A38" s="105">
        <v>3</v>
      </c>
      <c r="B38" s="72" t="s">
        <v>220</v>
      </c>
      <c r="C38" s="73"/>
      <c r="D38" s="73"/>
      <c r="E38" s="73"/>
      <c r="F38" s="73"/>
      <c r="G38" s="70"/>
      <c r="H38" s="71"/>
      <c r="I38" s="69"/>
      <c r="J38" s="70"/>
      <c r="K38" s="83"/>
      <c r="L38" s="85"/>
      <c r="M38" s="85"/>
    </row>
    <row r="39" spans="1:15" s="1" customFormat="1" ht="15.75" x14ac:dyDescent="0.25">
      <c r="A39" s="107"/>
      <c r="B39" s="72" t="s">
        <v>221</v>
      </c>
      <c r="C39" s="73">
        <v>200.1</v>
      </c>
      <c r="D39" s="73">
        <v>43</v>
      </c>
      <c r="E39" s="73">
        <v>44</v>
      </c>
      <c r="F39" s="73">
        <v>44</v>
      </c>
      <c r="G39" s="70">
        <f t="shared" si="0"/>
        <v>0.21489255372313842</v>
      </c>
      <c r="H39" s="71">
        <f>E39/C39</f>
        <v>0.21989005497251374</v>
      </c>
      <c r="I39" s="69">
        <f>F39/C39</f>
        <v>0.21989005497251374</v>
      </c>
      <c r="J39" s="70">
        <f t="shared" si="1"/>
        <v>4.4000000000000004</v>
      </c>
      <c r="K39" s="83">
        <v>4</v>
      </c>
      <c r="L39" s="85">
        <v>5</v>
      </c>
      <c r="M39" s="85">
        <v>4</v>
      </c>
    </row>
    <row r="40" spans="1:15" s="1" customFormat="1" ht="15.75" x14ac:dyDescent="0.25">
      <c r="A40" s="105">
        <v>4</v>
      </c>
      <c r="B40" s="72" t="s">
        <v>222</v>
      </c>
      <c r="C40" s="73"/>
      <c r="D40" s="73"/>
      <c r="E40" s="73"/>
      <c r="F40" s="73"/>
      <c r="G40" s="70"/>
      <c r="H40" s="71"/>
      <c r="I40" s="69"/>
      <c r="J40" s="70"/>
      <c r="K40" s="83"/>
      <c r="L40" s="85"/>
      <c r="M40" s="85"/>
    </row>
    <row r="41" spans="1:15" s="1" customFormat="1" ht="15.75" x14ac:dyDescent="0.25">
      <c r="A41" s="107"/>
      <c r="B41" s="72" t="s">
        <v>223</v>
      </c>
      <c r="C41" s="73">
        <v>64.16</v>
      </c>
      <c r="D41" s="73">
        <v>22</v>
      </c>
      <c r="E41" s="73">
        <v>19</v>
      </c>
      <c r="F41" s="73">
        <v>19</v>
      </c>
      <c r="G41" s="70">
        <f t="shared" si="0"/>
        <v>0.34289276807980051</v>
      </c>
      <c r="H41" s="71">
        <f t="shared" ref="H41:H49" si="4">E41/C41</f>
        <v>0.2961346633416459</v>
      </c>
      <c r="I41" s="69">
        <f t="shared" ref="I41:I49" si="5">F41/C41</f>
        <v>0.2961346633416459</v>
      </c>
      <c r="J41" s="70">
        <f t="shared" si="1"/>
        <v>1.9</v>
      </c>
      <c r="K41" s="83">
        <v>1</v>
      </c>
      <c r="L41" s="85">
        <v>2</v>
      </c>
      <c r="M41" s="85">
        <v>1</v>
      </c>
    </row>
    <row r="42" spans="1:15" s="1" customFormat="1" ht="15.75" x14ac:dyDescent="0.25">
      <c r="A42" s="76">
        <v>5</v>
      </c>
      <c r="B42" s="72" t="s">
        <v>48</v>
      </c>
      <c r="C42" s="73">
        <v>367.53</v>
      </c>
      <c r="D42" s="73">
        <v>15</v>
      </c>
      <c r="E42" s="73">
        <v>21</v>
      </c>
      <c r="F42" s="73">
        <v>21</v>
      </c>
      <c r="G42" s="70">
        <f t="shared" si="0"/>
        <v>4.0812994857562651E-2</v>
      </c>
      <c r="H42" s="71">
        <f t="shared" si="4"/>
        <v>5.7138192800587712E-2</v>
      </c>
      <c r="I42" s="69">
        <f t="shared" si="5"/>
        <v>5.7138192800587712E-2</v>
      </c>
      <c r="J42" s="70">
        <f t="shared" si="1"/>
        <v>2.1</v>
      </c>
      <c r="K42" s="83">
        <v>2</v>
      </c>
      <c r="L42" s="85">
        <v>0</v>
      </c>
      <c r="M42" s="85">
        <v>0</v>
      </c>
    </row>
    <row r="43" spans="1:15" s="1" customFormat="1" ht="15.75" x14ac:dyDescent="0.25">
      <c r="A43" s="76">
        <v>6</v>
      </c>
      <c r="B43" s="72" t="s">
        <v>49</v>
      </c>
      <c r="C43" s="73">
        <v>398.84</v>
      </c>
      <c r="D43" s="73">
        <v>130</v>
      </c>
      <c r="E43" s="73">
        <v>125</v>
      </c>
      <c r="F43" s="73">
        <v>125</v>
      </c>
      <c r="G43" s="70">
        <f t="shared" si="0"/>
        <v>0.32594524119947849</v>
      </c>
      <c r="H43" s="71">
        <f t="shared" si="4"/>
        <v>0.31340888576872933</v>
      </c>
      <c r="I43" s="69">
        <f t="shared" si="5"/>
        <v>0.31340888576872933</v>
      </c>
      <c r="J43" s="70">
        <f t="shared" si="1"/>
        <v>12.5</v>
      </c>
      <c r="K43" s="83">
        <v>12</v>
      </c>
      <c r="L43" s="85">
        <v>20</v>
      </c>
      <c r="M43" s="85">
        <v>12</v>
      </c>
    </row>
    <row r="44" spans="1:15" s="1" customFormat="1" ht="15.75" x14ac:dyDescent="0.25">
      <c r="A44" s="76">
        <v>7</v>
      </c>
      <c r="B44" s="72" t="s">
        <v>50</v>
      </c>
      <c r="C44" s="73">
        <v>141.91</v>
      </c>
      <c r="D44" s="73">
        <v>78</v>
      </c>
      <c r="E44" s="73">
        <v>62</v>
      </c>
      <c r="F44" s="73">
        <v>62</v>
      </c>
      <c r="G44" s="70">
        <f t="shared" si="0"/>
        <v>0.54964414065252631</v>
      </c>
      <c r="H44" s="71">
        <f t="shared" si="4"/>
        <v>0.43689662462123885</v>
      </c>
      <c r="I44" s="69">
        <f t="shared" si="5"/>
        <v>0.43689662462123885</v>
      </c>
      <c r="J44" s="70">
        <f t="shared" si="1"/>
        <v>6.2</v>
      </c>
      <c r="K44" s="83">
        <v>6</v>
      </c>
      <c r="L44" s="85">
        <v>6</v>
      </c>
      <c r="M44" s="85">
        <v>6</v>
      </c>
    </row>
    <row r="45" spans="1:15" s="1" customFormat="1" ht="15.75" x14ac:dyDescent="0.25">
      <c r="A45" s="76">
        <v>8</v>
      </c>
      <c r="B45" s="72" t="s">
        <v>51</v>
      </c>
      <c r="C45" s="73">
        <v>16.45</v>
      </c>
      <c r="D45" s="73">
        <v>10</v>
      </c>
      <c r="E45" s="73">
        <v>10</v>
      </c>
      <c r="F45" s="73">
        <v>10</v>
      </c>
      <c r="G45" s="70">
        <f t="shared" si="0"/>
        <v>0.60790273556231</v>
      </c>
      <c r="H45" s="71">
        <f t="shared" si="4"/>
        <v>0.60790273556231</v>
      </c>
      <c r="I45" s="69">
        <f t="shared" si="5"/>
        <v>0.60790273556231</v>
      </c>
      <c r="J45" s="70">
        <f t="shared" si="1"/>
        <v>1</v>
      </c>
      <c r="K45" s="83">
        <v>1</v>
      </c>
      <c r="L45" s="77">
        <v>1</v>
      </c>
      <c r="M45" s="77">
        <v>1</v>
      </c>
    </row>
    <row r="46" spans="1:15" s="13" customFormat="1" ht="15.75" x14ac:dyDescent="0.25">
      <c r="A46" s="76">
        <v>9</v>
      </c>
      <c r="B46" s="72" t="s">
        <v>52</v>
      </c>
      <c r="C46" s="73">
        <v>19.21</v>
      </c>
      <c r="D46" s="73">
        <v>35</v>
      </c>
      <c r="E46" s="73">
        <v>14</v>
      </c>
      <c r="F46" s="73">
        <v>14</v>
      </c>
      <c r="G46" s="70">
        <f t="shared" si="0"/>
        <v>1.8219677251431545</v>
      </c>
      <c r="H46" s="71">
        <f t="shared" si="4"/>
        <v>0.72878709005726183</v>
      </c>
      <c r="I46" s="69">
        <f t="shared" si="5"/>
        <v>0.72878709005726183</v>
      </c>
      <c r="J46" s="70">
        <f t="shared" si="1"/>
        <v>1.4</v>
      </c>
      <c r="K46" s="83">
        <v>1</v>
      </c>
      <c r="L46" s="84">
        <v>0</v>
      </c>
      <c r="M46" s="84">
        <v>0</v>
      </c>
      <c r="N46" s="1"/>
      <c r="O46" s="1"/>
    </row>
    <row r="47" spans="1:15" s="1" customFormat="1" ht="15.75" x14ac:dyDescent="0.25">
      <c r="A47" s="76">
        <v>10</v>
      </c>
      <c r="B47" s="72" t="s">
        <v>249</v>
      </c>
      <c r="C47" s="73">
        <v>66.27</v>
      </c>
      <c r="D47" s="73">
        <v>20</v>
      </c>
      <c r="E47" s="73">
        <v>17</v>
      </c>
      <c r="F47" s="73">
        <v>17</v>
      </c>
      <c r="G47" s="70">
        <f t="shared" si="0"/>
        <v>0.30179568432171422</v>
      </c>
      <c r="H47" s="71">
        <f t="shared" si="4"/>
        <v>0.25652633167345706</v>
      </c>
      <c r="I47" s="69">
        <f t="shared" si="5"/>
        <v>0.25652633167345706</v>
      </c>
      <c r="J47" s="70">
        <f t="shared" si="1"/>
        <v>1.7</v>
      </c>
      <c r="K47" s="83">
        <v>1</v>
      </c>
      <c r="L47" s="78">
        <v>1</v>
      </c>
      <c r="M47" s="78">
        <v>1</v>
      </c>
    </row>
    <row r="48" spans="1:15" s="1" customFormat="1" ht="15.75" x14ac:dyDescent="0.25">
      <c r="A48" s="76">
        <v>11</v>
      </c>
      <c r="B48" s="72" t="s">
        <v>54</v>
      </c>
      <c r="C48" s="73">
        <v>469.95</v>
      </c>
      <c r="D48" s="73">
        <v>130</v>
      </c>
      <c r="E48" s="73">
        <v>180</v>
      </c>
      <c r="F48" s="73">
        <v>180</v>
      </c>
      <c r="G48" s="70">
        <f t="shared" si="0"/>
        <v>0.27662517289073307</v>
      </c>
      <c r="H48" s="71">
        <f t="shared" si="4"/>
        <v>0.38301947015639964</v>
      </c>
      <c r="I48" s="69">
        <f t="shared" si="5"/>
        <v>0.38301947015639964</v>
      </c>
      <c r="J48" s="70">
        <f t="shared" si="1"/>
        <v>18</v>
      </c>
      <c r="K48" s="83">
        <v>18</v>
      </c>
      <c r="L48" s="85">
        <v>10</v>
      </c>
      <c r="M48" s="85">
        <v>10</v>
      </c>
    </row>
    <row r="49" spans="1:15" s="1" customFormat="1" ht="15.75" x14ac:dyDescent="0.25">
      <c r="A49" s="76">
        <v>12</v>
      </c>
      <c r="B49" s="72" t="s">
        <v>55</v>
      </c>
      <c r="C49" s="73">
        <v>63.69</v>
      </c>
      <c r="D49" s="73">
        <v>50</v>
      </c>
      <c r="E49" s="73">
        <v>39</v>
      </c>
      <c r="F49" s="73">
        <v>39</v>
      </c>
      <c r="G49" s="70">
        <f t="shared" si="0"/>
        <v>0.78505259852410114</v>
      </c>
      <c r="H49" s="71">
        <f t="shared" si="4"/>
        <v>0.61234102684879888</v>
      </c>
      <c r="I49" s="69">
        <f t="shared" si="5"/>
        <v>0.61234102684879888</v>
      </c>
      <c r="J49" s="70">
        <f t="shared" si="1"/>
        <v>3.9</v>
      </c>
      <c r="K49" s="83">
        <v>3</v>
      </c>
      <c r="L49" s="85">
        <v>2</v>
      </c>
      <c r="M49" s="85">
        <v>2</v>
      </c>
    </row>
    <row r="50" spans="1:15" s="1" customFormat="1" ht="15.75" x14ac:dyDescent="0.25">
      <c r="A50" s="105">
        <v>13</v>
      </c>
      <c r="B50" s="72" t="s">
        <v>224</v>
      </c>
      <c r="C50" s="73"/>
      <c r="D50" s="73"/>
      <c r="E50" s="73"/>
      <c r="F50" s="73"/>
      <c r="G50" s="70"/>
      <c r="H50" s="71"/>
      <c r="I50" s="69"/>
      <c r="J50" s="70"/>
      <c r="K50" s="83"/>
      <c r="L50" s="85"/>
      <c r="M50" s="85"/>
    </row>
    <row r="51" spans="1:15" s="1" customFormat="1" ht="15.75" x14ac:dyDescent="0.25">
      <c r="A51" s="106"/>
      <c r="B51" s="72" t="s">
        <v>225</v>
      </c>
      <c r="C51" s="73">
        <v>195.9</v>
      </c>
      <c r="D51" s="73">
        <v>86</v>
      </c>
      <c r="E51" s="73">
        <v>118</v>
      </c>
      <c r="F51" s="73">
        <v>118</v>
      </c>
      <c r="G51" s="70">
        <f t="shared" si="0"/>
        <v>0.43899948953547729</v>
      </c>
      <c r="H51" s="71">
        <f>E51/C51</f>
        <v>0.60234813680449206</v>
      </c>
      <c r="I51" s="69">
        <f>F51/C51</f>
        <v>0.60234813680449206</v>
      </c>
      <c r="J51" s="70">
        <f t="shared" si="1"/>
        <v>11.8</v>
      </c>
      <c r="K51" s="83">
        <v>11</v>
      </c>
      <c r="L51" s="85">
        <v>5</v>
      </c>
      <c r="M51" s="85">
        <v>5</v>
      </c>
    </row>
    <row r="52" spans="1:15" s="1" customFormat="1" ht="15.75" x14ac:dyDescent="0.25">
      <c r="A52" s="107"/>
      <c r="B52" s="72" t="s">
        <v>226</v>
      </c>
      <c r="C52" s="73">
        <v>143.76</v>
      </c>
      <c r="D52" s="73">
        <v>64</v>
      </c>
      <c r="E52" s="73">
        <v>61</v>
      </c>
      <c r="F52" s="73">
        <v>61</v>
      </c>
      <c r="G52" s="70">
        <f t="shared" si="0"/>
        <v>0.4451864218141347</v>
      </c>
      <c r="H52" s="71">
        <f>E52/C52</f>
        <v>0.42431830829159711</v>
      </c>
      <c r="I52" s="69">
        <f>F52/C52</f>
        <v>0.42431830829159711</v>
      </c>
      <c r="J52" s="70">
        <f t="shared" si="1"/>
        <v>6.1</v>
      </c>
      <c r="K52" s="83">
        <v>6</v>
      </c>
      <c r="L52" s="85">
        <v>3</v>
      </c>
      <c r="M52" s="85">
        <v>3</v>
      </c>
    </row>
    <row r="53" spans="1:15" s="1" customFormat="1" ht="15.75" x14ac:dyDescent="0.25">
      <c r="A53" s="72">
        <v>14</v>
      </c>
      <c r="B53" s="72" t="s">
        <v>56</v>
      </c>
      <c r="C53" s="73">
        <v>46.89</v>
      </c>
      <c r="D53" s="73">
        <v>60</v>
      </c>
      <c r="E53" s="73">
        <v>46</v>
      </c>
      <c r="F53" s="73">
        <v>46</v>
      </c>
      <c r="G53" s="70">
        <f t="shared" si="0"/>
        <v>1.2795905310300704</v>
      </c>
      <c r="H53" s="71">
        <f>E53/C53</f>
        <v>0.98101940712305391</v>
      </c>
      <c r="I53" s="69">
        <f>F53/C53</f>
        <v>0.98101940712305391</v>
      </c>
      <c r="J53" s="70">
        <f t="shared" si="1"/>
        <v>4.5999999999999996</v>
      </c>
      <c r="K53" s="83">
        <v>4</v>
      </c>
      <c r="L53" s="85">
        <v>2</v>
      </c>
      <c r="M53" s="85">
        <v>2</v>
      </c>
    </row>
    <row r="54" spans="1:15" s="7" customFormat="1" ht="15.75" x14ac:dyDescent="0.25">
      <c r="A54" s="72">
        <v>15</v>
      </c>
      <c r="B54" s="72" t="s">
        <v>260</v>
      </c>
      <c r="C54" s="73"/>
      <c r="D54" s="73"/>
      <c r="E54" s="73"/>
      <c r="F54" s="73"/>
      <c r="G54" s="70"/>
      <c r="H54" s="71"/>
      <c r="I54" s="69"/>
      <c r="J54" s="70"/>
      <c r="K54" s="83"/>
      <c r="L54" s="84"/>
      <c r="M54" s="84"/>
      <c r="N54" s="1"/>
      <c r="O54" s="1"/>
    </row>
    <row r="55" spans="1:15" s="7" customFormat="1" ht="15.75" x14ac:dyDescent="0.25">
      <c r="A55" s="72"/>
      <c r="B55" s="72" t="s">
        <v>261</v>
      </c>
      <c r="C55" s="73">
        <v>63.52</v>
      </c>
      <c r="D55" s="73">
        <v>45</v>
      </c>
      <c r="E55" s="73">
        <v>40</v>
      </c>
      <c r="F55" s="73">
        <v>40</v>
      </c>
      <c r="G55" s="70">
        <f t="shared" si="0"/>
        <v>0.70843828715365231</v>
      </c>
      <c r="H55" s="71">
        <f t="shared" ref="H55:H62" si="6">E55/C55</f>
        <v>0.62972292191435764</v>
      </c>
      <c r="I55" s="69">
        <f t="shared" ref="I55:I62" si="7">F55/C55</f>
        <v>0.62972292191435764</v>
      </c>
      <c r="J55" s="70">
        <f t="shared" si="1"/>
        <v>4</v>
      </c>
      <c r="K55" s="83">
        <v>4</v>
      </c>
      <c r="L55" s="84">
        <v>2</v>
      </c>
      <c r="M55" s="84">
        <v>2</v>
      </c>
      <c r="N55" s="1"/>
      <c r="O55" s="1"/>
    </row>
    <row r="56" spans="1:15" s="7" customFormat="1" ht="15.75" x14ac:dyDescent="0.25">
      <c r="A56" s="72"/>
      <c r="B56" s="72" t="s">
        <v>270</v>
      </c>
      <c r="C56" s="73">
        <v>178.25</v>
      </c>
      <c r="D56" s="73">
        <v>124</v>
      </c>
      <c r="E56" s="73">
        <v>122</v>
      </c>
      <c r="F56" s="73">
        <v>122</v>
      </c>
      <c r="G56" s="70">
        <f t="shared" si="0"/>
        <v>0.69565217391304346</v>
      </c>
      <c r="H56" s="71">
        <f t="shared" si="6"/>
        <v>0.68443197755960727</v>
      </c>
      <c r="I56" s="69">
        <f t="shared" si="7"/>
        <v>0.68443197755960727</v>
      </c>
      <c r="J56" s="70">
        <f t="shared" si="1"/>
        <v>12.2</v>
      </c>
      <c r="K56" s="83">
        <v>12</v>
      </c>
      <c r="L56" s="84">
        <v>5</v>
      </c>
      <c r="M56" s="84">
        <v>5</v>
      </c>
      <c r="N56" s="1"/>
      <c r="O56" s="1"/>
    </row>
    <row r="57" spans="1:15" s="7" customFormat="1" ht="15.75" x14ac:dyDescent="0.25">
      <c r="A57" s="74">
        <v>16</v>
      </c>
      <c r="B57" s="72" t="s">
        <v>283</v>
      </c>
      <c r="C57" s="73">
        <v>59.66</v>
      </c>
      <c r="D57" s="73">
        <v>25</v>
      </c>
      <c r="E57" s="73">
        <v>20</v>
      </c>
      <c r="F57" s="73">
        <v>20</v>
      </c>
      <c r="G57" s="70">
        <f t="shared" si="0"/>
        <v>0.41904123365739193</v>
      </c>
      <c r="H57" s="71">
        <f t="shared" si="6"/>
        <v>0.33523298692591352</v>
      </c>
      <c r="I57" s="69">
        <f t="shared" si="7"/>
        <v>0.33523298692591352</v>
      </c>
      <c r="J57" s="70">
        <f t="shared" si="1"/>
        <v>2</v>
      </c>
      <c r="K57" s="83">
        <v>2</v>
      </c>
      <c r="L57" s="84">
        <v>2</v>
      </c>
      <c r="M57" s="84">
        <v>2</v>
      </c>
      <c r="N57" s="1"/>
      <c r="O57" s="1"/>
    </row>
    <row r="58" spans="1:15" s="7" customFormat="1" ht="15.75" x14ac:dyDescent="0.25">
      <c r="A58" s="72">
        <v>17</v>
      </c>
      <c r="B58" s="72" t="s">
        <v>212</v>
      </c>
      <c r="C58" s="73">
        <v>115.22</v>
      </c>
      <c r="D58" s="73">
        <v>40</v>
      </c>
      <c r="E58" s="73">
        <v>49</v>
      </c>
      <c r="F58" s="73">
        <v>49</v>
      </c>
      <c r="G58" s="70">
        <f t="shared" si="0"/>
        <v>0.3471619510501649</v>
      </c>
      <c r="H58" s="71">
        <f t="shared" si="6"/>
        <v>0.42527339003645198</v>
      </c>
      <c r="I58" s="69">
        <f t="shared" si="7"/>
        <v>0.42527339003645198</v>
      </c>
      <c r="J58" s="70">
        <f t="shared" si="1"/>
        <v>4.9000000000000004</v>
      </c>
      <c r="K58" s="83">
        <v>4</v>
      </c>
      <c r="L58" s="84">
        <v>2</v>
      </c>
      <c r="M58" s="84">
        <v>2</v>
      </c>
      <c r="N58" s="1"/>
      <c r="O58" s="1"/>
    </row>
    <row r="59" spans="1:15" s="1" customFormat="1" ht="15.75" x14ac:dyDescent="0.25">
      <c r="A59" s="72">
        <v>18</v>
      </c>
      <c r="B59" s="72" t="s">
        <v>58</v>
      </c>
      <c r="C59" s="73">
        <v>218.65</v>
      </c>
      <c r="D59" s="73">
        <v>65</v>
      </c>
      <c r="E59" s="73">
        <v>95</v>
      </c>
      <c r="F59" s="73">
        <v>95</v>
      </c>
      <c r="G59" s="70">
        <f t="shared" si="0"/>
        <v>0.29727875600274412</v>
      </c>
      <c r="H59" s="71">
        <f t="shared" si="6"/>
        <v>0.43448433569631828</v>
      </c>
      <c r="I59" s="69">
        <f t="shared" si="7"/>
        <v>0.43448433569631828</v>
      </c>
      <c r="J59" s="70">
        <v>0</v>
      </c>
      <c r="K59" s="83">
        <v>0</v>
      </c>
      <c r="L59" s="85">
        <v>0</v>
      </c>
      <c r="M59" s="85">
        <v>0</v>
      </c>
    </row>
    <row r="60" spans="1:15" s="1" customFormat="1" ht="15.75" x14ac:dyDescent="0.25">
      <c r="A60" s="72">
        <v>19</v>
      </c>
      <c r="B60" s="72" t="s">
        <v>59</v>
      </c>
      <c r="C60" s="73">
        <v>111.66</v>
      </c>
      <c r="D60" s="73">
        <v>80</v>
      </c>
      <c r="E60" s="73">
        <v>92</v>
      </c>
      <c r="F60" s="73">
        <v>92</v>
      </c>
      <c r="G60" s="70">
        <f t="shared" si="0"/>
        <v>0.71646068421995346</v>
      </c>
      <c r="H60" s="71">
        <f t="shared" si="6"/>
        <v>0.82392978685294649</v>
      </c>
      <c r="I60" s="69">
        <f t="shared" si="7"/>
        <v>0.82392978685294649</v>
      </c>
      <c r="J60" s="70">
        <f t="shared" si="1"/>
        <v>9.1999999999999993</v>
      </c>
      <c r="K60" s="83">
        <v>9</v>
      </c>
      <c r="L60" s="85">
        <v>8</v>
      </c>
      <c r="M60" s="85">
        <v>8</v>
      </c>
    </row>
    <row r="61" spans="1:15" s="1" customFormat="1" ht="15.75" x14ac:dyDescent="0.25">
      <c r="A61" s="72">
        <v>20</v>
      </c>
      <c r="B61" s="72" t="s">
        <v>179</v>
      </c>
      <c r="C61" s="73">
        <v>35.29</v>
      </c>
      <c r="D61" s="73">
        <v>14</v>
      </c>
      <c r="E61" s="73">
        <v>15</v>
      </c>
      <c r="F61" s="73">
        <v>15</v>
      </c>
      <c r="G61" s="70">
        <f t="shared" si="0"/>
        <v>0.39671294984414851</v>
      </c>
      <c r="H61" s="71">
        <f t="shared" si="6"/>
        <v>0.42504958911873053</v>
      </c>
      <c r="I61" s="69">
        <f t="shared" si="7"/>
        <v>0.42504958911873053</v>
      </c>
      <c r="J61" s="70">
        <v>0</v>
      </c>
      <c r="K61" s="83">
        <v>0</v>
      </c>
      <c r="L61" s="85">
        <v>0</v>
      </c>
      <c r="M61" s="85">
        <v>0</v>
      </c>
    </row>
    <row r="62" spans="1:15" s="1" customFormat="1" ht="30.6" customHeight="1" x14ac:dyDescent="0.25">
      <c r="A62" s="108" t="s">
        <v>60</v>
      </c>
      <c r="B62" s="108"/>
      <c r="C62" s="84">
        <v>2615.4</v>
      </c>
      <c r="D62" s="84">
        <v>1263</v>
      </c>
      <c r="E62" s="98">
        <v>1290</v>
      </c>
      <c r="F62" s="84">
        <v>1290</v>
      </c>
      <c r="G62" s="70">
        <f t="shared" si="0"/>
        <v>0.48290892406515257</v>
      </c>
      <c r="H62" s="71">
        <f t="shared" si="6"/>
        <v>0.49323239275063085</v>
      </c>
      <c r="I62" s="69">
        <f t="shared" si="7"/>
        <v>0.49323239275063085</v>
      </c>
      <c r="J62" s="70">
        <f t="shared" si="1"/>
        <v>129</v>
      </c>
      <c r="K62" s="83">
        <v>104</v>
      </c>
      <c r="L62" s="85">
        <f>L35+L37+L39+L41+L42+L43+L44+L45+L46+L47+L48+L49+L51+L52+L53+L55+L56+L57+L58+L60</f>
        <v>80</v>
      </c>
      <c r="M62" s="85">
        <f>M35+M37+M39+M41+M42+M43+M44+M45+M46+M47+M48+M49+M51+M52+M53+M55+M56+M57+M58+M60</f>
        <v>69</v>
      </c>
    </row>
    <row r="63" spans="1:15" s="1" customFormat="1" ht="15.75" x14ac:dyDescent="0.25">
      <c r="A63" s="108" t="s">
        <v>61</v>
      </c>
      <c r="B63" s="108"/>
      <c r="C63" s="84"/>
      <c r="D63" s="84"/>
      <c r="E63" s="98"/>
      <c r="F63" s="84"/>
      <c r="G63" s="70"/>
      <c r="H63" s="71"/>
      <c r="I63" s="69"/>
      <c r="J63" s="70"/>
      <c r="K63" s="83"/>
      <c r="L63" s="85"/>
      <c r="M63" s="85"/>
    </row>
    <row r="64" spans="1:15" s="1" customFormat="1" ht="15.75" x14ac:dyDescent="0.25">
      <c r="A64" s="72">
        <v>1</v>
      </c>
      <c r="B64" s="72" t="s">
        <v>62</v>
      </c>
      <c r="C64" s="73">
        <v>78.510000000000005</v>
      </c>
      <c r="D64" s="73">
        <v>0</v>
      </c>
      <c r="E64" s="73">
        <v>0</v>
      </c>
      <c r="F64" s="73">
        <v>0</v>
      </c>
      <c r="G64" s="70">
        <f t="shared" si="0"/>
        <v>0</v>
      </c>
      <c r="H64" s="71">
        <f t="shared" ref="H64:H75" si="8">E64/C64</f>
        <v>0</v>
      </c>
      <c r="I64" s="69">
        <f t="shared" ref="I64:I75" si="9">F64/C64</f>
        <v>0</v>
      </c>
      <c r="J64" s="70">
        <f t="shared" si="1"/>
        <v>0</v>
      </c>
      <c r="K64" s="83">
        <v>0</v>
      </c>
      <c r="L64" s="85">
        <v>0</v>
      </c>
      <c r="M64" s="85">
        <v>0</v>
      </c>
    </row>
    <row r="65" spans="1:13" s="1" customFormat="1" ht="15.75" x14ac:dyDescent="0.25">
      <c r="A65" s="72">
        <v>2</v>
      </c>
      <c r="B65" s="72" t="s">
        <v>63</v>
      </c>
      <c r="C65" s="73">
        <v>121.45</v>
      </c>
      <c r="D65" s="73">
        <v>15</v>
      </c>
      <c r="E65" s="73">
        <v>25</v>
      </c>
      <c r="F65" s="73">
        <v>25</v>
      </c>
      <c r="G65" s="70">
        <f t="shared" si="0"/>
        <v>0.12350761630300534</v>
      </c>
      <c r="H65" s="71">
        <f t="shared" si="8"/>
        <v>0.20584602717167558</v>
      </c>
      <c r="I65" s="69">
        <f t="shared" si="9"/>
        <v>0.20584602717167558</v>
      </c>
      <c r="J65" s="70">
        <f t="shared" si="1"/>
        <v>2.5</v>
      </c>
      <c r="K65" s="83">
        <v>2</v>
      </c>
      <c r="L65" s="85">
        <v>2</v>
      </c>
      <c r="M65" s="85">
        <v>2</v>
      </c>
    </row>
    <row r="66" spans="1:13" s="1" customFormat="1" ht="15.75" x14ac:dyDescent="0.25">
      <c r="A66" s="72">
        <v>3</v>
      </c>
      <c r="B66" s="72" t="s">
        <v>64</v>
      </c>
      <c r="C66" s="73">
        <v>27.63</v>
      </c>
      <c r="D66" s="73">
        <v>10</v>
      </c>
      <c r="E66" s="73">
        <v>7</v>
      </c>
      <c r="F66" s="73">
        <v>7</v>
      </c>
      <c r="G66" s="70">
        <f t="shared" si="0"/>
        <v>0.36192544335866811</v>
      </c>
      <c r="H66" s="71">
        <f t="shared" si="8"/>
        <v>0.25334781035106768</v>
      </c>
      <c r="I66" s="69">
        <f t="shared" si="9"/>
        <v>0.25334781035106768</v>
      </c>
      <c r="J66" s="70">
        <f t="shared" si="1"/>
        <v>0.7</v>
      </c>
      <c r="K66" s="83">
        <v>0</v>
      </c>
      <c r="L66" s="85">
        <v>0</v>
      </c>
      <c r="M66" s="85">
        <v>0</v>
      </c>
    </row>
    <row r="67" spans="1:13" s="1" customFormat="1" ht="15.75" x14ac:dyDescent="0.25">
      <c r="A67" s="72">
        <v>4</v>
      </c>
      <c r="B67" s="72" t="s">
        <v>162</v>
      </c>
      <c r="C67" s="73">
        <v>9.34</v>
      </c>
      <c r="D67" s="73">
        <v>0</v>
      </c>
      <c r="E67" s="73">
        <v>8</v>
      </c>
      <c r="F67" s="73">
        <v>8</v>
      </c>
      <c r="G67" s="70">
        <f t="shared" si="0"/>
        <v>0</v>
      </c>
      <c r="H67" s="71">
        <f t="shared" si="8"/>
        <v>0.85653104925053536</v>
      </c>
      <c r="I67" s="69">
        <f t="shared" si="9"/>
        <v>0.85653104925053536</v>
      </c>
      <c r="J67" s="70">
        <f t="shared" si="1"/>
        <v>0.8</v>
      </c>
      <c r="K67" s="83">
        <v>0</v>
      </c>
      <c r="L67" s="85">
        <v>0</v>
      </c>
      <c r="M67" s="85">
        <v>0</v>
      </c>
    </row>
    <row r="68" spans="1:13" s="1" customFormat="1" ht="15.75" x14ac:dyDescent="0.25">
      <c r="A68" s="72">
        <v>5</v>
      </c>
      <c r="B68" s="72" t="s">
        <v>250</v>
      </c>
      <c r="C68" s="73">
        <v>1457.32</v>
      </c>
      <c r="D68" s="73">
        <v>600</v>
      </c>
      <c r="E68" s="73">
        <v>580</v>
      </c>
      <c r="F68" s="73">
        <v>580</v>
      </c>
      <c r="G68" s="70">
        <f t="shared" si="0"/>
        <v>0.41171465429692861</v>
      </c>
      <c r="H68" s="71">
        <f t="shared" si="8"/>
        <v>0.39799083248703099</v>
      </c>
      <c r="I68" s="69">
        <f t="shared" si="9"/>
        <v>0.39799083248703099</v>
      </c>
      <c r="J68" s="70">
        <f t="shared" si="1"/>
        <v>58</v>
      </c>
      <c r="K68" s="83">
        <v>58</v>
      </c>
      <c r="L68" s="85">
        <v>18</v>
      </c>
      <c r="M68" s="85">
        <v>18</v>
      </c>
    </row>
    <row r="69" spans="1:13" s="1" customFormat="1" ht="15.75" x14ac:dyDescent="0.25">
      <c r="A69" s="72">
        <v>6</v>
      </c>
      <c r="B69" s="72" t="s">
        <v>66</v>
      </c>
      <c r="C69" s="73">
        <v>229.9</v>
      </c>
      <c r="D69" s="73">
        <v>117</v>
      </c>
      <c r="E69" s="73">
        <v>160</v>
      </c>
      <c r="F69" s="73">
        <v>160</v>
      </c>
      <c r="G69" s="70">
        <f t="shared" si="0"/>
        <v>0.508916920400174</v>
      </c>
      <c r="H69" s="71">
        <f t="shared" si="8"/>
        <v>0.69595476294040881</v>
      </c>
      <c r="I69" s="69">
        <f t="shared" si="9"/>
        <v>0.69595476294040881</v>
      </c>
      <c r="J69" s="70">
        <f t="shared" si="1"/>
        <v>16</v>
      </c>
      <c r="K69" s="83">
        <v>16</v>
      </c>
      <c r="L69" s="85">
        <v>14</v>
      </c>
      <c r="M69" s="85">
        <v>14</v>
      </c>
    </row>
    <row r="70" spans="1:13" s="1" customFormat="1" ht="15.75" x14ac:dyDescent="0.25">
      <c r="A70" s="72">
        <v>7</v>
      </c>
      <c r="B70" s="72" t="s">
        <v>67</v>
      </c>
      <c r="C70" s="73">
        <v>109.49</v>
      </c>
      <c r="D70" s="73">
        <v>40</v>
      </c>
      <c r="E70" s="73">
        <v>40</v>
      </c>
      <c r="F70" s="73">
        <v>40</v>
      </c>
      <c r="G70" s="70">
        <f t="shared" si="0"/>
        <v>0.36533016713855149</v>
      </c>
      <c r="H70" s="71">
        <f t="shared" si="8"/>
        <v>0.36533016713855149</v>
      </c>
      <c r="I70" s="69">
        <f t="shared" si="9"/>
        <v>0.36533016713855149</v>
      </c>
      <c r="J70" s="70">
        <f t="shared" si="1"/>
        <v>4</v>
      </c>
      <c r="K70" s="83">
        <v>4</v>
      </c>
      <c r="L70" s="85">
        <v>2</v>
      </c>
      <c r="M70" s="85">
        <v>2</v>
      </c>
    </row>
    <row r="71" spans="1:13" s="1" customFormat="1" ht="15.75" x14ac:dyDescent="0.25">
      <c r="A71" s="72">
        <v>8</v>
      </c>
      <c r="B71" s="72" t="s">
        <v>68</v>
      </c>
      <c r="C71" s="73">
        <v>37.19</v>
      </c>
      <c r="D71" s="73">
        <v>5</v>
      </c>
      <c r="E71" s="73">
        <v>4</v>
      </c>
      <c r="F71" s="73">
        <v>4</v>
      </c>
      <c r="G71" s="70">
        <f t="shared" si="0"/>
        <v>0.13444474321054048</v>
      </c>
      <c r="H71" s="71">
        <f t="shared" si="8"/>
        <v>0.10755579456843238</v>
      </c>
      <c r="I71" s="69">
        <f t="shared" si="9"/>
        <v>0.10755579456843238</v>
      </c>
      <c r="J71" s="70">
        <f t="shared" si="1"/>
        <v>0.4</v>
      </c>
      <c r="K71" s="83">
        <v>0</v>
      </c>
      <c r="L71" s="85">
        <v>0</v>
      </c>
      <c r="M71" s="85">
        <v>0</v>
      </c>
    </row>
    <row r="72" spans="1:13" s="1" customFormat="1" ht="15.75" x14ac:dyDescent="0.25">
      <c r="A72" s="72">
        <v>9</v>
      </c>
      <c r="B72" s="72" t="s">
        <v>274</v>
      </c>
      <c r="C72" s="73">
        <v>12.66</v>
      </c>
      <c r="D72" s="73">
        <v>5</v>
      </c>
      <c r="E72" s="73">
        <v>2</v>
      </c>
      <c r="F72" s="73">
        <v>2</v>
      </c>
      <c r="G72" s="70">
        <f t="shared" si="0"/>
        <v>0.39494470774091628</v>
      </c>
      <c r="H72" s="71">
        <f t="shared" si="8"/>
        <v>0.15797788309636651</v>
      </c>
      <c r="I72" s="69">
        <f t="shared" si="9"/>
        <v>0.15797788309636651</v>
      </c>
      <c r="J72" s="70">
        <f t="shared" si="1"/>
        <v>0.2</v>
      </c>
      <c r="K72" s="83">
        <v>0</v>
      </c>
      <c r="L72" s="85">
        <v>0</v>
      </c>
      <c r="M72" s="85">
        <v>0</v>
      </c>
    </row>
    <row r="73" spans="1:13" s="1" customFormat="1" ht="15.75" x14ac:dyDescent="0.25">
      <c r="A73" s="74">
        <v>10</v>
      </c>
      <c r="B73" s="72" t="s">
        <v>236</v>
      </c>
      <c r="C73" s="73">
        <v>111.64</v>
      </c>
      <c r="D73" s="73">
        <v>15</v>
      </c>
      <c r="E73" s="73">
        <v>18</v>
      </c>
      <c r="F73" s="73">
        <v>18</v>
      </c>
      <c r="G73" s="70">
        <f t="shared" ref="G73:G98" si="10">D73/C73</f>
        <v>0.13436044428520244</v>
      </c>
      <c r="H73" s="71">
        <f t="shared" si="8"/>
        <v>0.16123253314224292</v>
      </c>
      <c r="I73" s="69">
        <f t="shared" si="9"/>
        <v>0.16123253314224292</v>
      </c>
      <c r="J73" s="70">
        <f t="shared" ref="J73:J98" si="11">F73*10/100</f>
        <v>1.8</v>
      </c>
      <c r="K73" s="83">
        <v>1</v>
      </c>
      <c r="L73" s="85">
        <v>1</v>
      </c>
      <c r="M73" s="85">
        <v>1</v>
      </c>
    </row>
    <row r="74" spans="1:13" s="1" customFormat="1" ht="17.100000000000001" customHeight="1" x14ac:dyDescent="0.25">
      <c r="A74" s="72">
        <v>11</v>
      </c>
      <c r="B74" s="79" t="s">
        <v>212</v>
      </c>
      <c r="C74" s="73">
        <v>70.319999999999993</v>
      </c>
      <c r="D74" s="73">
        <v>11</v>
      </c>
      <c r="E74" s="73">
        <v>11</v>
      </c>
      <c r="F74" s="73">
        <v>11</v>
      </c>
      <c r="G74" s="70">
        <f t="shared" si="10"/>
        <v>0.15642775881683732</v>
      </c>
      <c r="H74" s="71">
        <f t="shared" si="8"/>
        <v>0.15642775881683732</v>
      </c>
      <c r="I74" s="69">
        <f t="shared" si="9"/>
        <v>0.15642775881683732</v>
      </c>
      <c r="J74" s="70">
        <f t="shared" si="11"/>
        <v>1.1000000000000001</v>
      </c>
      <c r="K74" s="83">
        <v>1</v>
      </c>
      <c r="L74" s="85">
        <v>1</v>
      </c>
      <c r="M74" s="85">
        <v>1</v>
      </c>
    </row>
    <row r="75" spans="1:13" s="1" customFormat="1" ht="19.350000000000001" customHeight="1" x14ac:dyDescent="0.25">
      <c r="A75" s="72">
        <v>12</v>
      </c>
      <c r="B75" s="72" t="s">
        <v>179</v>
      </c>
      <c r="C75" s="73">
        <v>22.27</v>
      </c>
      <c r="D75" s="73">
        <v>9</v>
      </c>
      <c r="E75" s="73">
        <v>13</v>
      </c>
      <c r="F75" s="73">
        <v>13</v>
      </c>
      <c r="G75" s="70">
        <f t="shared" si="10"/>
        <v>0.40413111809609342</v>
      </c>
      <c r="H75" s="71">
        <f t="shared" si="8"/>
        <v>0.58374494836102386</v>
      </c>
      <c r="I75" s="69">
        <f t="shared" si="9"/>
        <v>0.58374494836102386</v>
      </c>
      <c r="J75" s="70">
        <f t="shared" si="11"/>
        <v>1.3</v>
      </c>
      <c r="K75" s="83">
        <v>0</v>
      </c>
      <c r="L75" s="85">
        <v>0</v>
      </c>
      <c r="M75" s="85">
        <v>0</v>
      </c>
    </row>
    <row r="76" spans="1:13" s="1" customFormat="1" ht="68.45" customHeight="1" x14ac:dyDescent="0.25">
      <c r="A76" s="74">
        <v>13</v>
      </c>
      <c r="B76" s="86" t="s">
        <v>278</v>
      </c>
      <c r="C76" s="73"/>
      <c r="D76" s="73"/>
      <c r="E76" s="73"/>
      <c r="F76" s="73"/>
      <c r="G76" s="70"/>
      <c r="H76" s="71"/>
      <c r="I76" s="69"/>
      <c r="J76" s="70"/>
      <c r="K76" s="83"/>
      <c r="L76" s="85">
        <v>38</v>
      </c>
      <c r="M76" s="85">
        <v>38</v>
      </c>
    </row>
    <row r="77" spans="1:13" s="1" customFormat="1" ht="30.6" customHeight="1" x14ac:dyDescent="0.25">
      <c r="A77" s="108" t="s">
        <v>69</v>
      </c>
      <c r="B77" s="108"/>
      <c r="C77" s="84">
        <v>2065.5400000000004</v>
      </c>
      <c r="D77" s="84">
        <v>1036</v>
      </c>
      <c r="E77" s="98">
        <v>1064</v>
      </c>
      <c r="F77" s="84">
        <v>1064</v>
      </c>
      <c r="G77" s="70">
        <f t="shared" si="10"/>
        <v>0.50156375572489509</v>
      </c>
      <c r="H77" s="71">
        <f>E77/C77</f>
        <v>0.51511953290664902</v>
      </c>
      <c r="I77" s="69">
        <f>F77/C77</f>
        <v>0.51511953290664902</v>
      </c>
      <c r="J77" s="70">
        <f t="shared" si="11"/>
        <v>106.4</v>
      </c>
      <c r="K77" s="83">
        <v>82</v>
      </c>
      <c r="L77" s="85">
        <f>L64+L65+L66+L67+L68+L69+L70+L71+L72+L73+L74+L75+L76</f>
        <v>76</v>
      </c>
      <c r="M77" s="85">
        <f>M64+M65+M66+M67+M68+M69+M70+M71+M72+M73+M74+M75+M76</f>
        <v>76</v>
      </c>
    </row>
    <row r="78" spans="1:13" s="1" customFormat="1" ht="15.75" x14ac:dyDescent="0.25">
      <c r="A78" s="108" t="s">
        <v>124</v>
      </c>
      <c r="B78" s="108"/>
      <c r="C78" s="84"/>
      <c r="D78" s="84"/>
      <c r="E78" s="98"/>
      <c r="F78" s="84"/>
      <c r="G78" s="70"/>
      <c r="H78" s="71"/>
      <c r="I78" s="69"/>
      <c r="J78" s="70"/>
      <c r="K78" s="83"/>
      <c r="L78" s="85"/>
      <c r="M78" s="85"/>
    </row>
    <row r="79" spans="1:13" s="1" customFormat="1" ht="15.75" x14ac:dyDescent="0.25">
      <c r="A79" s="72">
        <v>1</v>
      </c>
      <c r="B79" s="72" t="s">
        <v>125</v>
      </c>
      <c r="C79" s="73">
        <v>62.75</v>
      </c>
      <c r="D79" s="73">
        <v>12</v>
      </c>
      <c r="E79" s="73">
        <v>12</v>
      </c>
      <c r="F79" s="73">
        <v>12</v>
      </c>
      <c r="G79" s="70">
        <f t="shared" si="10"/>
        <v>0.19123505976095617</v>
      </c>
      <c r="H79" s="71">
        <f>E79/C79</f>
        <v>0.19123505976095617</v>
      </c>
      <c r="I79" s="69">
        <f>F79/C79</f>
        <v>0.19123505976095617</v>
      </c>
      <c r="J79" s="70">
        <f t="shared" si="11"/>
        <v>1.2</v>
      </c>
      <c r="K79" s="83">
        <v>1</v>
      </c>
      <c r="L79" s="85">
        <v>0</v>
      </c>
      <c r="M79" s="85">
        <v>0</v>
      </c>
    </row>
    <row r="80" spans="1:13" s="1" customFormat="1" ht="15.75" x14ac:dyDescent="0.25">
      <c r="A80" s="72">
        <v>2</v>
      </c>
      <c r="B80" s="72" t="s">
        <v>126</v>
      </c>
      <c r="C80" s="73">
        <v>26.11</v>
      </c>
      <c r="D80" s="73">
        <v>0</v>
      </c>
      <c r="E80" s="73">
        <v>0</v>
      </c>
      <c r="F80" s="73">
        <v>0</v>
      </c>
      <c r="G80" s="70">
        <f t="shared" si="10"/>
        <v>0</v>
      </c>
      <c r="H80" s="71">
        <f>E80/C80</f>
        <v>0</v>
      </c>
      <c r="I80" s="69">
        <f>F80/C80</f>
        <v>0</v>
      </c>
      <c r="J80" s="70">
        <f t="shared" si="11"/>
        <v>0</v>
      </c>
      <c r="K80" s="83">
        <v>0</v>
      </c>
      <c r="L80" s="85">
        <v>0</v>
      </c>
      <c r="M80" s="85">
        <v>0</v>
      </c>
    </row>
    <row r="81" spans="1:13" s="1" customFormat="1" ht="15.75" x14ac:dyDescent="0.25">
      <c r="A81" s="72">
        <v>3</v>
      </c>
      <c r="B81" s="72" t="s">
        <v>127</v>
      </c>
      <c r="C81" s="73">
        <v>110.93</v>
      </c>
      <c r="D81" s="73">
        <v>32</v>
      </c>
      <c r="E81" s="73">
        <v>33</v>
      </c>
      <c r="F81" s="73">
        <v>33</v>
      </c>
      <c r="G81" s="70">
        <f t="shared" si="10"/>
        <v>0.28847020643649146</v>
      </c>
      <c r="H81" s="71">
        <f>E81/C81</f>
        <v>0.29748490038763181</v>
      </c>
      <c r="I81" s="69">
        <f>F81/C81</f>
        <v>0.29748490038763181</v>
      </c>
      <c r="J81" s="70">
        <f t="shared" si="11"/>
        <v>3.3</v>
      </c>
      <c r="K81" s="83">
        <v>3</v>
      </c>
      <c r="L81" s="85">
        <v>3</v>
      </c>
      <c r="M81" s="85">
        <v>3</v>
      </c>
    </row>
    <row r="82" spans="1:13" s="1" customFormat="1" ht="15.75" x14ac:dyDescent="0.25">
      <c r="A82" s="72">
        <v>4</v>
      </c>
      <c r="B82" s="72" t="s">
        <v>128</v>
      </c>
      <c r="C82" s="73">
        <v>12.3</v>
      </c>
      <c r="D82" s="73">
        <v>0</v>
      </c>
      <c r="E82" s="73">
        <v>0</v>
      </c>
      <c r="F82" s="73">
        <v>0</v>
      </c>
      <c r="G82" s="70">
        <f t="shared" si="10"/>
        <v>0</v>
      </c>
      <c r="H82" s="71">
        <f>E82/C82</f>
        <v>0</v>
      </c>
      <c r="I82" s="69">
        <f>F82/C82</f>
        <v>0</v>
      </c>
      <c r="J82" s="70">
        <f t="shared" si="11"/>
        <v>0</v>
      </c>
      <c r="K82" s="83">
        <v>0</v>
      </c>
      <c r="L82" s="85">
        <v>0</v>
      </c>
      <c r="M82" s="85">
        <v>0</v>
      </c>
    </row>
    <row r="83" spans="1:13" s="1" customFormat="1" ht="15.75" x14ac:dyDescent="0.25">
      <c r="A83" s="72">
        <v>5</v>
      </c>
      <c r="B83" s="72" t="s">
        <v>257</v>
      </c>
      <c r="C83" s="73"/>
      <c r="D83" s="73"/>
      <c r="E83" s="73"/>
      <c r="F83" s="73"/>
      <c r="G83" s="70"/>
      <c r="H83" s="71"/>
      <c r="I83" s="69"/>
      <c r="J83" s="70"/>
      <c r="K83" s="83"/>
      <c r="L83" s="85"/>
      <c r="M83" s="85"/>
    </row>
    <row r="84" spans="1:13" s="1" customFormat="1" ht="15.75" x14ac:dyDescent="0.25">
      <c r="A84" s="72"/>
      <c r="B84" s="72" t="s">
        <v>229</v>
      </c>
      <c r="C84" s="73">
        <v>225.75</v>
      </c>
      <c r="D84" s="73">
        <v>0</v>
      </c>
      <c r="E84" s="73">
        <v>0</v>
      </c>
      <c r="F84" s="73">
        <v>0</v>
      </c>
      <c r="G84" s="70">
        <f t="shared" si="10"/>
        <v>0</v>
      </c>
      <c r="H84" s="71">
        <f>E84/C84</f>
        <v>0</v>
      </c>
      <c r="I84" s="69">
        <f>F84/C84</f>
        <v>0</v>
      </c>
      <c r="J84" s="70">
        <f t="shared" si="11"/>
        <v>0</v>
      </c>
      <c r="K84" s="83">
        <v>0</v>
      </c>
      <c r="L84" s="85">
        <v>0</v>
      </c>
      <c r="M84" s="85">
        <v>0</v>
      </c>
    </row>
    <row r="85" spans="1:13" s="1" customFormat="1" ht="15.75" x14ac:dyDescent="0.25">
      <c r="A85" s="72">
        <v>6</v>
      </c>
      <c r="B85" s="72" t="s">
        <v>258</v>
      </c>
      <c r="C85" s="73">
        <v>233.26</v>
      </c>
      <c r="D85" s="73">
        <v>15</v>
      </c>
      <c r="E85" s="73">
        <v>21</v>
      </c>
      <c r="F85" s="73">
        <v>21</v>
      </c>
      <c r="G85" s="70">
        <f t="shared" si="10"/>
        <v>6.4305924719197466E-2</v>
      </c>
      <c r="H85" s="71">
        <f>E85/C85</f>
        <v>9.0028294606876447E-2</v>
      </c>
      <c r="I85" s="69">
        <f>F85/C85</f>
        <v>9.0028294606876447E-2</v>
      </c>
      <c r="J85" s="70">
        <f t="shared" si="11"/>
        <v>2.1</v>
      </c>
      <c r="K85" s="83">
        <v>2</v>
      </c>
      <c r="L85" s="85">
        <v>1</v>
      </c>
      <c r="M85" s="85">
        <v>1</v>
      </c>
    </row>
    <row r="86" spans="1:13" s="1" customFormat="1" ht="15.75" x14ac:dyDescent="0.25">
      <c r="A86" s="105">
        <v>7</v>
      </c>
      <c r="B86" s="72" t="s">
        <v>244</v>
      </c>
      <c r="C86" s="73"/>
      <c r="D86" s="73"/>
      <c r="E86" s="73"/>
      <c r="F86" s="73"/>
      <c r="G86" s="70"/>
      <c r="H86" s="71"/>
      <c r="I86" s="69"/>
      <c r="J86" s="70"/>
      <c r="K86" s="83"/>
      <c r="L86" s="85"/>
      <c r="M86" s="85"/>
    </row>
    <row r="87" spans="1:13" s="1" customFormat="1" ht="15.75" x14ac:dyDescent="0.25">
      <c r="A87" s="106"/>
      <c r="B87" s="72" t="s">
        <v>230</v>
      </c>
      <c r="C87" s="73">
        <v>65.569999999999993</v>
      </c>
      <c r="D87" s="73">
        <v>10</v>
      </c>
      <c r="E87" s="73">
        <v>8</v>
      </c>
      <c r="F87" s="73">
        <v>8</v>
      </c>
      <c r="G87" s="70">
        <f t="shared" si="10"/>
        <v>0.15250876925423212</v>
      </c>
      <c r="H87" s="71">
        <f t="shared" ref="H87:H95" si="12">E87/C87</f>
        <v>0.12200701540338571</v>
      </c>
      <c r="I87" s="69">
        <f t="shared" ref="I87:I95" si="13">F87/C87</f>
        <v>0.12200701540338571</v>
      </c>
      <c r="J87" s="70">
        <f t="shared" si="11"/>
        <v>0.8</v>
      </c>
      <c r="K87" s="83">
        <v>0</v>
      </c>
      <c r="L87" s="85">
        <v>0</v>
      </c>
      <c r="M87" s="85">
        <v>0</v>
      </c>
    </row>
    <row r="88" spans="1:13" s="1" customFormat="1" ht="15.75" x14ac:dyDescent="0.25">
      <c r="A88" s="106"/>
      <c r="B88" s="72" t="s">
        <v>275</v>
      </c>
      <c r="C88" s="73">
        <v>212.69</v>
      </c>
      <c r="D88" s="73">
        <v>30</v>
      </c>
      <c r="E88" s="73">
        <v>36</v>
      </c>
      <c r="F88" s="73">
        <v>36</v>
      </c>
      <c r="G88" s="70">
        <f t="shared" si="10"/>
        <v>0.14105035497672669</v>
      </c>
      <c r="H88" s="71">
        <f t="shared" si="12"/>
        <v>0.16926042597207203</v>
      </c>
      <c r="I88" s="69">
        <f t="shared" si="13"/>
        <v>0.16926042597207203</v>
      </c>
      <c r="J88" s="70">
        <f t="shared" si="11"/>
        <v>3.6</v>
      </c>
      <c r="K88" s="83">
        <v>3</v>
      </c>
      <c r="L88" s="85">
        <v>0</v>
      </c>
      <c r="M88" s="85">
        <v>0</v>
      </c>
    </row>
    <row r="89" spans="1:13" s="1" customFormat="1" ht="15.75" x14ac:dyDescent="0.25">
      <c r="A89" s="107"/>
      <c r="B89" s="72" t="s">
        <v>232</v>
      </c>
      <c r="C89" s="73">
        <v>1019.38</v>
      </c>
      <c r="D89" s="73">
        <v>160</v>
      </c>
      <c r="E89" s="73">
        <v>225</v>
      </c>
      <c r="F89" s="73">
        <v>225</v>
      </c>
      <c r="G89" s="70">
        <f t="shared" si="10"/>
        <v>0.15695815103298083</v>
      </c>
      <c r="H89" s="71">
        <f t="shared" si="12"/>
        <v>0.22072239989012929</v>
      </c>
      <c r="I89" s="69">
        <f t="shared" si="13"/>
        <v>0.22072239989012929</v>
      </c>
      <c r="J89" s="70">
        <f t="shared" si="11"/>
        <v>22.5</v>
      </c>
      <c r="K89" s="83">
        <v>22</v>
      </c>
      <c r="L89" s="85">
        <v>23</v>
      </c>
      <c r="M89" s="85">
        <v>22</v>
      </c>
    </row>
    <row r="90" spans="1:13" s="1" customFormat="1" ht="15.75" x14ac:dyDescent="0.25">
      <c r="A90" s="72">
        <v>8</v>
      </c>
      <c r="B90" s="72" t="s">
        <v>130</v>
      </c>
      <c r="C90" s="73">
        <v>31.65</v>
      </c>
      <c r="D90" s="73">
        <v>6</v>
      </c>
      <c r="E90" s="73">
        <v>8</v>
      </c>
      <c r="F90" s="73">
        <v>8</v>
      </c>
      <c r="G90" s="70">
        <f t="shared" si="10"/>
        <v>0.18957345971563982</v>
      </c>
      <c r="H90" s="71">
        <f t="shared" si="12"/>
        <v>0.25276461295418645</v>
      </c>
      <c r="I90" s="69">
        <f t="shared" si="13"/>
        <v>0.25276461295418645</v>
      </c>
      <c r="J90" s="70">
        <f t="shared" si="11"/>
        <v>0.8</v>
      </c>
      <c r="K90" s="83">
        <v>0</v>
      </c>
      <c r="L90" s="85">
        <v>0</v>
      </c>
      <c r="M90" s="85">
        <v>0</v>
      </c>
    </row>
    <row r="91" spans="1:13" s="1" customFormat="1" ht="15.75" x14ac:dyDescent="0.25">
      <c r="A91" s="72">
        <v>9</v>
      </c>
      <c r="B91" s="72" t="s">
        <v>131</v>
      </c>
      <c r="C91" s="73">
        <v>17.29</v>
      </c>
      <c r="D91" s="73">
        <v>0</v>
      </c>
      <c r="E91" s="73">
        <v>2</v>
      </c>
      <c r="F91" s="73">
        <v>2</v>
      </c>
      <c r="G91" s="70">
        <f t="shared" si="10"/>
        <v>0</v>
      </c>
      <c r="H91" s="71">
        <f t="shared" si="12"/>
        <v>0.1156737998843262</v>
      </c>
      <c r="I91" s="69">
        <f t="shared" si="13"/>
        <v>0.1156737998843262</v>
      </c>
      <c r="J91" s="70">
        <f t="shared" si="11"/>
        <v>0.2</v>
      </c>
      <c r="K91" s="83">
        <v>0</v>
      </c>
      <c r="L91" s="85">
        <v>0</v>
      </c>
      <c r="M91" s="85">
        <v>0</v>
      </c>
    </row>
    <row r="92" spans="1:13" s="1" customFormat="1" ht="15.75" x14ac:dyDescent="0.25">
      <c r="A92" s="72">
        <v>10</v>
      </c>
      <c r="B92" s="72" t="s">
        <v>132</v>
      </c>
      <c r="C92" s="73">
        <v>601.54</v>
      </c>
      <c r="D92" s="73">
        <v>82</v>
      </c>
      <c r="E92" s="73">
        <v>116</v>
      </c>
      <c r="F92" s="73">
        <v>116</v>
      </c>
      <c r="G92" s="70">
        <f t="shared" si="10"/>
        <v>0.13631678691358848</v>
      </c>
      <c r="H92" s="71">
        <f t="shared" si="12"/>
        <v>0.19283838148751539</v>
      </c>
      <c r="I92" s="69">
        <f t="shared" si="13"/>
        <v>0.19283838148751539</v>
      </c>
      <c r="J92" s="70">
        <f t="shared" si="11"/>
        <v>11.6</v>
      </c>
      <c r="K92" s="83">
        <v>11</v>
      </c>
      <c r="L92" s="85">
        <v>4</v>
      </c>
      <c r="M92" s="85">
        <v>4</v>
      </c>
    </row>
    <row r="93" spans="1:13" s="1" customFormat="1" ht="26.25" x14ac:dyDescent="0.25">
      <c r="A93" s="72">
        <v>11</v>
      </c>
      <c r="B93" s="72" t="s">
        <v>271</v>
      </c>
      <c r="C93" s="73">
        <v>38.04</v>
      </c>
      <c r="D93" s="73">
        <v>0</v>
      </c>
      <c r="E93" s="73">
        <v>5</v>
      </c>
      <c r="F93" s="73">
        <v>5</v>
      </c>
      <c r="G93" s="70">
        <f t="shared" si="10"/>
        <v>0</v>
      </c>
      <c r="H93" s="71">
        <f t="shared" si="12"/>
        <v>0.13144058885383808</v>
      </c>
      <c r="I93" s="69">
        <f t="shared" si="13"/>
        <v>0.13144058885383808</v>
      </c>
      <c r="J93" s="70">
        <f t="shared" si="11"/>
        <v>0.5</v>
      </c>
      <c r="K93" s="83">
        <v>0</v>
      </c>
      <c r="L93" s="85">
        <v>0</v>
      </c>
      <c r="M93" s="85">
        <v>0</v>
      </c>
    </row>
    <row r="94" spans="1:13" s="1" customFormat="1" ht="18" customHeight="1" x14ac:dyDescent="0.25">
      <c r="A94" s="72">
        <v>12</v>
      </c>
      <c r="B94" s="72" t="s">
        <v>212</v>
      </c>
      <c r="C94" s="73">
        <v>156.69999999999999</v>
      </c>
      <c r="D94" s="73">
        <v>0</v>
      </c>
      <c r="E94" s="73">
        <v>0</v>
      </c>
      <c r="F94" s="73">
        <v>0</v>
      </c>
      <c r="G94" s="70">
        <f t="shared" si="10"/>
        <v>0</v>
      </c>
      <c r="H94" s="71">
        <f t="shared" si="12"/>
        <v>0</v>
      </c>
      <c r="I94" s="69">
        <f t="shared" si="13"/>
        <v>0</v>
      </c>
      <c r="J94" s="70">
        <f t="shared" si="11"/>
        <v>0</v>
      </c>
      <c r="K94" s="83">
        <v>0</v>
      </c>
      <c r="L94" s="85">
        <v>0</v>
      </c>
      <c r="M94" s="85">
        <v>0</v>
      </c>
    </row>
    <row r="95" spans="1:13" s="1" customFormat="1" ht="18" customHeight="1" x14ac:dyDescent="0.25">
      <c r="A95" s="72">
        <v>13</v>
      </c>
      <c r="B95" s="72" t="s">
        <v>211</v>
      </c>
      <c r="C95" s="73">
        <v>32.07</v>
      </c>
      <c r="D95" s="73">
        <v>0</v>
      </c>
      <c r="E95" s="73">
        <v>13</v>
      </c>
      <c r="F95" s="73">
        <v>13</v>
      </c>
      <c r="G95" s="70">
        <f t="shared" si="10"/>
        <v>0</v>
      </c>
      <c r="H95" s="71">
        <f t="shared" si="12"/>
        <v>0.40536326785157467</v>
      </c>
      <c r="I95" s="69">
        <f t="shared" si="13"/>
        <v>0.40536326785157467</v>
      </c>
      <c r="J95" s="70">
        <f t="shared" si="11"/>
        <v>1.3</v>
      </c>
      <c r="K95" s="83">
        <v>0</v>
      </c>
      <c r="L95" s="85">
        <v>0</v>
      </c>
      <c r="M95" s="85">
        <v>0</v>
      </c>
    </row>
    <row r="96" spans="1:13" s="1" customFormat="1" ht="68.45" customHeight="1" x14ac:dyDescent="0.25">
      <c r="A96" s="80">
        <v>14</v>
      </c>
      <c r="B96" s="86" t="s">
        <v>278</v>
      </c>
      <c r="C96" s="73"/>
      <c r="D96" s="73"/>
      <c r="E96" s="73"/>
      <c r="F96" s="73"/>
      <c r="G96" s="70"/>
      <c r="H96" s="71"/>
      <c r="I96" s="69"/>
      <c r="J96" s="70"/>
      <c r="K96" s="83"/>
      <c r="L96" s="85">
        <v>12</v>
      </c>
      <c r="M96" s="85">
        <v>12</v>
      </c>
    </row>
    <row r="97" spans="1:15" s="1" customFormat="1" ht="30.6" customHeight="1" x14ac:dyDescent="0.25">
      <c r="A97" s="108" t="s">
        <v>134</v>
      </c>
      <c r="B97" s="108"/>
      <c r="C97" s="84">
        <v>890.80000000000007</v>
      </c>
      <c r="D97" s="84">
        <v>387</v>
      </c>
      <c r="E97" s="98">
        <v>503</v>
      </c>
      <c r="F97" s="84">
        <v>503</v>
      </c>
      <c r="G97" s="70">
        <f t="shared" si="10"/>
        <v>0.43444095195330035</v>
      </c>
      <c r="H97" s="71">
        <f>E97/C97</f>
        <v>0.56466097889537492</v>
      </c>
      <c r="I97" s="69">
        <f>F97/C97</f>
        <v>0.56466097889537492</v>
      </c>
      <c r="J97" s="70">
        <f t="shared" si="11"/>
        <v>50.3</v>
      </c>
      <c r="K97" s="83">
        <v>42</v>
      </c>
      <c r="L97" s="85">
        <f t="shared" ref="L97:M97" si="14">SUM(L79:L96)</f>
        <v>43</v>
      </c>
      <c r="M97" s="85">
        <f t="shared" si="14"/>
        <v>42</v>
      </c>
    </row>
    <row r="98" spans="1:15" s="1" customFormat="1" ht="15.75" x14ac:dyDescent="0.25">
      <c r="A98" s="108" t="s">
        <v>135</v>
      </c>
      <c r="B98" s="108"/>
      <c r="C98" s="84">
        <v>7331.72</v>
      </c>
      <c r="D98" s="84">
        <v>3190</v>
      </c>
      <c r="E98" s="98">
        <v>3396</v>
      </c>
      <c r="F98" s="84">
        <v>3396</v>
      </c>
      <c r="G98" s="70">
        <f t="shared" si="10"/>
        <v>0.43509572105863287</v>
      </c>
      <c r="H98" s="71">
        <f>E98/C98</f>
        <v>0.46319281150944114</v>
      </c>
      <c r="I98" s="69">
        <f>F98/C98</f>
        <v>0.46319281150944114</v>
      </c>
      <c r="J98" s="70">
        <f t="shared" si="11"/>
        <v>339.6</v>
      </c>
      <c r="K98" s="85">
        <f>K16+K21+K26+K32+K62+K77+K97</f>
        <v>273</v>
      </c>
      <c r="L98" s="85">
        <f>L16+L21+L26+L32+L62+L77+L97</f>
        <v>217</v>
      </c>
      <c r="M98" s="85">
        <f>M16+M21+M26+M32+M62+M77+M97</f>
        <v>205</v>
      </c>
    </row>
    <row r="99" spans="1:15" s="1" customFormat="1" ht="15.75" x14ac:dyDescent="0.25">
      <c r="A99" s="84"/>
      <c r="B99" s="84" t="s">
        <v>148</v>
      </c>
      <c r="C99" s="84"/>
      <c r="D99" s="72"/>
      <c r="E99" s="72"/>
      <c r="F99" s="72"/>
      <c r="G99" s="70"/>
      <c r="H99" s="71"/>
      <c r="I99" s="71"/>
      <c r="J99" s="70"/>
      <c r="K99" s="83"/>
      <c r="L99" s="85"/>
      <c r="M99" s="85"/>
    </row>
    <row r="100" spans="1:15" s="1" customFormat="1" ht="63.75" x14ac:dyDescent="0.25">
      <c r="A100" s="84"/>
      <c r="B100" s="86" t="s">
        <v>279</v>
      </c>
      <c r="C100" s="84"/>
      <c r="D100" s="72"/>
      <c r="E100" s="72"/>
      <c r="F100" s="72"/>
      <c r="G100" s="70"/>
      <c r="H100" s="71"/>
      <c r="I100" s="71"/>
      <c r="J100" s="70"/>
      <c r="K100" s="83"/>
      <c r="L100" s="85">
        <f>L31+L76+L96</f>
        <v>53</v>
      </c>
      <c r="M100" s="85">
        <f>M31+M76+M96</f>
        <v>53</v>
      </c>
    </row>
    <row r="101" spans="1:15" s="1" customFormat="1" ht="15.75" x14ac:dyDescent="0.25">
      <c r="A101" s="35"/>
      <c r="B101" s="35"/>
      <c r="C101" s="36"/>
      <c r="D101" s="36"/>
      <c r="E101" s="36"/>
      <c r="F101" s="36"/>
      <c r="G101" s="37"/>
      <c r="H101" s="37"/>
      <c r="I101" s="37"/>
      <c r="J101" s="38"/>
      <c r="K101" s="36"/>
      <c r="L101" s="36"/>
      <c r="M101" s="36"/>
    </row>
    <row r="103" spans="1:15" ht="15.75" x14ac:dyDescent="0.25">
      <c r="B103" s="143" t="s">
        <v>285</v>
      </c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</row>
    <row r="104" spans="1:15" ht="18.75" x14ac:dyDescent="0.3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142"/>
      <c r="M104" s="142"/>
      <c r="N104" s="142"/>
      <c r="O104" s="142"/>
    </row>
    <row r="105" spans="1:15" ht="14.45" customHeight="1" x14ac:dyDescent="0.3">
      <c r="B105" s="81" t="s">
        <v>213</v>
      </c>
      <c r="M105" s="63"/>
    </row>
  </sheetData>
  <mergeCells count="44">
    <mergeCell ref="L104:O104"/>
    <mergeCell ref="A12:B12"/>
    <mergeCell ref="D9:D10"/>
    <mergeCell ref="F9:F10"/>
    <mergeCell ref="G9:G10"/>
    <mergeCell ref="H9:H10"/>
    <mergeCell ref="B103:N103"/>
    <mergeCell ref="A97:B97"/>
    <mergeCell ref="A98:B98"/>
    <mergeCell ref="A78:B78"/>
    <mergeCell ref="A16:B16"/>
    <mergeCell ref="A32:B32"/>
    <mergeCell ref="A62:B62"/>
    <mergeCell ref="A34:A35"/>
    <mergeCell ref="A33:B33"/>
    <mergeCell ref="I9:I10"/>
    <mergeCell ref="A1:M1"/>
    <mergeCell ref="A2:M2"/>
    <mergeCell ref="A3:M3"/>
    <mergeCell ref="A4:M4"/>
    <mergeCell ref="A6:A10"/>
    <mergeCell ref="B6:B10"/>
    <mergeCell ref="C6:C10"/>
    <mergeCell ref="D6:F8"/>
    <mergeCell ref="G6:I8"/>
    <mergeCell ref="J6:M6"/>
    <mergeCell ref="J7:J10"/>
    <mergeCell ref="K7:K10"/>
    <mergeCell ref="E9:E10"/>
    <mergeCell ref="A5:M5"/>
    <mergeCell ref="L7:L10"/>
    <mergeCell ref="M7:M10"/>
    <mergeCell ref="A27:B27"/>
    <mergeCell ref="A17:B17"/>
    <mergeCell ref="A21:B21"/>
    <mergeCell ref="A26:B26"/>
    <mergeCell ref="A22:B22"/>
    <mergeCell ref="A86:A89"/>
    <mergeCell ref="A50:A52"/>
    <mergeCell ref="A40:A41"/>
    <mergeCell ref="A38:A39"/>
    <mergeCell ref="A36:A37"/>
    <mergeCell ref="A63:B63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128"/>
  <sheetViews>
    <sheetView zoomScale="95" zoomScaleNormal="95" workbookViewId="0">
      <selection activeCell="K121" sqref="K121"/>
    </sheetView>
  </sheetViews>
  <sheetFormatPr defaultRowHeight="15" x14ac:dyDescent="0.25"/>
  <cols>
    <col min="1" max="1" width="4.140625" customWidth="1"/>
    <col min="2" max="2" width="35.140625" customWidth="1"/>
    <col min="3" max="3" width="13.5703125" customWidth="1"/>
    <col min="4" max="6" width="9" bestFit="1" customWidth="1"/>
    <col min="7" max="7" width="12.140625" bestFit="1" customWidth="1"/>
    <col min="8" max="9" width="9" bestFit="1" customWidth="1"/>
    <col min="10" max="10" width="9.140625" bestFit="1" customWidth="1"/>
    <col min="11" max="11" width="9" bestFit="1" customWidth="1"/>
    <col min="12" max="12" width="14.5703125" customWidth="1"/>
    <col min="14" max="14" width="16.42578125" customWidth="1"/>
  </cols>
  <sheetData>
    <row r="1" spans="1:15" ht="18.75" x14ac:dyDescent="0.25">
      <c r="A1" s="117" t="s">
        <v>150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8.75" x14ac:dyDescent="0.25">
      <c r="A2" s="118" t="s">
        <v>154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18.75" x14ac:dyDescent="0.25">
      <c r="A3" s="117" t="s">
        <v>163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ht="18.75" x14ac:dyDescent="0.25">
      <c r="A4" s="117" t="s">
        <v>239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18" customHeight="1" x14ac:dyDescent="0.25">
      <c r="A5" s="124" t="s">
        <v>241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5" ht="15.6" customHeight="1" x14ac:dyDescent="0.25">
      <c r="A6" s="125" t="s">
        <v>136</v>
      </c>
      <c r="B6" s="125" t="s">
        <v>165</v>
      </c>
      <c r="C6" s="125" t="s">
        <v>138</v>
      </c>
      <c r="D6" s="125" t="s">
        <v>139</v>
      </c>
      <c r="E6" s="125"/>
      <c r="F6" s="125"/>
      <c r="G6" s="125" t="s">
        <v>140</v>
      </c>
      <c r="H6" s="125"/>
      <c r="I6" s="125"/>
      <c r="J6" s="125" t="s">
        <v>149</v>
      </c>
      <c r="K6" s="125"/>
      <c r="L6" s="125"/>
      <c r="M6" s="125"/>
      <c r="N6" s="125"/>
      <c r="O6" s="125"/>
    </row>
    <row r="7" spans="1:15" ht="15.6" customHeight="1" x14ac:dyDescent="0.25">
      <c r="A7" s="125"/>
      <c r="B7" s="125"/>
      <c r="C7" s="125"/>
      <c r="D7" s="125"/>
      <c r="E7" s="125"/>
      <c r="F7" s="125"/>
      <c r="G7" s="125"/>
      <c r="H7" s="125"/>
      <c r="I7" s="125"/>
      <c r="J7" s="125" t="s">
        <v>141</v>
      </c>
      <c r="K7" s="125" t="s">
        <v>142</v>
      </c>
      <c r="L7" s="125" t="s">
        <v>148</v>
      </c>
      <c r="M7" s="125"/>
      <c r="N7" s="125"/>
      <c r="O7" s="125"/>
    </row>
    <row r="8" spans="1:15" ht="15.6" customHeight="1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 t="s">
        <v>146</v>
      </c>
      <c r="M8" s="125"/>
      <c r="N8" s="125"/>
      <c r="O8" s="148" t="s">
        <v>147</v>
      </c>
    </row>
    <row r="9" spans="1:15" ht="14.45" customHeight="1" x14ac:dyDescent="0.25">
      <c r="A9" s="125"/>
      <c r="B9" s="125"/>
      <c r="C9" s="125"/>
      <c r="D9" s="126" t="s">
        <v>214</v>
      </c>
      <c r="E9" s="126" t="s">
        <v>233</v>
      </c>
      <c r="F9" s="126" t="s">
        <v>238</v>
      </c>
      <c r="G9" s="126" t="s">
        <v>214</v>
      </c>
      <c r="H9" s="126" t="s">
        <v>233</v>
      </c>
      <c r="I9" s="126" t="s">
        <v>238</v>
      </c>
      <c r="J9" s="125"/>
      <c r="K9" s="125"/>
      <c r="L9" s="125" t="s">
        <v>143</v>
      </c>
      <c r="M9" s="125" t="s">
        <v>144</v>
      </c>
      <c r="N9" s="125" t="s">
        <v>145</v>
      </c>
      <c r="O9" s="148"/>
    </row>
    <row r="10" spans="1:15" ht="65.45" customHeight="1" x14ac:dyDescent="0.25">
      <c r="A10" s="125"/>
      <c r="B10" s="125"/>
      <c r="C10" s="125"/>
      <c r="D10" s="127"/>
      <c r="E10" s="127"/>
      <c r="F10" s="127"/>
      <c r="G10" s="127"/>
      <c r="H10" s="127"/>
      <c r="I10" s="127"/>
      <c r="J10" s="125"/>
      <c r="K10" s="125"/>
      <c r="L10" s="125"/>
      <c r="M10" s="125"/>
      <c r="N10" s="150"/>
      <c r="O10" s="148"/>
    </row>
    <row r="11" spans="1:15" ht="15.75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4">
        <v>15</v>
      </c>
    </row>
    <row r="12" spans="1:15" ht="15.75" x14ac:dyDescent="0.25">
      <c r="A12" s="149" t="s">
        <v>0</v>
      </c>
      <c r="B12" s="14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4"/>
    </row>
    <row r="13" spans="1:15" ht="15.75" x14ac:dyDescent="0.25">
      <c r="A13" s="23">
        <v>1</v>
      </c>
      <c r="B13" s="20" t="s">
        <v>1</v>
      </c>
      <c r="C13" s="27">
        <v>1221.3</v>
      </c>
      <c r="D13" s="18">
        <v>170</v>
      </c>
      <c r="E13" s="18">
        <v>150</v>
      </c>
      <c r="F13" s="25">
        <v>150</v>
      </c>
      <c r="G13" s="15">
        <f>D13/C13</f>
        <v>0.13919593875378694</v>
      </c>
      <c r="H13" s="21">
        <f>E13/C13</f>
        <v>0.12281994595922378</v>
      </c>
      <c r="I13" s="21">
        <f>F13/C13</f>
        <v>0.12281994595922378</v>
      </c>
      <c r="J13" s="15">
        <f>K13*100/F13</f>
        <v>10</v>
      </c>
      <c r="K13" s="28">
        <v>15</v>
      </c>
      <c r="L13" s="28"/>
      <c r="M13" s="28"/>
      <c r="N13" s="28"/>
      <c r="O13" s="28"/>
    </row>
    <row r="14" spans="1:15" ht="15.75" x14ac:dyDescent="0.25">
      <c r="A14" s="23">
        <v>2</v>
      </c>
      <c r="B14" s="20" t="s">
        <v>2</v>
      </c>
      <c r="C14" s="27">
        <v>149.35</v>
      </c>
      <c r="D14" s="18">
        <v>70</v>
      </c>
      <c r="E14" s="18">
        <v>47</v>
      </c>
      <c r="F14" s="25">
        <v>50</v>
      </c>
      <c r="G14" s="15">
        <f t="shared" ref="G14:G64" si="0">D14/C14</f>
        <v>0.46869768998995648</v>
      </c>
      <c r="H14" s="21">
        <f t="shared" ref="H14:H64" si="1">E14/C14</f>
        <v>0.31469702042182796</v>
      </c>
      <c r="I14" s="21">
        <f t="shared" ref="I14:I64" si="2">F14/C14</f>
        <v>0.33478406427854035</v>
      </c>
      <c r="J14" s="15">
        <f t="shared" ref="J14:J63" si="3">K14*100/F14</f>
        <v>10</v>
      </c>
      <c r="K14" s="28">
        <v>5</v>
      </c>
      <c r="L14" s="28"/>
      <c r="M14" s="28"/>
      <c r="N14" s="28"/>
      <c r="O14" s="28"/>
    </row>
    <row r="15" spans="1:15" ht="17.100000000000001" customHeight="1" x14ac:dyDescent="0.25">
      <c r="A15" s="23">
        <v>3</v>
      </c>
      <c r="B15" s="20" t="s">
        <v>212</v>
      </c>
      <c r="C15" s="27">
        <v>178.8</v>
      </c>
      <c r="D15" s="18">
        <v>32</v>
      </c>
      <c r="E15" s="18">
        <v>45</v>
      </c>
      <c r="F15" s="25">
        <v>50</v>
      </c>
      <c r="G15" s="15">
        <f t="shared" si="0"/>
        <v>0.17897091722595077</v>
      </c>
      <c r="H15" s="21">
        <f t="shared" si="1"/>
        <v>0.25167785234899326</v>
      </c>
      <c r="I15" s="21">
        <f t="shared" si="2"/>
        <v>0.2796420581655481</v>
      </c>
      <c r="J15" s="15">
        <f t="shared" si="3"/>
        <v>10</v>
      </c>
      <c r="K15" s="28">
        <v>5</v>
      </c>
      <c r="L15" s="28"/>
      <c r="M15" s="28"/>
      <c r="N15" s="28"/>
      <c r="O15" s="28"/>
    </row>
    <row r="16" spans="1:15" ht="15.75" x14ac:dyDescent="0.25">
      <c r="A16" s="149" t="s">
        <v>3</v>
      </c>
      <c r="B16" s="149"/>
      <c r="C16" s="28">
        <f>SUM(C13:C15)</f>
        <v>1549.4499999999998</v>
      </c>
      <c r="D16" s="41">
        <f t="shared" ref="D16:F16" si="4">SUM(D13:D15)</f>
        <v>272</v>
      </c>
      <c r="E16" s="41">
        <f t="shared" si="4"/>
        <v>242</v>
      </c>
      <c r="F16" s="41">
        <f t="shared" si="4"/>
        <v>250</v>
      </c>
      <c r="G16" s="15">
        <f t="shared" si="0"/>
        <v>0.17554616154119207</v>
      </c>
      <c r="H16" s="21">
        <f t="shared" si="1"/>
        <v>0.15618445254767824</v>
      </c>
      <c r="I16" s="21">
        <f t="shared" si="2"/>
        <v>0.16134757494594859</v>
      </c>
      <c r="J16" s="15">
        <f t="shared" si="3"/>
        <v>10</v>
      </c>
      <c r="K16" s="28">
        <f>SUM(K13:K15)</f>
        <v>25</v>
      </c>
      <c r="L16" s="28"/>
      <c r="M16" s="28"/>
      <c r="N16" s="28"/>
      <c r="O16" s="28"/>
    </row>
    <row r="17" spans="1:15" ht="16.350000000000001" customHeight="1" x14ac:dyDescent="0.25">
      <c r="A17" s="145" t="s">
        <v>10</v>
      </c>
      <c r="B17" s="145"/>
      <c r="C17" s="16"/>
      <c r="D17" s="41"/>
      <c r="E17" s="41"/>
      <c r="F17" s="41"/>
      <c r="G17" s="15"/>
      <c r="H17" s="21"/>
      <c r="I17" s="21"/>
      <c r="J17" s="15"/>
      <c r="K17" s="28"/>
      <c r="L17" s="28"/>
      <c r="M17" s="28"/>
      <c r="N17" s="28"/>
      <c r="O17" s="28"/>
    </row>
    <row r="18" spans="1:15" ht="15.75" x14ac:dyDescent="0.25">
      <c r="A18" s="43">
        <v>1</v>
      </c>
      <c r="B18" s="43" t="s">
        <v>11</v>
      </c>
      <c r="C18" s="17">
        <v>67.42</v>
      </c>
      <c r="D18" s="18">
        <v>166</v>
      </c>
      <c r="E18" s="18">
        <v>350</v>
      </c>
      <c r="F18" s="25">
        <v>350</v>
      </c>
      <c r="G18" s="15">
        <f t="shared" si="0"/>
        <v>2.4621773954316226</v>
      </c>
      <c r="H18" s="21">
        <f t="shared" si="1"/>
        <v>5.1913378819341442</v>
      </c>
      <c r="I18" s="21">
        <f t="shared" si="2"/>
        <v>5.1913378819341442</v>
      </c>
      <c r="J18" s="15">
        <f t="shared" si="3"/>
        <v>10</v>
      </c>
      <c r="K18" s="28">
        <v>35</v>
      </c>
      <c r="L18" s="28"/>
      <c r="M18" s="28"/>
      <c r="N18" s="28"/>
      <c r="O18" s="28"/>
    </row>
    <row r="19" spans="1:15" ht="15.75" x14ac:dyDescent="0.25">
      <c r="A19" s="43">
        <v>2</v>
      </c>
      <c r="B19" s="43" t="s">
        <v>12</v>
      </c>
      <c r="C19" s="17">
        <v>119.39</v>
      </c>
      <c r="D19" s="18">
        <v>250</v>
      </c>
      <c r="E19" s="18">
        <v>280</v>
      </c>
      <c r="F19" s="25">
        <v>280</v>
      </c>
      <c r="G19" s="15">
        <f t="shared" si="0"/>
        <v>2.0939777200770582</v>
      </c>
      <c r="H19" s="21">
        <f t="shared" si="1"/>
        <v>2.3452550464863053</v>
      </c>
      <c r="I19" s="21">
        <f t="shared" si="2"/>
        <v>2.3452550464863053</v>
      </c>
      <c r="J19" s="15">
        <f t="shared" si="3"/>
        <v>10</v>
      </c>
      <c r="K19" s="28">
        <v>28</v>
      </c>
      <c r="L19" s="28"/>
      <c r="M19" s="28"/>
      <c r="N19" s="28"/>
      <c r="O19" s="28"/>
    </row>
    <row r="20" spans="1:15" ht="15.75" x14ac:dyDescent="0.25">
      <c r="A20" s="43">
        <v>3</v>
      </c>
      <c r="B20" s="43" t="s">
        <v>170</v>
      </c>
      <c r="C20" s="17">
        <v>54.81</v>
      </c>
      <c r="D20" s="18">
        <v>73</v>
      </c>
      <c r="E20" s="18">
        <v>80</v>
      </c>
      <c r="F20" s="25">
        <v>80</v>
      </c>
      <c r="G20" s="15">
        <f t="shared" si="0"/>
        <v>1.331873745666849</v>
      </c>
      <c r="H20" s="21">
        <f t="shared" si="1"/>
        <v>1.4595876664842182</v>
      </c>
      <c r="I20" s="21">
        <f t="shared" si="2"/>
        <v>1.4595876664842182</v>
      </c>
      <c r="J20" s="15">
        <f t="shared" si="3"/>
        <v>0</v>
      </c>
      <c r="K20" s="28">
        <v>0</v>
      </c>
      <c r="L20" s="28"/>
      <c r="M20" s="28"/>
      <c r="N20" s="28"/>
      <c r="O20" s="28"/>
    </row>
    <row r="21" spans="1:15" ht="30" customHeight="1" x14ac:dyDescent="0.25">
      <c r="A21" s="145" t="s">
        <v>13</v>
      </c>
      <c r="B21" s="145"/>
      <c r="C21" s="16">
        <f>SUM(C18:C20)</f>
        <v>241.62</v>
      </c>
      <c r="D21" s="41">
        <f t="shared" ref="D21:F21" si="5">SUM(D18:D20)</f>
        <v>489</v>
      </c>
      <c r="E21" s="41">
        <f t="shared" si="5"/>
        <v>710</v>
      </c>
      <c r="F21" s="41">
        <f t="shared" si="5"/>
        <v>710</v>
      </c>
      <c r="G21" s="15">
        <f t="shared" si="0"/>
        <v>2.0238390861683637</v>
      </c>
      <c r="H21" s="21">
        <f t="shared" si="1"/>
        <v>2.9384984686698119</v>
      </c>
      <c r="I21" s="21">
        <f t="shared" si="2"/>
        <v>2.9384984686698119</v>
      </c>
      <c r="J21" s="15">
        <f t="shared" si="3"/>
        <v>8.873239436619718</v>
      </c>
      <c r="K21" s="28">
        <f>SUM(K18:K20)</f>
        <v>63</v>
      </c>
      <c r="L21" s="28"/>
      <c r="M21" s="28"/>
      <c r="N21" s="28"/>
      <c r="O21" s="28"/>
    </row>
    <row r="22" spans="1:15" ht="15.75" x14ac:dyDescent="0.25">
      <c r="A22" s="145" t="s">
        <v>37</v>
      </c>
      <c r="B22" s="145"/>
      <c r="C22" s="16"/>
      <c r="D22" s="41"/>
      <c r="E22" s="41"/>
      <c r="F22" s="41"/>
      <c r="G22" s="15"/>
      <c r="H22" s="21"/>
      <c r="I22" s="21"/>
      <c r="J22" s="15"/>
      <c r="K22" s="28"/>
      <c r="L22" s="28"/>
      <c r="M22" s="28"/>
      <c r="N22" s="28"/>
      <c r="O22" s="28"/>
    </row>
    <row r="23" spans="1:15" ht="15.75" x14ac:dyDescent="0.25">
      <c r="A23" s="16">
        <v>1</v>
      </c>
      <c r="B23" s="54" t="s">
        <v>38</v>
      </c>
      <c r="C23" s="51">
        <v>28.95</v>
      </c>
      <c r="D23" s="18">
        <v>140</v>
      </c>
      <c r="E23" s="18">
        <v>120</v>
      </c>
      <c r="F23" s="25">
        <v>130</v>
      </c>
      <c r="G23" s="15">
        <f t="shared" si="0"/>
        <v>4.8359240069084626</v>
      </c>
      <c r="H23" s="21">
        <f t="shared" si="1"/>
        <v>4.1450777202072544</v>
      </c>
      <c r="I23" s="21">
        <f t="shared" si="2"/>
        <v>4.490500863557858</v>
      </c>
      <c r="J23" s="15">
        <f t="shared" si="3"/>
        <v>10</v>
      </c>
      <c r="K23" s="28">
        <v>13</v>
      </c>
      <c r="L23" s="28"/>
      <c r="M23" s="28"/>
      <c r="N23" s="28"/>
      <c r="O23" s="28"/>
    </row>
    <row r="24" spans="1:15" ht="15.75" x14ac:dyDescent="0.25">
      <c r="A24" s="16">
        <v>2</v>
      </c>
      <c r="B24" s="54" t="s">
        <v>39</v>
      </c>
      <c r="C24" s="51">
        <v>25.16</v>
      </c>
      <c r="D24" s="18">
        <v>171</v>
      </c>
      <c r="E24" s="18">
        <v>162</v>
      </c>
      <c r="F24" s="25">
        <v>158</v>
      </c>
      <c r="G24" s="15">
        <f t="shared" si="0"/>
        <v>6.7965023847376784</v>
      </c>
      <c r="H24" s="21">
        <f t="shared" si="1"/>
        <v>6.4387917329093796</v>
      </c>
      <c r="I24" s="21">
        <f t="shared" si="2"/>
        <v>6.2798092209856913</v>
      </c>
      <c r="J24" s="15">
        <f t="shared" si="3"/>
        <v>9.4936708860759502</v>
      </c>
      <c r="K24" s="28">
        <v>15</v>
      </c>
      <c r="L24" s="28"/>
      <c r="M24" s="28"/>
      <c r="N24" s="28"/>
      <c r="O24" s="28"/>
    </row>
    <row r="25" spans="1:15" ht="15.75" x14ac:dyDescent="0.25">
      <c r="A25" s="16">
        <v>3</v>
      </c>
      <c r="B25" s="54" t="s">
        <v>40</v>
      </c>
      <c r="C25" s="51">
        <v>353.71</v>
      </c>
      <c r="D25" s="18">
        <v>800</v>
      </c>
      <c r="E25" s="18">
        <v>820</v>
      </c>
      <c r="F25" s="25">
        <v>820</v>
      </c>
      <c r="G25" s="15">
        <f t="shared" si="0"/>
        <v>2.2617398433745159</v>
      </c>
      <c r="H25" s="21">
        <f t="shared" si="1"/>
        <v>2.3182833394588789</v>
      </c>
      <c r="I25" s="21">
        <f t="shared" si="2"/>
        <v>2.3182833394588789</v>
      </c>
      <c r="J25" s="15">
        <f t="shared" si="3"/>
        <v>10</v>
      </c>
      <c r="K25" s="28">
        <v>82</v>
      </c>
      <c r="L25" s="28"/>
      <c r="M25" s="28"/>
      <c r="N25" s="28"/>
      <c r="O25" s="28"/>
    </row>
    <row r="26" spans="1:15" ht="30" customHeight="1" x14ac:dyDescent="0.25">
      <c r="A26" s="145" t="s">
        <v>41</v>
      </c>
      <c r="B26" s="145"/>
      <c r="C26" s="16">
        <f>SUM(C23:C25)</f>
        <v>407.82</v>
      </c>
      <c r="D26" s="41">
        <f t="shared" ref="D26:F26" si="6">SUM(D23:D25)</f>
        <v>1111</v>
      </c>
      <c r="E26" s="41">
        <f t="shared" si="6"/>
        <v>1102</v>
      </c>
      <c r="F26" s="41">
        <f t="shared" si="6"/>
        <v>1108</v>
      </c>
      <c r="G26" s="15">
        <f t="shared" si="0"/>
        <v>2.7242410867539602</v>
      </c>
      <c r="H26" s="21">
        <f t="shared" si="1"/>
        <v>2.702172527095287</v>
      </c>
      <c r="I26" s="21">
        <f t="shared" si="2"/>
        <v>2.7168849002010691</v>
      </c>
      <c r="J26" s="15">
        <f t="shared" si="3"/>
        <v>9.9277978339350188</v>
      </c>
      <c r="K26" s="28">
        <f>SUM(K23:K25)</f>
        <v>110</v>
      </c>
      <c r="L26" s="28"/>
      <c r="M26" s="28"/>
      <c r="N26" s="28"/>
      <c r="O26" s="28"/>
    </row>
    <row r="27" spans="1:15" ht="15.75" x14ac:dyDescent="0.25">
      <c r="A27" s="145" t="s">
        <v>42</v>
      </c>
      <c r="B27" s="145"/>
      <c r="C27" s="16"/>
      <c r="D27" s="41"/>
      <c r="E27" s="41"/>
      <c r="F27" s="41"/>
      <c r="G27" s="15"/>
      <c r="H27" s="21"/>
      <c r="I27" s="21"/>
      <c r="J27" s="15"/>
      <c r="K27" s="28"/>
      <c r="L27" s="28"/>
      <c r="M27" s="28"/>
      <c r="N27" s="28"/>
      <c r="O27" s="28"/>
    </row>
    <row r="28" spans="1:15" ht="15.75" x14ac:dyDescent="0.25">
      <c r="A28" s="16">
        <v>1</v>
      </c>
      <c r="B28" s="54" t="s">
        <v>43</v>
      </c>
      <c r="C28" s="51">
        <v>2089.7199999999998</v>
      </c>
      <c r="D28" s="18">
        <v>250</v>
      </c>
      <c r="E28" s="18">
        <v>255</v>
      </c>
      <c r="F28" s="25">
        <v>250</v>
      </c>
      <c r="G28" s="15">
        <f t="shared" si="0"/>
        <v>0.11963325230174379</v>
      </c>
      <c r="H28" s="21">
        <f t="shared" si="1"/>
        <v>0.12202591734777866</v>
      </c>
      <c r="I28" s="21">
        <f t="shared" si="2"/>
        <v>0.11963325230174379</v>
      </c>
      <c r="J28" s="15">
        <f t="shared" si="3"/>
        <v>10</v>
      </c>
      <c r="K28" s="28">
        <v>25</v>
      </c>
      <c r="L28" s="28"/>
      <c r="M28" s="28"/>
      <c r="N28" s="28"/>
      <c r="O28" s="28"/>
    </row>
    <row r="29" spans="1:15" ht="15.75" x14ac:dyDescent="0.25">
      <c r="A29" s="16">
        <v>2</v>
      </c>
      <c r="B29" s="54" t="s">
        <v>44</v>
      </c>
      <c r="C29" s="51">
        <v>20.85</v>
      </c>
      <c r="D29" s="18">
        <v>0</v>
      </c>
      <c r="E29" s="18">
        <v>0</v>
      </c>
      <c r="F29" s="25">
        <v>0</v>
      </c>
      <c r="G29" s="15">
        <f t="shared" si="0"/>
        <v>0</v>
      </c>
      <c r="H29" s="21">
        <f t="shared" si="1"/>
        <v>0</v>
      </c>
      <c r="I29" s="21">
        <f t="shared" si="2"/>
        <v>0</v>
      </c>
      <c r="J29" s="15">
        <v>0</v>
      </c>
      <c r="K29" s="28">
        <v>0</v>
      </c>
      <c r="L29" s="28"/>
      <c r="M29" s="28"/>
      <c r="N29" s="28"/>
      <c r="O29" s="28"/>
    </row>
    <row r="30" spans="1:15" ht="31.5" x14ac:dyDescent="0.25">
      <c r="A30" s="16">
        <v>3</v>
      </c>
      <c r="B30" s="54" t="s">
        <v>45</v>
      </c>
      <c r="C30" s="51">
        <v>296.32</v>
      </c>
      <c r="D30" s="18">
        <v>0</v>
      </c>
      <c r="E30" s="18">
        <v>0</v>
      </c>
      <c r="F30" s="25">
        <v>0</v>
      </c>
      <c r="G30" s="15">
        <f t="shared" si="0"/>
        <v>0</v>
      </c>
      <c r="H30" s="21">
        <f t="shared" si="1"/>
        <v>0</v>
      </c>
      <c r="I30" s="21">
        <f t="shared" si="2"/>
        <v>0</v>
      </c>
      <c r="J30" s="15">
        <v>0</v>
      </c>
      <c r="K30" s="28">
        <v>0</v>
      </c>
      <c r="L30" s="28"/>
      <c r="M30" s="28"/>
      <c r="N30" s="28"/>
      <c r="O30" s="28"/>
    </row>
    <row r="31" spans="1:15" ht="31.35" customHeight="1" x14ac:dyDescent="0.25">
      <c r="A31" s="145" t="s">
        <v>46</v>
      </c>
      <c r="B31" s="145"/>
      <c r="C31" s="16">
        <f>SUM(C28:C30)</f>
        <v>2406.89</v>
      </c>
      <c r="D31" s="41">
        <f t="shared" ref="D31:F31" si="7">SUM(D28:D30)</f>
        <v>250</v>
      </c>
      <c r="E31" s="41">
        <f t="shared" si="7"/>
        <v>255</v>
      </c>
      <c r="F31" s="41">
        <f t="shared" si="7"/>
        <v>250</v>
      </c>
      <c r="G31" s="15">
        <f t="shared" si="0"/>
        <v>0.10386847757895043</v>
      </c>
      <c r="H31" s="21">
        <f t="shared" si="1"/>
        <v>0.10594584713052944</v>
      </c>
      <c r="I31" s="21">
        <f t="shared" si="2"/>
        <v>0.10386847757895043</v>
      </c>
      <c r="J31" s="15">
        <f t="shared" si="3"/>
        <v>10</v>
      </c>
      <c r="K31" s="28">
        <f>SUM(K28:K30)</f>
        <v>25</v>
      </c>
      <c r="L31" s="28"/>
      <c r="M31" s="28"/>
      <c r="N31" s="28"/>
      <c r="O31" s="28"/>
    </row>
    <row r="32" spans="1:15" ht="15.75" x14ac:dyDescent="0.25">
      <c r="A32" s="145" t="s">
        <v>47</v>
      </c>
      <c r="B32" s="145"/>
      <c r="C32" s="16"/>
      <c r="D32" s="41"/>
      <c r="E32" s="41"/>
      <c r="F32" s="41"/>
      <c r="G32" s="15"/>
      <c r="H32" s="21"/>
      <c r="I32" s="21"/>
      <c r="J32" s="15"/>
      <c r="K32" s="28"/>
      <c r="L32" s="28"/>
      <c r="M32" s="28"/>
      <c r="N32" s="28"/>
      <c r="O32" s="28"/>
    </row>
    <row r="33" spans="1:17" ht="15.75" x14ac:dyDescent="0.25">
      <c r="A33" s="16"/>
      <c r="B33" s="43" t="s">
        <v>216</v>
      </c>
      <c r="C33" s="17"/>
      <c r="D33" s="41"/>
      <c r="E33" s="41"/>
      <c r="F33" s="41"/>
      <c r="G33" s="15"/>
      <c r="H33" s="21"/>
      <c r="I33" s="21"/>
      <c r="J33" s="15"/>
      <c r="K33" s="29"/>
      <c r="L33" s="29"/>
      <c r="M33" s="29"/>
      <c r="N33" s="29"/>
      <c r="O33" s="29"/>
    </row>
    <row r="34" spans="1:17" ht="15.75" x14ac:dyDescent="0.25">
      <c r="A34" s="43">
        <v>1</v>
      </c>
      <c r="B34" s="43" t="s">
        <v>217</v>
      </c>
      <c r="C34" s="17">
        <v>22.32</v>
      </c>
      <c r="D34" s="18">
        <v>30</v>
      </c>
      <c r="E34" s="18">
        <v>30</v>
      </c>
      <c r="F34" s="22">
        <v>30</v>
      </c>
      <c r="G34" s="15">
        <f t="shared" si="0"/>
        <v>1.3440860215053763</v>
      </c>
      <c r="H34" s="21">
        <f t="shared" si="1"/>
        <v>1.3440860215053763</v>
      </c>
      <c r="I34" s="21">
        <f t="shared" si="2"/>
        <v>1.3440860215053763</v>
      </c>
      <c r="J34" s="15">
        <f t="shared" si="3"/>
        <v>0</v>
      </c>
      <c r="K34" s="28">
        <v>0</v>
      </c>
      <c r="L34" s="28"/>
      <c r="M34" s="28"/>
      <c r="N34" s="28"/>
      <c r="O34" s="28"/>
    </row>
    <row r="35" spans="1:17" ht="15.75" x14ac:dyDescent="0.25">
      <c r="A35" s="43">
        <v>2</v>
      </c>
      <c r="B35" s="43" t="s">
        <v>218</v>
      </c>
      <c r="C35" s="17"/>
      <c r="D35" s="18"/>
      <c r="E35" s="18"/>
      <c r="F35" s="25"/>
      <c r="G35" s="15"/>
      <c r="H35" s="21"/>
      <c r="I35" s="21"/>
      <c r="J35" s="15"/>
      <c r="K35" s="29"/>
      <c r="L35" s="29"/>
      <c r="M35" s="29"/>
      <c r="N35" s="29"/>
      <c r="O35" s="29"/>
    </row>
    <row r="36" spans="1:17" ht="15.75" x14ac:dyDescent="0.25">
      <c r="A36" s="43"/>
      <c r="B36" s="43" t="s">
        <v>219</v>
      </c>
      <c r="C36" s="17">
        <v>145.66999999999999</v>
      </c>
      <c r="D36" s="18">
        <v>10</v>
      </c>
      <c r="E36" s="18">
        <v>10</v>
      </c>
      <c r="F36" s="22">
        <v>100</v>
      </c>
      <c r="G36" s="15">
        <f t="shared" si="0"/>
        <v>6.8648314683874515E-2</v>
      </c>
      <c r="H36" s="21">
        <f t="shared" si="1"/>
        <v>6.8648314683874515E-2</v>
      </c>
      <c r="I36" s="21">
        <f t="shared" si="2"/>
        <v>0.68648314683874512</v>
      </c>
      <c r="J36" s="15">
        <f t="shared" si="3"/>
        <v>10</v>
      </c>
      <c r="K36" s="28">
        <v>10</v>
      </c>
      <c r="L36" s="28"/>
      <c r="M36" s="28"/>
      <c r="N36" s="28"/>
      <c r="O36" s="28"/>
    </row>
    <row r="37" spans="1:17" ht="15.75" x14ac:dyDescent="0.25">
      <c r="A37" s="43">
        <v>3</v>
      </c>
      <c r="B37" s="43" t="s">
        <v>220</v>
      </c>
      <c r="C37" s="17"/>
      <c r="D37" s="18"/>
      <c r="E37" s="18"/>
      <c r="F37" s="25"/>
      <c r="G37" s="15"/>
      <c r="H37" s="21"/>
      <c r="I37" s="21"/>
      <c r="J37" s="15"/>
      <c r="K37" s="29"/>
      <c r="L37" s="29"/>
      <c r="M37" s="29"/>
      <c r="N37" s="29"/>
      <c r="O37" s="29"/>
    </row>
    <row r="38" spans="1:17" ht="15.75" x14ac:dyDescent="0.25">
      <c r="A38" s="43"/>
      <c r="B38" s="43" t="s">
        <v>221</v>
      </c>
      <c r="C38" s="17">
        <v>200.1</v>
      </c>
      <c r="D38" s="18">
        <v>0</v>
      </c>
      <c r="E38" s="18">
        <v>0</v>
      </c>
      <c r="F38" s="22">
        <v>96</v>
      </c>
      <c r="G38" s="15">
        <f t="shared" si="0"/>
        <v>0</v>
      </c>
      <c r="H38" s="21">
        <f t="shared" si="1"/>
        <v>0</v>
      </c>
      <c r="I38" s="21">
        <f t="shared" si="2"/>
        <v>0.47976011994002998</v>
      </c>
      <c r="J38" s="15">
        <f t="shared" si="3"/>
        <v>9.375</v>
      </c>
      <c r="K38" s="28">
        <v>9</v>
      </c>
      <c r="L38" s="28"/>
      <c r="M38" s="28"/>
      <c r="N38" s="28"/>
      <c r="O38" s="28"/>
    </row>
    <row r="39" spans="1:17" ht="15.75" x14ac:dyDescent="0.25">
      <c r="A39" s="43">
        <v>4</v>
      </c>
      <c r="B39" s="43" t="s">
        <v>222</v>
      </c>
      <c r="C39" s="17"/>
      <c r="D39" s="18"/>
      <c r="E39" s="18"/>
      <c r="F39" s="25"/>
      <c r="G39" s="15"/>
      <c r="H39" s="21"/>
      <c r="I39" s="21"/>
      <c r="J39" s="15"/>
      <c r="K39" s="29"/>
      <c r="L39" s="29"/>
      <c r="M39" s="29"/>
      <c r="N39" s="29"/>
      <c r="O39" s="29"/>
    </row>
    <row r="40" spans="1:17" ht="15.75" x14ac:dyDescent="0.25">
      <c r="A40" s="43"/>
      <c r="B40" s="43" t="s">
        <v>223</v>
      </c>
      <c r="C40" s="17">
        <v>64.16</v>
      </c>
      <c r="D40" s="18">
        <v>48</v>
      </c>
      <c r="E40" s="18">
        <v>45</v>
      </c>
      <c r="F40" s="22">
        <v>96</v>
      </c>
      <c r="G40" s="15">
        <f t="shared" si="0"/>
        <v>0.74812967581047385</v>
      </c>
      <c r="H40" s="21">
        <f t="shared" si="1"/>
        <v>0.70137157107231929</v>
      </c>
      <c r="I40" s="21">
        <f t="shared" si="2"/>
        <v>1.4962593516209477</v>
      </c>
      <c r="J40" s="15">
        <f t="shared" si="3"/>
        <v>9.375</v>
      </c>
      <c r="K40" s="28">
        <v>9</v>
      </c>
      <c r="L40" s="28"/>
      <c r="M40" s="28"/>
      <c r="N40" s="28"/>
      <c r="O40" s="28"/>
    </row>
    <row r="41" spans="1:17" ht="15.75" x14ac:dyDescent="0.25">
      <c r="A41" s="43">
        <v>5</v>
      </c>
      <c r="B41" s="43" t="s">
        <v>48</v>
      </c>
      <c r="C41" s="17">
        <v>367.53</v>
      </c>
      <c r="D41" s="18">
        <v>52</v>
      </c>
      <c r="E41" s="18">
        <v>50</v>
      </c>
      <c r="F41" s="22">
        <v>100</v>
      </c>
      <c r="G41" s="15">
        <f t="shared" si="0"/>
        <v>0.14148504883955051</v>
      </c>
      <c r="H41" s="21">
        <f t="shared" si="1"/>
        <v>0.13604331619187551</v>
      </c>
      <c r="I41" s="21">
        <f t="shared" si="2"/>
        <v>0.27208663238375103</v>
      </c>
      <c r="J41" s="15">
        <f t="shared" si="3"/>
        <v>10</v>
      </c>
      <c r="K41" s="28">
        <v>10</v>
      </c>
      <c r="L41" s="28"/>
      <c r="M41" s="28"/>
      <c r="N41" s="28"/>
      <c r="O41" s="28"/>
    </row>
    <row r="42" spans="1:17" ht="15.75" x14ac:dyDescent="0.25">
      <c r="A42" s="43">
        <v>6</v>
      </c>
      <c r="B42" s="43" t="s">
        <v>49</v>
      </c>
      <c r="C42" s="17">
        <v>398.84</v>
      </c>
      <c r="D42" s="18">
        <v>0</v>
      </c>
      <c r="E42" s="18">
        <v>0</v>
      </c>
      <c r="F42" s="22">
        <v>180</v>
      </c>
      <c r="G42" s="15">
        <f t="shared" si="0"/>
        <v>0</v>
      </c>
      <c r="H42" s="21">
        <f t="shared" si="1"/>
        <v>0</v>
      </c>
      <c r="I42" s="21">
        <f t="shared" si="2"/>
        <v>0.45130879550697023</v>
      </c>
      <c r="J42" s="15">
        <f t="shared" si="3"/>
        <v>10</v>
      </c>
      <c r="K42" s="28">
        <v>18</v>
      </c>
      <c r="L42" s="28"/>
      <c r="M42" s="28"/>
      <c r="N42" s="28"/>
      <c r="O42" s="28"/>
    </row>
    <row r="43" spans="1:17" ht="15.75" x14ac:dyDescent="0.25">
      <c r="A43" s="43">
        <v>7</v>
      </c>
      <c r="B43" s="43" t="s">
        <v>50</v>
      </c>
      <c r="C43" s="17">
        <v>141.91</v>
      </c>
      <c r="D43" s="18">
        <v>344</v>
      </c>
      <c r="E43" s="18">
        <v>330</v>
      </c>
      <c r="F43" s="22">
        <v>360</v>
      </c>
      <c r="G43" s="15">
        <f t="shared" si="0"/>
        <v>2.4240715946726801</v>
      </c>
      <c r="H43" s="21">
        <f t="shared" si="1"/>
        <v>2.3254175181453034</v>
      </c>
      <c r="I43" s="21">
        <f t="shared" si="2"/>
        <v>2.5368191107039673</v>
      </c>
      <c r="J43" s="15">
        <f t="shared" si="3"/>
        <v>10</v>
      </c>
      <c r="K43" s="28">
        <v>36</v>
      </c>
      <c r="L43" s="28"/>
      <c r="M43" s="28"/>
      <c r="N43" s="28"/>
      <c r="O43" s="28"/>
    </row>
    <row r="44" spans="1:17" ht="15.75" x14ac:dyDescent="0.25">
      <c r="A44" s="43">
        <v>8</v>
      </c>
      <c r="B44" s="43" t="s">
        <v>51</v>
      </c>
      <c r="C44" s="17">
        <v>16.45</v>
      </c>
      <c r="D44" s="18">
        <v>0</v>
      </c>
      <c r="E44" s="18">
        <v>0</v>
      </c>
      <c r="F44" s="22">
        <v>0</v>
      </c>
      <c r="G44" s="15">
        <f t="shared" si="0"/>
        <v>0</v>
      </c>
      <c r="H44" s="21">
        <f t="shared" si="1"/>
        <v>0</v>
      </c>
      <c r="I44" s="21">
        <f t="shared" si="2"/>
        <v>0</v>
      </c>
      <c r="J44" s="15">
        <v>0</v>
      </c>
      <c r="K44" s="28">
        <v>0</v>
      </c>
      <c r="L44" s="28"/>
      <c r="M44" s="28"/>
      <c r="N44" s="28"/>
      <c r="O44" s="28"/>
    </row>
    <row r="45" spans="1:17" s="2" customFormat="1" ht="15.75" x14ac:dyDescent="0.25">
      <c r="A45" s="43">
        <v>9</v>
      </c>
      <c r="B45" s="43" t="s">
        <v>52</v>
      </c>
      <c r="C45" s="17">
        <v>19.21</v>
      </c>
      <c r="D45" s="17">
        <v>75</v>
      </c>
      <c r="E45" s="17">
        <v>90</v>
      </c>
      <c r="F45" s="26">
        <v>80</v>
      </c>
      <c r="G45" s="15">
        <f t="shared" si="0"/>
        <v>3.9042165538781881</v>
      </c>
      <c r="H45" s="21">
        <f t="shared" si="1"/>
        <v>4.6850598646538257</v>
      </c>
      <c r="I45" s="21">
        <f t="shared" si="2"/>
        <v>4.1644976574700676</v>
      </c>
      <c r="J45" s="15">
        <f t="shared" si="3"/>
        <v>10</v>
      </c>
      <c r="K45" s="16">
        <v>8</v>
      </c>
      <c r="L45" s="16"/>
      <c r="M45" s="16"/>
      <c r="N45" s="16"/>
      <c r="O45" s="16"/>
      <c r="P45"/>
      <c r="Q45"/>
    </row>
    <row r="46" spans="1:17" ht="15.75" x14ac:dyDescent="0.25">
      <c r="A46" s="43">
        <v>10</v>
      </c>
      <c r="B46" s="43" t="s">
        <v>53</v>
      </c>
      <c r="C46" s="17">
        <v>66.27</v>
      </c>
      <c r="D46" s="18">
        <v>60</v>
      </c>
      <c r="E46" s="18">
        <v>60</v>
      </c>
      <c r="F46" s="22">
        <v>65</v>
      </c>
      <c r="G46" s="15">
        <f t="shared" si="0"/>
        <v>0.90538705296514266</v>
      </c>
      <c r="H46" s="21">
        <f t="shared" si="1"/>
        <v>0.90538705296514266</v>
      </c>
      <c r="I46" s="21">
        <f t="shared" si="2"/>
        <v>0.98083597404557121</v>
      </c>
      <c r="J46" s="15">
        <f t="shared" si="3"/>
        <v>9.2307692307692299</v>
      </c>
      <c r="K46" s="28">
        <v>6</v>
      </c>
      <c r="L46" s="28"/>
      <c r="M46" s="28"/>
      <c r="N46" s="28"/>
      <c r="O46" s="28"/>
    </row>
    <row r="47" spans="1:17" ht="15.75" x14ac:dyDescent="0.25">
      <c r="A47" s="43">
        <v>11</v>
      </c>
      <c r="B47" s="43" t="s">
        <v>54</v>
      </c>
      <c r="C47" s="17">
        <v>469.95</v>
      </c>
      <c r="D47" s="18">
        <v>120</v>
      </c>
      <c r="E47" s="18">
        <v>100</v>
      </c>
      <c r="F47" s="22">
        <v>100</v>
      </c>
      <c r="G47" s="15">
        <f t="shared" si="0"/>
        <v>0.25534631343759973</v>
      </c>
      <c r="H47" s="21">
        <f t="shared" si="1"/>
        <v>0.21278859453133311</v>
      </c>
      <c r="I47" s="21">
        <f t="shared" si="2"/>
        <v>0.21278859453133311</v>
      </c>
      <c r="J47" s="15">
        <f t="shared" si="3"/>
        <v>10</v>
      </c>
      <c r="K47" s="28">
        <v>10</v>
      </c>
      <c r="L47" s="28"/>
      <c r="M47" s="28"/>
      <c r="N47" s="28"/>
      <c r="O47" s="28"/>
    </row>
    <row r="48" spans="1:17" ht="15.75" x14ac:dyDescent="0.25">
      <c r="A48" s="43">
        <v>12</v>
      </c>
      <c r="B48" s="43" t="s">
        <v>177</v>
      </c>
      <c r="C48" s="17"/>
      <c r="D48" s="18"/>
      <c r="E48" s="18"/>
      <c r="F48" s="25"/>
      <c r="G48" s="15"/>
      <c r="H48" s="21"/>
      <c r="I48" s="21"/>
      <c r="J48" s="15"/>
      <c r="K48" s="28"/>
      <c r="L48" s="28"/>
      <c r="M48" s="28"/>
      <c r="N48" s="28"/>
      <c r="O48" s="28"/>
    </row>
    <row r="49" spans="1:15" ht="15.75" x14ac:dyDescent="0.25">
      <c r="A49" s="43"/>
      <c r="B49" s="43" t="s">
        <v>178</v>
      </c>
      <c r="C49" s="17">
        <v>59.66</v>
      </c>
      <c r="D49" s="18">
        <v>7</v>
      </c>
      <c r="E49" s="18">
        <v>7</v>
      </c>
      <c r="F49" s="22">
        <v>10</v>
      </c>
      <c r="G49" s="15">
        <f t="shared" si="0"/>
        <v>0.11733154542406973</v>
      </c>
      <c r="H49" s="21">
        <f t="shared" si="1"/>
        <v>0.11733154542406973</v>
      </c>
      <c r="I49" s="21">
        <f t="shared" si="2"/>
        <v>0.16761649346295676</v>
      </c>
      <c r="J49" s="15">
        <f t="shared" si="3"/>
        <v>10</v>
      </c>
      <c r="K49" s="28">
        <v>1</v>
      </c>
      <c r="L49" s="28"/>
      <c r="M49" s="28"/>
      <c r="N49" s="28"/>
      <c r="O49" s="28"/>
    </row>
    <row r="50" spans="1:15" ht="15.75" x14ac:dyDescent="0.25">
      <c r="A50" s="43">
        <v>13</v>
      </c>
      <c r="B50" s="43" t="s">
        <v>55</v>
      </c>
      <c r="C50" s="17">
        <v>63.69</v>
      </c>
      <c r="D50" s="18">
        <v>0</v>
      </c>
      <c r="E50" s="18">
        <v>0</v>
      </c>
      <c r="F50" s="22">
        <v>0</v>
      </c>
      <c r="G50" s="15">
        <f t="shared" si="0"/>
        <v>0</v>
      </c>
      <c r="H50" s="21">
        <f t="shared" si="1"/>
        <v>0</v>
      </c>
      <c r="I50" s="21">
        <f t="shared" si="2"/>
        <v>0</v>
      </c>
      <c r="J50" s="15">
        <v>0</v>
      </c>
      <c r="K50" s="28">
        <v>0</v>
      </c>
      <c r="L50" s="28"/>
      <c r="M50" s="28"/>
      <c r="N50" s="28"/>
      <c r="O50" s="28"/>
    </row>
    <row r="51" spans="1:15" ht="15.75" x14ac:dyDescent="0.25">
      <c r="A51" s="43">
        <v>14</v>
      </c>
      <c r="B51" s="43" t="s">
        <v>224</v>
      </c>
      <c r="C51" s="17"/>
      <c r="D51" s="18"/>
      <c r="E51" s="18"/>
      <c r="F51" s="25"/>
      <c r="G51" s="15"/>
      <c r="H51" s="21"/>
      <c r="I51" s="21"/>
      <c r="J51" s="15"/>
      <c r="K51" s="29"/>
      <c r="L51" s="29"/>
      <c r="M51" s="29"/>
      <c r="N51" s="29"/>
      <c r="O51" s="29"/>
    </row>
    <row r="52" spans="1:15" ht="15.75" x14ac:dyDescent="0.25">
      <c r="A52" s="43"/>
      <c r="B52" s="43" t="s">
        <v>225</v>
      </c>
      <c r="C52" s="17">
        <v>194.89</v>
      </c>
      <c r="D52" s="18">
        <v>171</v>
      </c>
      <c r="E52" s="18">
        <v>175</v>
      </c>
      <c r="F52" s="22">
        <v>190</v>
      </c>
      <c r="G52" s="15">
        <f t="shared" si="0"/>
        <v>0.87741803068397561</v>
      </c>
      <c r="H52" s="21">
        <f t="shared" si="1"/>
        <v>0.89794242906254818</v>
      </c>
      <c r="I52" s="21">
        <f t="shared" si="2"/>
        <v>0.97490892298219511</v>
      </c>
      <c r="J52" s="15">
        <f t="shared" si="3"/>
        <v>10</v>
      </c>
      <c r="K52" s="29">
        <v>19</v>
      </c>
      <c r="L52" s="29"/>
      <c r="M52" s="29"/>
      <c r="N52" s="29"/>
      <c r="O52" s="29"/>
    </row>
    <row r="53" spans="1:15" ht="15.75" x14ac:dyDescent="0.25">
      <c r="A53" s="43"/>
      <c r="B53" s="43" t="s">
        <v>226</v>
      </c>
      <c r="C53" s="17">
        <v>144.77000000000001</v>
      </c>
      <c r="D53" s="18">
        <v>129</v>
      </c>
      <c r="E53" s="18">
        <v>125</v>
      </c>
      <c r="F53" s="22">
        <v>140</v>
      </c>
      <c r="G53" s="15">
        <f t="shared" si="0"/>
        <v>0.89106859155902463</v>
      </c>
      <c r="H53" s="21">
        <f t="shared" si="1"/>
        <v>0.8634385577122331</v>
      </c>
      <c r="I53" s="21">
        <f t="shared" si="2"/>
        <v>0.96705118463770112</v>
      </c>
      <c r="J53" s="15">
        <f t="shared" si="3"/>
        <v>10</v>
      </c>
      <c r="K53" s="28">
        <v>14</v>
      </c>
      <c r="L53" s="28"/>
      <c r="M53" s="28"/>
      <c r="N53" s="28"/>
      <c r="O53" s="28"/>
    </row>
    <row r="54" spans="1:15" ht="15.75" x14ac:dyDescent="0.25">
      <c r="A54" s="43">
        <v>16</v>
      </c>
      <c r="B54" s="43" t="s">
        <v>56</v>
      </c>
      <c r="C54" s="17">
        <v>46.9</v>
      </c>
      <c r="D54" s="18">
        <v>140</v>
      </c>
      <c r="E54" s="18">
        <v>125</v>
      </c>
      <c r="F54" s="22">
        <v>140</v>
      </c>
      <c r="G54" s="15">
        <f t="shared" si="0"/>
        <v>2.9850746268656718</v>
      </c>
      <c r="H54" s="21">
        <f t="shared" si="1"/>
        <v>2.6652452025586353</v>
      </c>
      <c r="I54" s="21">
        <f t="shared" si="2"/>
        <v>2.9850746268656718</v>
      </c>
      <c r="J54" s="15">
        <f t="shared" si="3"/>
        <v>10</v>
      </c>
      <c r="K54" s="28">
        <v>14</v>
      </c>
      <c r="L54" s="28"/>
      <c r="M54" s="28"/>
      <c r="N54" s="28"/>
      <c r="O54" s="28"/>
    </row>
    <row r="55" spans="1:15" ht="15.75" x14ac:dyDescent="0.25">
      <c r="A55" s="43">
        <v>17</v>
      </c>
      <c r="B55" s="43" t="s">
        <v>57</v>
      </c>
      <c r="C55" s="17">
        <v>241.77</v>
      </c>
      <c r="D55" s="18">
        <v>300</v>
      </c>
      <c r="E55" s="18">
        <v>250</v>
      </c>
      <c r="F55" s="22">
        <v>220</v>
      </c>
      <c r="G55" s="15">
        <f t="shared" si="0"/>
        <v>1.2408487405385282</v>
      </c>
      <c r="H55" s="21">
        <f t="shared" si="1"/>
        <v>1.0340406171154402</v>
      </c>
      <c r="I55" s="21">
        <f t="shared" si="2"/>
        <v>0.90995574306158744</v>
      </c>
      <c r="J55" s="15">
        <f t="shared" si="3"/>
        <v>10</v>
      </c>
      <c r="K55" s="28">
        <v>22</v>
      </c>
      <c r="L55" s="28"/>
      <c r="M55" s="28"/>
      <c r="N55" s="28"/>
      <c r="O55" s="28"/>
    </row>
    <row r="56" spans="1:15" ht="31.5" x14ac:dyDescent="0.25">
      <c r="A56" s="43">
        <v>18</v>
      </c>
      <c r="B56" s="43" t="s">
        <v>212</v>
      </c>
      <c r="C56" s="17">
        <v>115.22</v>
      </c>
      <c r="D56" s="18">
        <v>250</v>
      </c>
      <c r="E56" s="18">
        <v>220</v>
      </c>
      <c r="F56" s="22">
        <v>225</v>
      </c>
      <c r="G56" s="15">
        <f t="shared" si="0"/>
        <v>2.1697621940635305</v>
      </c>
      <c r="H56" s="21">
        <f t="shared" si="1"/>
        <v>1.909390730775907</v>
      </c>
      <c r="I56" s="21">
        <f t="shared" si="2"/>
        <v>1.9527859746571776</v>
      </c>
      <c r="J56" s="15">
        <f t="shared" si="3"/>
        <v>9.7777777777777786</v>
      </c>
      <c r="K56" s="28">
        <v>22</v>
      </c>
      <c r="L56" s="28"/>
      <c r="M56" s="28"/>
      <c r="N56" s="28"/>
      <c r="O56" s="28"/>
    </row>
    <row r="57" spans="1:15" ht="15.75" x14ac:dyDescent="0.25">
      <c r="A57" s="43">
        <v>19</v>
      </c>
      <c r="B57" s="43" t="s">
        <v>58</v>
      </c>
      <c r="C57" s="17">
        <v>218.65</v>
      </c>
      <c r="D57" s="18">
        <v>53</v>
      </c>
      <c r="E57" s="18">
        <v>50</v>
      </c>
      <c r="F57" s="22">
        <v>50</v>
      </c>
      <c r="G57" s="15">
        <f t="shared" si="0"/>
        <v>0.24239652412531443</v>
      </c>
      <c r="H57" s="21">
        <f t="shared" si="1"/>
        <v>0.22867596615595701</v>
      </c>
      <c r="I57" s="21">
        <f t="shared" si="2"/>
        <v>0.22867596615595701</v>
      </c>
      <c r="J57" s="15">
        <f t="shared" si="3"/>
        <v>0</v>
      </c>
      <c r="K57" s="28"/>
      <c r="L57" s="28"/>
      <c r="M57" s="28"/>
      <c r="N57" s="28"/>
      <c r="O57" s="28"/>
    </row>
    <row r="58" spans="1:15" ht="94.5" x14ac:dyDescent="0.25">
      <c r="A58" s="43"/>
      <c r="B58" s="43" t="s">
        <v>245</v>
      </c>
      <c r="C58" s="17"/>
      <c r="D58" s="18"/>
      <c r="E58" s="18"/>
      <c r="F58" s="25"/>
      <c r="G58" s="15"/>
      <c r="H58" s="21"/>
      <c r="I58" s="21"/>
      <c r="J58" s="15"/>
      <c r="K58" s="34">
        <v>5</v>
      </c>
      <c r="L58" s="34"/>
      <c r="M58" s="34"/>
      <c r="N58" s="34"/>
      <c r="O58" s="34"/>
    </row>
    <row r="59" spans="1:15" ht="15.75" x14ac:dyDescent="0.25">
      <c r="A59" s="43">
        <v>20</v>
      </c>
      <c r="B59" s="43" t="s">
        <v>59</v>
      </c>
      <c r="C59" s="17">
        <v>111.66</v>
      </c>
      <c r="D59" s="18">
        <v>246</v>
      </c>
      <c r="E59" s="18">
        <v>240</v>
      </c>
      <c r="F59" s="22">
        <v>240</v>
      </c>
      <c r="G59" s="15">
        <f t="shared" si="0"/>
        <v>2.203116603976357</v>
      </c>
      <c r="H59" s="21">
        <f t="shared" si="1"/>
        <v>2.1493820526598602</v>
      </c>
      <c r="I59" s="21">
        <f t="shared" si="2"/>
        <v>2.1493820526598602</v>
      </c>
      <c r="J59" s="15">
        <f t="shared" si="3"/>
        <v>10</v>
      </c>
      <c r="K59" s="28">
        <v>24</v>
      </c>
      <c r="L59" s="28"/>
      <c r="M59" s="28"/>
      <c r="N59" s="28"/>
      <c r="O59" s="28"/>
    </row>
    <row r="60" spans="1:15" ht="15" customHeight="1" x14ac:dyDescent="0.25">
      <c r="A60" s="43">
        <v>21</v>
      </c>
      <c r="B60" s="46" t="s">
        <v>179</v>
      </c>
      <c r="C60" s="17">
        <v>35.29</v>
      </c>
      <c r="D60" s="22">
        <v>0</v>
      </c>
      <c r="E60" s="22">
        <v>0</v>
      </c>
      <c r="F60" s="22">
        <v>0</v>
      </c>
      <c r="G60" s="15">
        <f t="shared" si="0"/>
        <v>0</v>
      </c>
      <c r="H60" s="21">
        <f t="shared" si="1"/>
        <v>0</v>
      </c>
      <c r="I60" s="21">
        <f t="shared" si="2"/>
        <v>0</v>
      </c>
      <c r="J60" s="15">
        <v>0</v>
      </c>
      <c r="K60" s="28">
        <v>0</v>
      </c>
      <c r="L60" s="28"/>
      <c r="M60" s="28"/>
      <c r="N60" s="28"/>
      <c r="O60" s="28"/>
    </row>
    <row r="61" spans="1:15" ht="15.75" x14ac:dyDescent="0.25">
      <c r="A61" s="145" t="s">
        <v>60</v>
      </c>
      <c r="B61" s="145"/>
      <c r="C61" s="16">
        <f>SUM(C34:C60)</f>
        <v>3144.91</v>
      </c>
      <c r="D61" s="41">
        <f t="shared" ref="D61:F61" si="8">SUM(D34:D60)</f>
        <v>2035</v>
      </c>
      <c r="E61" s="41">
        <f t="shared" si="8"/>
        <v>1907</v>
      </c>
      <c r="F61" s="41">
        <f t="shared" si="8"/>
        <v>2422</v>
      </c>
      <c r="G61" s="15">
        <f t="shared" si="0"/>
        <v>0.64707734084600199</v>
      </c>
      <c r="H61" s="21">
        <f t="shared" si="1"/>
        <v>0.60637665306797339</v>
      </c>
      <c r="I61" s="21">
        <f t="shared" si="2"/>
        <v>0.77013332654988542</v>
      </c>
      <c r="J61" s="15">
        <f t="shared" si="3"/>
        <v>9.7853014037985133</v>
      </c>
      <c r="K61" s="28">
        <f>SUM(K34:K60)</f>
        <v>237</v>
      </c>
      <c r="L61" s="28"/>
      <c r="M61" s="28"/>
      <c r="N61" s="28"/>
      <c r="O61" s="28"/>
    </row>
    <row r="62" spans="1:15" ht="15.75" x14ac:dyDescent="0.25">
      <c r="A62" s="145" t="s">
        <v>61</v>
      </c>
      <c r="B62" s="145"/>
      <c r="C62" s="16"/>
      <c r="D62" s="41"/>
      <c r="E62" s="41"/>
      <c r="F62" s="41"/>
      <c r="G62" s="15"/>
      <c r="H62" s="21"/>
      <c r="I62" s="21"/>
      <c r="J62" s="15"/>
      <c r="K62" s="28"/>
      <c r="L62" s="28"/>
      <c r="M62" s="28"/>
      <c r="N62" s="28"/>
      <c r="O62" s="28"/>
    </row>
    <row r="63" spans="1:15" ht="15.75" x14ac:dyDescent="0.25">
      <c r="A63" s="43">
        <v>1</v>
      </c>
      <c r="B63" s="43" t="s">
        <v>62</v>
      </c>
      <c r="C63" s="17">
        <v>78.510000000000005</v>
      </c>
      <c r="D63" s="18">
        <v>50</v>
      </c>
      <c r="E63" s="18">
        <v>25</v>
      </c>
      <c r="F63" s="25">
        <v>25</v>
      </c>
      <c r="G63" s="15">
        <f t="shared" si="0"/>
        <v>0.63686154629983438</v>
      </c>
      <c r="H63" s="21">
        <f t="shared" si="1"/>
        <v>0.31843077314991719</v>
      </c>
      <c r="I63" s="21">
        <f t="shared" si="2"/>
        <v>0.31843077314991719</v>
      </c>
      <c r="J63" s="15">
        <f t="shared" si="3"/>
        <v>8</v>
      </c>
      <c r="K63" s="28">
        <v>2</v>
      </c>
      <c r="L63" s="28"/>
      <c r="M63" s="28"/>
      <c r="N63" s="28"/>
      <c r="O63" s="28"/>
    </row>
    <row r="64" spans="1:15" ht="15.75" x14ac:dyDescent="0.25">
      <c r="A64" s="43">
        <v>2</v>
      </c>
      <c r="B64" s="43" t="s">
        <v>63</v>
      </c>
      <c r="C64" s="17">
        <v>121.45</v>
      </c>
      <c r="D64" s="18">
        <v>0</v>
      </c>
      <c r="E64" s="18">
        <v>0</v>
      </c>
      <c r="F64" s="25">
        <v>0</v>
      </c>
      <c r="G64" s="15">
        <f t="shared" si="0"/>
        <v>0</v>
      </c>
      <c r="H64" s="21">
        <f t="shared" si="1"/>
        <v>0</v>
      </c>
      <c r="I64" s="21">
        <f t="shared" si="2"/>
        <v>0</v>
      </c>
      <c r="J64" s="15">
        <v>0</v>
      </c>
      <c r="K64" s="28">
        <v>0</v>
      </c>
      <c r="L64" s="28"/>
      <c r="M64" s="28"/>
      <c r="N64" s="28"/>
      <c r="O64" s="28"/>
    </row>
    <row r="65" spans="1:15" ht="15.75" x14ac:dyDescent="0.25">
      <c r="A65" s="43">
        <v>3</v>
      </c>
      <c r="B65" s="43" t="s">
        <v>64</v>
      </c>
      <c r="C65" s="17">
        <v>27.63</v>
      </c>
      <c r="D65" s="18">
        <v>0</v>
      </c>
      <c r="E65" s="18">
        <v>0</v>
      </c>
      <c r="F65" s="25">
        <v>0</v>
      </c>
      <c r="G65" s="15">
        <f t="shared" ref="G65:G102" si="9">D65/C65</f>
        <v>0</v>
      </c>
      <c r="H65" s="21">
        <f t="shared" ref="H65:H102" si="10">E65/C65</f>
        <v>0</v>
      </c>
      <c r="I65" s="21">
        <f t="shared" ref="I65:I102" si="11">F65/C65</f>
        <v>0</v>
      </c>
      <c r="J65" s="15">
        <v>0</v>
      </c>
      <c r="K65" s="28">
        <v>0</v>
      </c>
      <c r="L65" s="28"/>
      <c r="M65" s="28"/>
      <c r="N65" s="28"/>
      <c r="O65" s="28"/>
    </row>
    <row r="66" spans="1:15" ht="15.75" x14ac:dyDescent="0.25">
      <c r="A66" s="43">
        <v>4</v>
      </c>
      <c r="B66" s="43" t="s">
        <v>162</v>
      </c>
      <c r="C66" s="17">
        <v>9.34</v>
      </c>
      <c r="D66" s="18">
        <v>63</v>
      </c>
      <c r="E66" s="18">
        <v>60</v>
      </c>
      <c r="F66" s="22">
        <v>120</v>
      </c>
      <c r="G66" s="15">
        <f t="shared" si="9"/>
        <v>6.745182012847966</v>
      </c>
      <c r="H66" s="21">
        <f t="shared" si="10"/>
        <v>6.4239828693790155</v>
      </c>
      <c r="I66" s="21">
        <f t="shared" si="11"/>
        <v>12.847965738758031</v>
      </c>
      <c r="J66" s="15">
        <f t="shared" ref="J66:J102" si="12">K66*100/F66</f>
        <v>10</v>
      </c>
      <c r="K66" s="28">
        <v>12</v>
      </c>
      <c r="L66" s="28"/>
      <c r="M66" s="28"/>
      <c r="N66" s="28"/>
      <c r="O66" s="28"/>
    </row>
    <row r="67" spans="1:15" ht="15.75" x14ac:dyDescent="0.25">
      <c r="A67" s="43">
        <v>5</v>
      </c>
      <c r="B67" s="43" t="s">
        <v>65</v>
      </c>
      <c r="C67" s="17">
        <v>1457.32</v>
      </c>
      <c r="D67" s="18">
        <v>0</v>
      </c>
      <c r="E67" s="18">
        <v>0</v>
      </c>
      <c r="F67" s="25">
        <v>0</v>
      </c>
      <c r="G67" s="15">
        <f t="shared" si="9"/>
        <v>0</v>
      </c>
      <c r="H67" s="21">
        <f t="shared" si="10"/>
        <v>0</v>
      </c>
      <c r="I67" s="21">
        <f t="shared" si="11"/>
        <v>0</v>
      </c>
      <c r="J67" s="15">
        <v>0</v>
      </c>
      <c r="K67" s="28">
        <v>0</v>
      </c>
      <c r="L67" s="28"/>
      <c r="M67" s="28"/>
      <c r="N67" s="28"/>
      <c r="O67" s="28"/>
    </row>
    <row r="68" spans="1:15" ht="15.75" x14ac:dyDescent="0.25">
      <c r="A68" s="43">
        <v>6</v>
      </c>
      <c r="B68" s="43" t="s">
        <v>66</v>
      </c>
      <c r="C68" s="17">
        <v>229.9</v>
      </c>
      <c r="D68" s="18">
        <v>0</v>
      </c>
      <c r="E68" s="18">
        <v>0</v>
      </c>
      <c r="F68" s="25">
        <v>0</v>
      </c>
      <c r="G68" s="15">
        <f t="shared" si="9"/>
        <v>0</v>
      </c>
      <c r="H68" s="21">
        <f t="shared" si="10"/>
        <v>0</v>
      </c>
      <c r="I68" s="21">
        <f t="shared" si="11"/>
        <v>0</v>
      </c>
      <c r="J68" s="15">
        <v>0</v>
      </c>
      <c r="K68" s="28">
        <v>0</v>
      </c>
      <c r="L68" s="28"/>
      <c r="M68" s="28"/>
      <c r="N68" s="28"/>
      <c r="O68" s="28"/>
    </row>
    <row r="69" spans="1:15" ht="15.75" x14ac:dyDescent="0.25">
      <c r="A69" s="43">
        <v>7</v>
      </c>
      <c r="B69" s="43" t="s">
        <v>67</v>
      </c>
      <c r="C69" s="17">
        <v>109.49</v>
      </c>
      <c r="D69" s="18">
        <v>58</v>
      </c>
      <c r="E69" s="18">
        <v>53</v>
      </c>
      <c r="F69" s="25">
        <v>50</v>
      </c>
      <c r="G69" s="15">
        <f t="shared" si="9"/>
        <v>0.52972874235089962</v>
      </c>
      <c r="H69" s="21">
        <f t="shared" si="10"/>
        <v>0.48406247145858072</v>
      </c>
      <c r="I69" s="21">
        <f t="shared" si="11"/>
        <v>0.45666270892318933</v>
      </c>
      <c r="J69" s="15">
        <f t="shared" si="12"/>
        <v>10</v>
      </c>
      <c r="K69" s="28">
        <v>5</v>
      </c>
      <c r="L69" s="28"/>
      <c r="M69" s="28"/>
      <c r="N69" s="28"/>
      <c r="O69" s="28"/>
    </row>
    <row r="70" spans="1:15" ht="15.75" x14ac:dyDescent="0.25">
      <c r="A70" s="43">
        <v>8</v>
      </c>
      <c r="B70" s="43" t="s">
        <v>68</v>
      </c>
      <c r="C70" s="17">
        <v>37.19</v>
      </c>
      <c r="D70" s="18">
        <v>0</v>
      </c>
      <c r="E70" s="18">
        <v>0</v>
      </c>
      <c r="F70" s="25">
        <v>0</v>
      </c>
      <c r="G70" s="15">
        <f t="shared" si="9"/>
        <v>0</v>
      </c>
      <c r="H70" s="21">
        <f t="shared" si="10"/>
        <v>0</v>
      </c>
      <c r="I70" s="21">
        <f t="shared" si="11"/>
        <v>0</v>
      </c>
      <c r="J70" s="15">
        <v>0</v>
      </c>
      <c r="K70" s="28">
        <v>0</v>
      </c>
      <c r="L70" s="28"/>
      <c r="M70" s="28"/>
      <c r="N70" s="28"/>
      <c r="O70" s="28"/>
    </row>
    <row r="71" spans="1:15" ht="31.5" x14ac:dyDescent="0.25">
      <c r="A71" s="43">
        <v>9</v>
      </c>
      <c r="B71" s="43" t="s">
        <v>236</v>
      </c>
      <c r="C71" s="17">
        <v>111.64</v>
      </c>
      <c r="D71" s="18">
        <v>0</v>
      </c>
      <c r="E71" s="18">
        <v>0</v>
      </c>
      <c r="F71" s="25">
        <v>0</v>
      </c>
      <c r="G71" s="15">
        <f t="shared" si="9"/>
        <v>0</v>
      </c>
      <c r="H71" s="21">
        <f t="shared" si="10"/>
        <v>0</v>
      </c>
      <c r="I71" s="21">
        <f t="shared" si="11"/>
        <v>0</v>
      </c>
      <c r="J71" s="15">
        <v>0</v>
      </c>
      <c r="K71" s="33">
        <v>0</v>
      </c>
      <c r="L71" s="33"/>
      <c r="M71" s="33"/>
      <c r="N71" s="33"/>
      <c r="O71" s="33"/>
    </row>
    <row r="72" spans="1:15" ht="19.350000000000001" customHeight="1" x14ac:dyDescent="0.25">
      <c r="A72" s="43">
        <v>10</v>
      </c>
      <c r="B72" s="45" t="s">
        <v>212</v>
      </c>
      <c r="C72" s="17">
        <v>82.98</v>
      </c>
      <c r="D72" s="18">
        <v>0</v>
      </c>
      <c r="E72" s="18">
        <v>0</v>
      </c>
      <c r="F72" s="25">
        <v>0</v>
      </c>
      <c r="G72" s="15">
        <f t="shared" si="9"/>
        <v>0</v>
      </c>
      <c r="H72" s="21">
        <f t="shared" si="10"/>
        <v>0</v>
      </c>
      <c r="I72" s="21">
        <f t="shared" si="11"/>
        <v>0</v>
      </c>
      <c r="J72" s="15">
        <v>0</v>
      </c>
      <c r="K72" s="28">
        <v>0</v>
      </c>
      <c r="L72" s="28"/>
      <c r="M72" s="28"/>
      <c r="N72" s="28"/>
      <c r="O72" s="28"/>
    </row>
    <row r="73" spans="1:15" ht="17.45" customHeight="1" x14ac:dyDescent="0.25">
      <c r="A73" s="43">
        <v>11</v>
      </c>
      <c r="B73" s="43" t="s">
        <v>179</v>
      </c>
      <c r="C73" s="17">
        <v>22.27</v>
      </c>
      <c r="D73" s="18">
        <v>22</v>
      </c>
      <c r="E73" s="18">
        <v>20</v>
      </c>
      <c r="F73" s="25">
        <v>20</v>
      </c>
      <c r="G73" s="15">
        <f t="shared" si="9"/>
        <v>0.98787606645711723</v>
      </c>
      <c r="H73" s="21">
        <f t="shared" si="10"/>
        <v>0.89806915132465204</v>
      </c>
      <c r="I73" s="21">
        <f t="shared" si="11"/>
        <v>0.89806915132465204</v>
      </c>
      <c r="J73" s="15">
        <f t="shared" si="12"/>
        <v>0</v>
      </c>
      <c r="K73" s="28">
        <v>0</v>
      </c>
      <c r="L73" s="28"/>
      <c r="M73" s="28"/>
      <c r="N73" s="28"/>
      <c r="O73" s="28"/>
    </row>
    <row r="74" spans="1:15" ht="31.35" customHeight="1" x14ac:dyDescent="0.25">
      <c r="A74" s="146" t="s">
        <v>69</v>
      </c>
      <c r="B74" s="147"/>
      <c r="C74" s="16">
        <f>SUM(C63:C73)</f>
        <v>2287.7199999999998</v>
      </c>
      <c r="D74" s="41">
        <f t="shared" ref="D74:F74" si="13">SUM(D63:D73)</f>
        <v>193</v>
      </c>
      <c r="E74" s="41">
        <f t="shared" si="13"/>
        <v>158</v>
      </c>
      <c r="F74" s="41">
        <f t="shared" si="13"/>
        <v>215</v>
      </c>
      <c r="G74" s="15">
        <f t="shared" si="9"/>
        <v>8.4363471054149985E-2</v>
      </c>
      <c r="H74" s="21">
        <f t="shared" si="10"/>
        <v>6.906439599251657E-2</v>
      </c>
      <c r="I74" s="21">
        <f t="shared" si="11"/>
        <v>9.398003252146242E-2</v>
      </c>
      <c r="J74" s="15">
        <f t="shared" si="12"/>
        <v>8.8372093023255811</v>
      </c>
      <c r="K74" s="28">
        <f>SUM(K63:K73)</f>
        <v>19</v>
      </c>
      <c r="L74" s="28"/>
      <c r="M74" s="28"/>
      <c r="N74" s="28"/>
      <c r="O74" s="28"/>
    </row>
    <row r="75" spans="1:15" ht="30.6" customHeight="1" x14ac:dyDescent="0.25">
      <c r="A75" s="145" t="s">
        <v>83</v>
      </c>
      <c r="B75" s="145"/>
      <c r="C75" s="16"/>
      <c r="D75" s="41"/>
      <c r="E75" s="41"/>
      <c r="F75" s="41"/>
      <c r="G75" s="15"/>
      <c r="H75" s="21"/>
      <c r="I75" s="21"/>
      <c r="J75" s="15"/>
      <c r="K75" s="28"/>
      <c r="L75" s="28"/>
      <c r="M75" s="28"/>
      <c r="N75" s="28"/>
      <c r="O75" s="28"/>
    </row>
    <row r="76" spans="1:15" ht="15.75" x14ac:dyDescent="0.25">
      <c r="A76" s="43">
        <v>1</v>
      </c>
      <c r="B76" s="43" t="s">
        <v>84</v>
      </c>
      <c r="C76" s="17">
        <v>915.53</v>
      </c>
      <c r="D76" s="18">
        <v>0</v>
      </c>
      <c r="E76" s="18">
        <v>25</v>
      </c>
      <c r="F76" s="25">
        <v>25</v>
      </c>
      <c r="G76" s="15">
        <f t="shared" si="9"/>
        <v>0</v>
      </c>
      <c r="H76" s="21">
        <f t="shared" si="10"/>
        <v>2.7306587441154304E-2</v>
      </c>
      <c r="I76" s="21">
        <f t="shared" si="11"/>
        <v>2.7306587441154304E-2</v>
      </c>
      <c r="J76" s="15">
        <f t="shared" si="12"/>
        <v>8</v>
      </c>
      <c r="K76" s="28">
        <v>2</v>
      </c>
      <c r="L76" s="28"/>
      <c r="M76" s="28"/>
      <c r="N76" s="28"/>
      <c r="O76" s="28"/>
    </row>
    <row r="77" spans="1:15" ht="15.75" x14ac:dyDescent="0.25">
      <c r="A77" s="43">
        <v>2</v>
      </c>
      <c r="B77" s="43" t="s">
        <v>85</v>
      </c>
      <c r="C77" s="17">
        <v>56.6</v>
      </c>
      <c r="D77" s="18">
        <v>0</v>
      </c>
      <c r="E77" s="18">
        <v>0</v>
      </c>
      <c r="F77" s="25">
        <v>0</v>
      </c>
      <c r="G77" s="15">
        <f t="shared" si="9"/>
        <v>0</v>
      </c>
      <c r="H77" s="21">
        <f t="shared" si="10"/>
        <v>0</v>
      </c>
      <c r="I77" s="21">
        <f t="shared" si="11"/>
        <v>0</v>
      </c>
      <c r="J77" s="15">
        <v>0</v>
      </c>
      <c r="K77" s="28">
        <v>0</v>
      </c>
      <c r="L77" s="28"/>
      <c r="M77" s="28"/>
      <c r="N77" s="28"/>
      <c r="O77" s="28"/>
    </row>
    <row r="78" spans="1:15" ht="15.75" x14ac:dyDescent="0.25">
      <c r="A78" s="43">
        <v>3</v>
      </c>
      <c r="B78" s="43" t="s">
        <v>86</v>
      </c>
      <c r="C78" s="17">
        <v>34.89</v>
      </c>
      <c r="D78" s="18">
        <v>0</v>
      </c>
      <c r="E78" s="18">
        <v>0</v>
      </c>
      <c r="F78" s="25">
        <v>0</v>
      </c>
      <c r="G78" s="15">
        <f t="shared" si="9"/>
        <v>0</v>
      </c>
      <c r="H78" s="21">
        <f t="shared" si="10"/>
        <v>0</v>
      </c>
      <c r="I78" s="21">
        <f t="shared" si="11"/>
        <v>0</v>
      </c>
      <c r="J78" s="15">
        <v>0</v>
      </c>
      <c r="K78" s="28">
        <v>0</v>
      </c>
      <c r="L78" s="28"/>
      <c r="M78" s="28"/>
      <c r="N78" s="28"/>
      <c r="O78" s="28"/>
    </row>
    <row r="79" spans="1:15" ht="15.75" x14ac:dyDescent="0.25">
      <c r="A79" s="43">
        <v>4</v>
      </c>
      <c r="B79" s="43" t="s">
        <v>87</v>
      </c>
      <c r="C79" s="17">
        <v>96.12</v>
      </c>
      <c r="D79" s="18">
        <v>0</v>
      </c>
      <c r="E79" s="18">
        <v>0</v>
      </c>
      <c r="F79" s="25">
        <v>0</v>
      </c>
      <c r="G79" s="15">
        <f t="shared" si="9"/>
        <v>0</v>
      </c>
      <c r="H79" s="21">
        <f t="shared" si="10"/>
        <v>0</v>
      </c>
      <c r="I79" s="21">
        <f t="shared" si="11"/>
        <v>0</v>
      </c>
      <c r="J79" s="15">
        <v>0</v>
      </c>
      <c r="K79" s="28">
        <v>0</v>
      </c>
      <c r="L79" s="28"/>
      <c r="M79" s="28"/>
      <c r="N79" s="28"/>
      <c r="O79" s="28"/>
    </row>
    <row r="80" spans="1:15" ht="15.75" x14ac:dyDescent="0.25">
      <c r="A80" s="43">
        <v>5</v>
      </c>
      <c r="B80" s="43" t="s">
        <v>88</v>
      </c>
      <c r="C80" s="17">
        <v>65.33</v>
      </c>
      <c r="D80" s="18">
        <v>0</v>
      </c>
      <c r="E80" s="18">
        <v>0</v>
      </c>
      <c r="F80" s="25">
        <v>0</v>
      </c>
      <c r="G80" s="15">
        <f t="shared" si="9"/>
        <v>0</v>
      </c>
      <c r="H80" s="21">
        <f t="shared" si="10"/>
        <v>0</v>
      </c>
      <c r="I80" s="21">
        <f t="shared" si="11"/>
        <v>0</v>
      </c>
      <c r="J80" s="15">
        <v>0</v>
      </c>
      <c r="K80" s="28">
        <v>0</v>
      </c>
      <c r="L80" s="28"/>
      <c r="M80" s="28"/>
      <c r="N80" s="28"/>
      <c r="O80" s="28"/>
    </row>
    <row r="81" spans="1:15" ht="15.75" x14ac:dyDescent="0.25">
      <c r="A81" s="43">
        <v>6</v>
      </c>
      <c r="B81" s="43" t="s">
        <v>89</v>
      </c>
      <c r="C81" s="17">
        <v>136.11000000000001</v>
      </c>
      <c r="D81" s="18">
        <v>0</v>
      </c>
      <c r="E81" s="18">
        <v>0</v>
      </c>
      <c r="F81" s="25">
        <v>0</v>
      </c>
      <c r="G81" s="15">
        <f t="shared" si="9"/>
        <v>0</v>
      </c>
      <c r="H81" s="21">
        <f t="shared" si="10"/>
        <v>0</v>
      </c>
      <c r="I81" s="21">
        <f t="shared" si="11"/>
        <v>0</v>
      </c>
      <c r="J81" s="15">
        <v>0</v>
      </c>
      <c r="K81" s="28">
        <v>0</v>
      </c>
      <c r="L81" s="28"/>
      <c r="M81" s="28"/>
      <c r="N81" s="28"/>
      <c r="O81" s="28"/>
    </row>
    <row r="82" spans="1:15" ht="15.6" customHeight="1" x14ac:dyDescent="0.25">
      <c r="A82" s="43">
        <v>7</v>
      </c>
      <c r="B82" s="43" t="s">
        <v>90</v>
      </c>
      <c r="C82" s="17">
        <v>522.54</v>
      </c>
      <c r="D82" s="18">
        <v>15</v>
      </c>
      <c r="E82" s="18">
        <v>10</v>
      </c>
      <c r="F82" s="25">
        <v>15</v>
      </c>
      <c r="G82" s="15">
        <f t="shared" si="9"/>
        <v>2.8705936387644966E-2</v>
      </c>
      <c r="H82" s="21">
        <f t="shared" si="10"/>
        <v>1.9137290925096646E-2</v>
      </c>
      <c r="I82" s="21">
        <f t="shared" si="11"/>
        <v>2.8705936387644966E-2</v>
      </c>
      <c r="J82" s="15">
        <f t="shared" si="12"/>
        <v>6.666666666666667</v>
      </c>
      <c r="K82" s="28">
        <v>1</v>
      </c>
      <c r="L82" s="28"/>
      <c r="M82" s="28"/>
      <c r="N82" s="28"/>
      <c r="O82" s="28"/>
    </row>
    <row r="83" spans="1:15" ht="31.5" x14ac:dyDescent="0.25">
      <c r="A83" s="43">
        <v>8</v>
      </c>
      <c r="B83" s="43" t="s">
        <v>91</v>
      </c>
      <c r="C83" s="17">
        <v>286.06</v>
      </c>
      <c r="D83" s="18">
        <v>24</v>
      </c>
      <c r="E83" s="18">
        <v>24</v>
      </c>
      <c r="F83" s="25">
        <v>25</v>
      </c>
      <c r="G83" s="15">
        <f t="shared" si="9"/>
        <v>8.3898482835768715E-2</v>
      </c>
      <c r="H83" s="21">
        <f t="shared" si="10"/>
        <v>8.3898482835768715E-2</v>
      </c>
      <c r="I83" s="21">
        <f t="shared" si="11"/>
        <v>8.739425295392575E-2</v>
      </c>
      <c r="J83" s="15">
        <f t="shared" si="12"/>
        <v>8</v>
      </c>
      <c r="K83" s="28">
        <v>2</v>
      </c>
      <c r="L83" s="28"/>
      <c r="M83" s="28"/>
      <c r="N83" s="28"/>
      <c r="O83" s="28"/>
    </row>
    <row r="84" spans="1:15" ht="15.75" x14ac:dyDescent="0.25">
      <c r="A84" s="43">
        <v>10</v>
      </c>
      <c r="B84" s="43" t="s">
        <v>92</v>
      </c>
      <c r="C84" s="17">
        <v>118.92</v>
      </c>
      <c r="D84" s="18">
        <v>0</v>
      </c>
      <c r="E84" s="18">
        <v>0</v>
      </c>
      <c r="F84" s="25">
        <v>0</v>
      </c>
      <c r="G84" s="15">
        <f t="shared" si="9"/>
        <v>0</v>
      </c>
      <c r="H84" s="21">
        <f t="shared" si="10"/>
        <v>0</v>
      </c>
      <c r="I84" s="21">
        <f t="shared" si="11"/>
        <v>0</v>
      </c>
      <c r="J84" s="15">
        <v>0</v>
      </c>
      <c r="K84" s="28">
        <v>0</v>
      </c>
      <c r="L84" s="28"/>
      <c r="M84" s="28"/>
      <c r="N84" s="28"/>
      <c r="O84" s="28"/>
    </row>
    <row r="85" spans="1:15" ht="15.75" x14ac:dyDescent="0.25">
      <c r="A85" s="43">
        <v>11</v>
      </c>
      <c r="B85" s="43" t="s">
        <v>242</v>
      </c>
      <c r="C85" s="17"/>
      <c r="D85" s="18"/>
      <c r="E85" s="18"/>
      <c r="F85" s="25"/>
      <c r="G85" s="15"/>
      <c r="H85" s="21"/>
      <c r="I85" s="21"/>
      <c r="J85" s="15"/>
      <c r="K85" s="29"/>
      <c r="L85" s="29"/>
      <c r="M85" s="29"/>
      <c r="N85" s="29"/>
      <c r="O85" s="29"/>
    </row>
    <row r="86" spans="1:15" ht="15.75" x14ac:dyDescent="0.25">
      <c r="A86" s="43"/>
      <c r="B86" s="43" t="s">
        <v>228</v>
      </c>
      <c r="C86" s="17">
        <v>585.29</v>
      </c>
      <c r="D86" s="18">
        <v>0</v>
      </c>
      <c r="E86" s="18">
        <v>0</v>
      </c>
      <c r="F86" s="25">
        <v>0</v>
      </c>
      <c r="G86" s="15">
        <f t="shared" si="9"/>
        <v>0</v>
      </c>
      <c r="H86" s="21">
        <f t="shared" si="10"/>
        <v>0</v>
      </c>
      <c r="I86" s="21">
        <f t="shared" si="11"/>
        <v>0</v>
      </c>
      <c r="J86" s="15">
        <v>0</v>
      </c>
      <c r="K86" s="28">
        <v>0</v>
      </c>
      <c r="L86" s="28"/>
      <c r="M86" s="28"/>
      <c r="N86" s="28"/>
      <c r="O86" s="28"/>
    </row>
    <row r="87" spans="1:15" ht="15.75" x14ac:dyDescent="0.25">
      <c r="A87" s="43">
        <v>12</v>
      </c>
      <c r="B87" s="43" t="s">
        <v>93</v>
      </c>
      <c r="C87" s="17">
        <v>197.56</v>
      </c>
      <c r="D87" s="18">
        <v>0</v>
      </c>
      <c r="E87" s="18">
        <v>0</v>
      </c>
      <c r="F87" s="25">
        <v>0</v>
      </c>
      <c r="G87" s="15">
        <f t="shared" si="9"/>
        <v>0</v>
      </c>
      <c r="H87" s="21">
        <f t="shared" si="10"/>
        <v>0</v>
      </c>
      <c r="I87" s="21">
        <f t="shared" si="11"/>
        <v>0</v>
      </c>
      <c r="J87" s="15">
        <v>0</v>
      </c>
      <c r="K87" s="28">
        <v>0</v>
      </c>
      <c r="L87" s="28"/>
      <c r="M87" s="28"/>
      <c r="N87" s="28"/>
      <c r="O87" s="28"/>
    </row>
    <row r="88" spans="1:15" ht="15.75" x14ac:dyDescent="0.25">
      <c r="A88" s="43">
        <v>13</v>
      </c>
      <c r="B88" s="43" t="s">
        <v>94</v>
      </c>
      <c r="C88" s="17">
        <v>108.66</v>
      </c>
      <c r="D88" s="18">
        <v>0</v>
      </c>
      <c r="E88" s="18">
        <v>0</v>
      </c>
      <c r="F88" s="25">
        <v>0</v>
      </c>
      <c r="G88" s="15">
        <f t="shared" si="9"/>
        <v>0</v>
      </c>
      <c r="H88" s="21">
        <f t="shared" si="10"/>
        <v>0</v>
      </c>
      <c r="I88" s="21">
        <f t="shared" si="11"/>
        <v>0</v>
      </c>
      <c r="J88" s="15">
        <v>0</v>
      </c>
      <c r="K88" s="28">
        <v>0</v>
      </c>
      <c r="L88" s="28"/>
      <c r="M88" s="28"/>
      <c r="N88" s="28"/>
      <c r="O88" s="28"/>
    </row>
    <row r="89" spans="1:15" ht="15.75" x14ac:dyDescent="0.25">
      <c r="A89" s="43">
        <v>14</v>
      </c>
      <c r="B89" s="43" t="s">
        <v>95</v>
      </c>
      <c r="C89" s="17">
        <v>32.26</v>
      </c>
      <c r="D89" s="18">
        <v>0</v>
      </c>
      <c r="E89" s="18">
        <v>0</v>
      </c>
      <c r="F89" s="25">
        <v>0</v>
      </c>
      <c r="G89" s="15">
        <f t="shared" si="9"/>
        <v>0</v>
      </c>
      <c r="H89" s="21">
        <f t="shared" si="10"/>
        <v>0</v>
      </c>
      <c r="I89" s="21">
        <f t="shared" si="11"/>
        <v>0</v>
      </c>
      <c r="J89" s="15">
        <v>0</v>
      </c>
      <c r="K89" s="28">
        <v>0</v>
      </c>
      <c r="L89" s="28"/>
      <c r="M89" s="28"/>
      <c r="N89" s="28"/>
      <c r="O89" s="28"/>
    </row>
    <row r="90" spans="1:15" ht="18.600000000000001" customHeight="1" x14ac:dyDescent="0.25">
      <c r="A90" s="43">
        <v>15</v>
      </c>
      <c r="B90" s="54" t="s">
        <v>212</v>
      </c>
      <c r="C90" s="17">
        <v>116.86</v>
      </c>
      <c r="D90" s="18">
        <v>0</v>
      </c>
      <c r="E90" s="18">
        <v>0</v>
      </c>
      <c r="F90" s="25">
        <v>0</v>
      </c>
      <c r="G90" s="15">
        <f t="shared" si="9"/>
        <v>0</v>
      </c>
      <c r="H90" s="21">
        <f t="shared" si="10"/>
        <v>0</v>
      </c>
      <c r="I90" s="21">
        <f t="shared" si="11"/>
        <v>0</v>
      </c>
      <c r="J90" s="15">
        <v>0</v>
      </c>
      <c r="K90" s="28">
        <v>0</v>
      </c>
      <c r="L90" s="28"/>
      <c r="M90" s="28"/>
      <c r="N90" s="28"/>
      <c r="O90" s="28"/>
    </row>
    <row r="91" spans="1:15" ht="32.450000000000003" customHeight="1" x14ac:dyDescent="0.25">
      <c r="A91" s="145" t="s">
        <v>96</v>
      </c>
      <c r="B91" s="145"/>
      <c r="C91" s="16">
        <f>SUM(C76:C90)</f>
        <v>3272.73</v>
      </c>
      <c r="D91" s="41">
        <f t="shared" ref="D91:F91" si="14">SUM(D76:D90)</f>
        <v>39</v>
      </c>
      <c r="E91" s="41">
        <f t="shared" si="14"/>
        <v>59</v>
      </c>
      <c r="F91" s="41">
        <f t="shared" si="14"/>
        <v>65</v>
      </c>
      <c r="G91" s="15">
        <f t="shared" si="9"/>
        <v>1.1916656736119387E-2</v>
      </c>
      <c r="H91" s="21">
        <f t="shared" si="10"/>
        <v>1.802776275464215E-2</v>
      </c>
      <c r="I91" s="21">
        <f t="shared" si="11"/>
        <v>1.9861094560198977E-2</v>
      </c>
      <c r="J91" s="15">
        <f t="shared" si="12"/>
        <v>7.6923076923076925</v>
      </c>
      <c r="K91" s="28">
        <f>SUM(K76:K90)</f>
        <v>5</v>
      </c>
      <c r="L91" s="28"/>
      <c r="M91" s="28"/>
      <c r="N91" s="28"/>
      <c r="O91" s="28"/>
    </row>
    <row r="92" spans="1:15" ht="31.35" customHeight="1" x14ac:dyDescent="0.25">
      <c r="A92" s="145" t="s">
        <v>161</v>
      </c>
      <c r="B92" s="145"/>
      <c r="C92" s="16"/>
      <c r="D92" s="41"/>
      <c r="E92" s="41"/>
      <c r="F92" s="41"/>
      <c r="G92" s="15"/>
      <c r="H92" s="21"/>
      <c r="I92" s="21"/>
      <c r="J92" s="15"/>
      <c r="K92" s="28"/>
      <c r="L92" s="28"/>
      <c r="M92" s="28"/>
      <c r="N92" s="28"/>
      <c r="O92" s="28"/>
    </row>
    <row r="93" spans="1:15" ht="15.75" x14ac:dyDescent="0.25">
      <c r="A93" s="43">
        <v>1</v>
      </c>
      <c r="B93" s="43" t="s">
        <v>97</v>
      </c>
      <c r="C93" s="17">
        <v>544.51</v>
      </c>
      <c r="D93" s="18">
        <v>0</v>
      </c>
      <c r="E93" s="18">
        <v>0</v>
      </c>
      <c r="F93" s="22">
        <v>0</v>
      </c>
      <c r="G93" s="15">
        <f t="shared" si="9"/>
        <v>0</v>
      </c>
      <c r="H93" s="21">
        <f t="shared" si="10"/>
        <v>0</v>
      </c>
      <c r="I93" s="21">
        <f t="shared" si="11"/>
        <v>0</v>
      </c>
      <c r="J93" s="15">
        <v>0</v>
      </c>
      <c r="K93" s="28">
        <v>0</v>
      </c>
      <c r="L93" s="28"/>
      <c r="M93" s="28"/>
      <c r="N93" s="28"/>
      <c r="O93" s="28"/>
    </row>
    <row r="94" spans="1:15" ht="15.75" x14ac:dyDescent="0.25">
      <c r="A94" s="43">
        <v>2</v>
      </c>
      <c r="B94" s="43" t="s">
        <v>98</v>
      </c>
      <c r="C94" s="17">
        <v>330.44</v>
      </c>
      <c r="D94" s="18">
        <v>0</v>
      </c>
      <c r="E94" s="18">
        <v>0</v>
      </c>
      <c r="F94" s="22">
        <v>0</v>
      </c>
      <c r="G94" s="15">
        <f t="shared" si="9"/>
        <v>0</v>
      </c>
      <c r="H94" s="21">
        <f t="shared" si="10"/>
        <v>0</v>
      </c>
      <c r="I94" s="21">
        <f t="shared" si="11"/>
        <v>0</v>
      </c>
      <c r="J94" s="15">
        <v>0</v>
      </c>
      <c r="K94" s="28">
        <v>0</v>
      </c>
      <c r="L94" s="28"/>
      <c r="M94" s="28"/>
      <c r="N94" s="28"/>
      <c r="O94" s="28"/>
    </row>
    <row r="95" spans="1:15" ht="15.75" x14ac:dyDescent="0.25">
      <c r="A95" s="43">
        <v>3</v>
      </c>
      <c r="B95" s="43" t="s">
        <v>99</v>
      </c>
      <c r="C95" s="17">
        <v>157.74</v>
      </c>
      <c r="D95" s="18">
        <v>0</v>
      </c>
      <c r="E95" s="18">
        <v>0</v>
      </c>
      <c r="F95" s="22">
        <v>0</v>
      </c>
      <c r="G95" s="15">
        <f t="shared" si="9"/>
        <v>0</v>
      </c>
      <c r="H95" s="21">
        <f t="shared" si="10"/>
        <v>0</v>
      </c>
      <c r="I95" s="21">
        <f t="shared" si="11"/>
        <v>0</v>
      </c>
      <c r="J95" s="15">
        <v>0</v>
      </c>
      <c r="K95" s="28">
        <v>0</v>
      </c>
      <c r="L95" s="28"/>
      <c r="M95" s="28"/>
      <c r="N95" s="28"/>
      <c r="O95" s="28"/>
    </row>
    <row r="96" spans="1:15" ht="15.75" x14ac:dyDescent="0.25">
      <c r="A96" s="43">
        <v>4</v>
      </c>
      <c r="B96" s="43" t="s">
        <v>100</v>
      </c>
      <c r="C96" s="17">
        <v>41.97</v>
      </c>
      <c r="D96" s="18">
        <v>0</v>
      </c>
      <c r="E96" s="18">
        <v>0</v>
      </c>
      <c r="F96" s="22">
        <v>0</v>
      </c>
      <c r="G96" s="15">
        <f t="shared" si="9"/>
        <v>0</v>
      </c>
      <c r="H96" s="21">
        <f t="shared" si="10"/>
        <v>0</v>
      </c>
      <c r="I96" s="21">
        <f t="shared" si="11"/>
        <v>0</v>
      </c>
      <c r="J96" s="15">
        <v>0</v>
      </c>
      <c r="K96" s="28">
        <v>0</v>
      </c>
      <c r="L96" s="28"/>
      <c r="M96" s="28"/>
      <c r="N96" s="28"/>
      <c r="O96" s="28"/>
    </row>
    <row r="97" spans="1:15" ht="15.75" x14ac:dyDescent="0.25">
      <c r="A97" s="43">
        <v>5</v>
      </c>
      <c r="B97" s="43" t="s">
        <v>101</v>
      </c>
      <c r="C97" s="17">
        <v>23.28</v>
      </c>
      <c r="D97" s="18">
        <v>14</v>
      </c>
      <c r="E97" s="18">
        <v>14</v>
      </c>
      <c r="F97" s="22">
        <v>15</v>
      </c>
      <c r="G97" s="15">
        <f t="shared" si="9"/>
        <v>0.60137457044673537</v>
      </c>
      <c r="H97" s="21">
        <f t="shared" si="10"/>
        <v>0.60137457044673537</v>
      </c>
      <c r="I97" s="21">
        <f t="shared" si="11"/>
        <v>0.64432989690721643</v>
      </c>
      <c r="J97" s="15">
        <f t="shared" si="12"/>
        <v>6.666666666666667</v>
      </c>
      <c r="K97" s="28">
        <v>1</v>
      </c>
      <c r="L97" s="28"/>
      <c r="M97" s="28"/>
      <c r="N97" s="28"/>
      <c r="O97" s="28"/>
    </row>
    <row r="98" spans="1:15" ht="31.5" x14ac:dyDescent="0.25">
      <c r="A98" s="43">
        <v>6</v>
      </c>
      <c r="B98" s="43" t="s">
        <v>102</v>
      </c>
      <c r="C98" s="17">
        <v>146.55000000000001</v>
      </c>
      <c r="D98" s="18">
        <v>0</v>
      </c>
      <c r="E98" s="18">
        <v>0</v>
      </c>
      <c r="F98" s="22">
        <v>0</v>
      </c>
      <c r="G98" s="15">
        <f t="shared" si="9"/>
        <v>0</v>
      </c>
      <c r="H98" s="21">
        <f t="shared" si="10"/>
        <v>0</v>
      </c>
      <c r="I98" s="21">
        <f t="shared" si="11"/>
        <v>0</v>
      </c>
      <c r="J98" s="15">
        <v>0</v>
      </c>
      <c r="K98" s="28">
        <v>0</v>
      </c>
      <c r="L98" s="28"/>
      <c r="M98" s="28"/>
      <c r="N98" s="28"/>
      <c r="O98" s="28"/>
    </row>
    <row r="99" spans="1:15" ht="31.5" x14ac:dyDescent="0.25">
      <c r="A99" s="43">
        <v>7</v>
      </c>
      <c r="B99" s="43" t="s">
        <v>103</v>
      </c>
      <c r="C99" s="17">
        <v>6.49</v>
      </c>
      <c r="D99" s="18">
        <v>0</v>
      </c>
      <c r="E99" s="18">
        <v>0</v>
      </c>
      <c r="F99" s="22">
        <v>0</v>
      </c>
      <c r="G99" s="15">
        <f t="shared" si="9"/>
        <v>0</v>
      </c>
      <c r="H99" s="21">
        <f t="shared" si="10"/>
        <v>0</v>
      </c>
      <c r="I99" s="21">
        <f t="shared" si="11"/>
        <v>0</v>
      </c>
      <c r="J99" s="15">
        <v>0</v>
      </c>
      <c r="K99" s="28">
        <v>0</v>
      </c>
      <c r="L99" s="28"/>
      <c r="M99" s="28"/>
      <c r="N99" s="28"/>
      <c r="O99" s="28"/>
    </row>
    <row r="100" spans="1:15" ht="31.5" x14ac:dyDescent="0.25">
      <c r="A100" s="43">
        <v>8</v>
      </c>
      <c r="B100" s="43" t="s">
        <v>104</v>
      </c>
      <c r="C100" s="17">
        <v>8.93</v>
      </c>
      <c r="D100" s="18">
        <v>0</v>
      </c>
      <c r="E100" s="18">
        <v>0</v>
      </c>
      <c r="F100" s="22">
        <v>0</v>
      </c>
      <c r="G100" s="15">
        <f t="shared" si="9"/>
        <v>0</v>
      </c>
      <c r="H100" s="21">
        <f t="shared" si="10"/>
        <v>0</v>
      </c>
      <c r="I100" s="21">
        <f t="shared" si="11"/>
        <v>0</v>
      </c>
      <c r="J100" s="15">
        <v>0</v>
      </c>
      <c r="K100" s="28">
        <v>0</v>
      </c>
      <c r="L100" s="28"/>
      <c r="M100" s="28"/>
      <c r="N100" s="28"/>
      <c r="O100" s="28"/>
    </row>
    <row r="101" spans="1:15" ht="31.5" x14ac:dyDescent="0.25">
      <c r="A101" s="43">
        <v>9</v>
      </c>
      <c r="B101" s="43" t="s">
        <v>212</v>
      </c>
      <c r="C101" s="17">
        <v>16.71</v>
      </c>
      <c r="D101" s="18">
        <v>0</v>
      </c>
      <c r="E101" s="18">
        <v>0</v>
      </c>
      <c r="F101" s="22">
        <v>0</v>
      </c>
      <c r="G101" s="15">
        <f t="shared" si="9"/>
        <v>0</v>
      </c>
      <c r="H101" s="21">
        <f t="shared" si="10"/>
        <v>0</v>
      </c>
      <c r="I101" s="21">
        <f t="shared" si="11"/>
        <v>0</v>
      </c>
      <c r="J101" s="15">
        <v>0</v>
      </c>
      <c r="K101" s="28">
        <v>0</v>
      </c>
      <c r="L101" s="28"/>
      <c r="M101" s="28"/>
      <c r="N101" s="28"/>
      <c r="O101" s="28"/>
    </row>
    <row r="102" spans="1:15" ht="31.35" customHeight="1" x14ac:dyDescent="0.25">
      <c r="A102" s="145" t="s">
        <v>105</v>
      </c>
      <c r="B102" s="145"/>
      <c r="C102" s="16">
        <f>SUM(C93:C101)</f>
        <v>1276.6200000000001</v>
      </c>
      <c r="D102" s="41">
        <f t="shared" ref="D102:F102" si="15">SUM(D93:D101)</f>
        <v>14</v>
      </c>
      <c r="E102" s="41">
        <f t="shared" si="15"/>
        <v>14</v>
      </c>
      <c r="F102" s="41">
        <f t="shared" si="15"/>
        <v>15</v>
      </c>
      <c r="G102" s="15">
        <f t="shared" si="9"/>
        <v>1.0966458303958891E-2</v>
      </c>
      <c r="H102" s="21">
        <f t="shared" si="10"/>
        <v>1.0966458303958891E-2</v>
      </c>
      <c r="I102" s="21">
        <f t="shared" si="11"/>
        <v>1.1749776754241669E-2</v>
      </c>
      <c r="J102" s="15">
        <f t="shared" si="12"/>
        <v>6.666666666666667</v>
      </c>
      <c r="K102" s="28">
        <f>SUM(K93:K101)</f>
        <v>1</v>
      </c>
      <c r="L102" s="28"/>
      <c r="M102" s="28"/>
      <c r="N102" s="28"/>
      <c r="O102" s="28"/>
    </row>
    <row r="103" spans="1:15" ht="15.75" x14ac:dyDescent="0.25">
      <c r="A103" s="145" t="s">
        <v>124</v>
      </c>
      <c r="B103" s="145"/>
      <c r="C103" s="16"/>
      <c r="D103" s="41"/>
      <c r="E103" s="41"/>
      <c r="F103" s="41"/>
      <c r="G103" s="15"/>
      <c r="H103" s="21"/>
      <c r="I103" s="21"/>
      <c r="J103" s="15"/>
      <c r="K103" s="28"/>
      <c r="L103" s="28"/>
      <c r="M103" s="28"/>
      <c r="N103" s="28"/>
      <c r="O103" s="28"/>
    </row>
    <row r="104" spans="1:15" ht="15.75" x14ac:dyDescent="0.25">
      <c r="A104" s="43">
        <v>1</v>
      </c>
      <c r="B104" s="43" t="s">
        <v>125</v>
      </c>
      <c r="C104" s="17">
        <v>62.75</v>
      </c>
      <c r="D104" s="18">
        <v>0</v>
      </c>
      <c r="E104" s="18">
        <v>0</v>
      </c>
      <c r="F104" s="25">
        <v>0</v>
      </c>
      <c r="G104" s="15">
        <f t="shared" ref="G104:G122" si="16">D104/C104</f>
        <v>0</v>
      </c>
      <c r="H104" s="21">
        <f t="shared" ref="H104:H122" si="17">E104/C104</f>
        <v>0</v>
      </c>
      <c r="I104" s="21">
        <f t="shared" ref="I104:I122" si="18">F104/C104</f>
        <v>0</v>
      </c>
      <c r="J104" s="15">
        <v>0</v>
      </c>
      <c r="K104" s="28">
        <v>0</v>
      </c>
      <c r="L104" s="28"/>
      <c r="M104" s="28"/>
      <c r="N104" s="28"/>
      <c r="O104" s="28"/>
    </row>
    <row r="105" spans="1:15" ht="15.75" x14ac:dyDescent="0.25">
      <c r="A105" s="43">
        <v>2</v>
      </c>
      <c r="B105" s="43" t="s">
        <v>126</v>
      </c>
      <c r="C105" s="17">
        <v>26.11</v>
      </c>
      <c r="D105" s="18">
        <v>0</v>
      </c>
      <c r="E105" s="18">
        <v>0</v>
      </c>
      <c r="F105" s="25">
        <v>0</v>
      </c>
      <c r="G105" s="15">
        <f t="shared" si="16"/>
        <v>0</v>
      </c>
      <c r="H105" s="21">
        <f t="shared" si="17"/>
        <v>0</v>
      </c>
      <c r="I105" s="21">
        <f t="shared" si="18"/>
        <v>0</v>
      </c>
      <c r="J105" s="15">
        <v>0</v>
      </c>
      <c r="K105" s="28">
        <v>0</v>
      </c>
      <c r="L105" s="28"/>
      <c r="M105" s="28"/>
      <c r="N105" s="28"/>
      <c r="O105" s="28"/>
    </row>
    <row r="106" spans="1:15" ht="15.75" x14ac:dyDescent="0.25">
      <c r="A106" s="43">
        <v>3</v>
      </c>
      <c r="B106" s="43" t="s">
        <v>127</v>
      </c>
      <c r="C106" s="17">
        <v>110.93</v>
      </c>
      <c r="D106" s="18">
        <v>41</v>
      </c>
      <c r="E106" s="18">
        <v>54</v>
      </c>
      <c r="F106" s="25">
        <v>120</v>
      </c>
      <c r="G106" s="15">
        <f t="shared" si="16"/>
        <v>0.36960245199675468</v>
      </c>
      <c r="H106" s="21">
        <f t="shared" si="17"/>
        <v>0.48679347336157935</v>
      </c>
      <c r="I106" s="21">
        <f t="shared" si="18"/>
        <v>1.081763274136843</v>
      </c>
      <c r="J106" s="15">
        <f t="shared" ref="J106:J122" si="19">K106*100/F106</f>
        <v>10</v>
      </c>
      <c r="K106" s="28">
        <v>12</v>
      </c>
      <c r="L106" s="28"/>
      <c r="M106" s="28"/>
      <c r="N106" s="28"/>
      <c r="O106" s="28"/>
    </row>
    <row r="107" spans="1:15" ht="15.75" x14ac:dyDescent="0.25">
      <c r="A107" s="43">
        <v>4</v>
      </c>
      <c r="B107" s="43" t="s">
        <v>128</v>
      </c>
      <c r="C107" s="17">
        <v>12.3</v>
      </c>
      <c r="D107" s="18">
        <v>36</v>
      </c>
      <c r="E107" s="18">
        <v>33</v>
      </c>
      <c r="F107" s="25">
        <v>35</v>
      </c>
      <c r="G107" s="15">
        <f t="shared" si="16"/>
        <v>2.9268292682926829</v>
      </c>
      <c r="H107" s="21">
        <f t="shared" si="17"/>
        <v>2.6829268292682924</v>
      </c>
      <c r="I107" s="21">
        <f t="shared" si="18"/>
        <v>2.8455284552845526</v>
      </c>
      <c r="J107" s="15">
        <f t="shared" si="19"/>
        <v>8.5714285714285712</v>
      </c>
      <c r="K107" s="28">
        <v>3</v>
      </c>
      <c r="L107" s="28"/>
      <c r="M107" s="28"/>
      <c r="N107" s="28"/>
      <c r="O107" s="28"/>
    </row>
    <row r="108" spans="1:15" ht="15.75" x14ac:dyDescent="0.25">
      <c r="A108" s="43">
        <v>5</v>
      </c>
      <c r="B108" s="43" t="s">
        <v>243</v>
      </c>
      <c r="C108" s="17"/>
      <c r="D108" s="18"/>
      <c r="E108" s="18"/>
      <c r="F108" s="25"/>
      <c r="G108" s="15"/>
      <c r="H108" s="21"/>
      <c r="I108" s="21"/>
      <c r="J108" s="15"/>
      <c r="K108" s="29"/>
      <c r="L108" s="29"/>
      <c r="M108" s="29"/>
      <c r="N108" s="29"/>
      <c r="O108" s="29"/>
    </row>
    <row r="109" spans="1:15" ht="15.75" x14ac:dyDescent="0.25">
      <c r="A109" s="43"/>
      <c r="B109" s="43" t="s">
        <v>229</v>
      </c>
      <c r="C109" s="17">
        <v>225.75</v>
      </c>
      <c r="D109" s="18">
        <v>0</v>
      </c>
      <c r="E109" s="18">
        <v>0</v>
      </c>
      <c r="F109" s="25">
        <v>0</v>
      </c>
      <c r="G109" s="15">
        <f t="shared" si="16"/>
        <v>0</v>
      </c>
      <c r="H109" s="21">
        <f t="shared" si="17"/>
        <v>0</v>
      </c>
      <c r="I109" s="21">
        <f t="shared" si="18"/>
        <v>0</v>
      </c>
      <c r="J109" s="15">
        <v>0</v>
      </c>
      <c r="K109" s="28">
        <v>0</v>
      </c>
      <c r="L109" s="28"/>
      <c r="M109" s="28"/>
      <c r="N109" s="28"/>
      <c r="O109" s="28"/>
    </row>
    <row r="110" spans="1:15" ht="15.75" x14ac:dyDescent="0.25">
      <c r="A110" s="43">
        <v>6</v>
      </c>
      <c r="B110" s="43" t="s">
        <v>129</v>
      </c>
      <c r="C110" s="17">
        <v>233.26</v>
      </c>
      <c r="D110" s="18">
        <v>0</v>
      </c>
      <c r="E110" s="18">
        <v>0</v>
      </c>
      <c r="F110" s="25">
        <v>0</v>
      </c>
      <c r="G110" s="15">
        <f t="shared" si="16"/>
        <v>0</v>
      </c>
      <c r="H110" s="21">
        <f t="shared" si="17"/>
        <v>0</v>
      </c>
      <c r="I110" s="21">
        <f t="shared" si="18"/>
        <v>0</v>
      </c>
      <c r="J110" s="15">
        <v>0</v>
      </c>
      <c r="K110" s="28">
        <v>0</v>
      </c>
      <c r="L110" s="28"/>
      <c r="M110" s="28"/>
      <c r="N110" s="28"/>
      <c r="O110" s="28"/>
    </row>
    <row r="111" spans="1:15" ht="15.75" x14ac:dyDescent="0.25">
      <c r="A111" s="43">
        <v>7</v>
      </c>
      <c r="B111" s="43" t="s">
        <v>244</v>
      </c>
      <c r="C111" s="17"/>
      <c r="D111" s="18"/>
      <c r="E111" s="18"/>
      <c r="F111" s="25"/>
      <c r="G111" s="15"/>
      <c r="H111" s="21"/>
      <c r="I111" s="21"/>
      <c r="J111" s="15"/>
      <c r="K111" s="29"/>
      <c r="L111" s="29"/>
      <c r="M111" s="29"/>
      <c r="N111" s="29"/>
      <c r="O111" s="29"/>
    </row>
    <row r="112" spans="1:15" ht="15.75" x14ac:dyDescent="0.25">
      <c r="A112" s="43"/>
      <c r="B112" s="43" t="s">
        <v>230</v>
      </c>
      <c r="C112" s="17">
        <v>65.569999999999993</v>
      </c>
      <c r="D112" s="18"/>
      <c r="E112" s="18">
        <v>0</v>
      </c>
      <c r="F112" s="25">
        <v>0</v>
      </c>
      <c r="G112" s="15">
        <f t="shared" si="16"/>
        <v>0</v>
      </c>
      <c r="H112" s="21">
        <f t="shared" si="17"/>
        <v>0</v>
      </c>
      <c r="I112" s="21">
        <f t="shared" si="18"/>
        <v>0</v>
      </c>
      <c r="J112" s="15">
        <v>0</v>
      </c>
      <c r="K112" s="29">
        <v>0</v>
      </c>
      <c r="L112" s="29"/>
      <c r="M112" s="29"/>
      <c r="N112" s="29"/>
      <c r="O112" s="29"/>
    </row>
    <row r="113" spans="1:16" ht="15.75" x14ac:dyDescent="0.25">
      <c r="A113" s="43"/>
      <c r="B113" s="43" t="s">
        <v>231</v>
      </c>
      <c r="C113" s="17">
        <v>212.69</v>
      </c>
      <c r="D113" s="18"/>
      <c r="E113" s="18">
        <v>0</v>
      </c>
      <c r="F113" s="25">
        <v>0</v>
      </c>
      <c r="G113" s="15">
        <f t="shared" si="16"/>
        <v>0</v>
      </c>
      <c r="H113" s="21">
        <f t="shared" si="17"/>
        <v>0</v>
      </c>
      <c r="I113" s="21">
        <f t="shared" si="18"/>
        <v>0</v>
      </c>
      <c r="J113" s="15">
        <v>0</v>
      </c>
      <c r="K113" s="29">
        <v>0</v>
      </c>
      <c r="L113" s="29"/>
      <c r="M113" s="29"/>
      <c r="N113" s="29"/>
      <c r="O113" s="29"/>
    </row>
    <row r="114" spans="1:16" ht="15.75" x14ac:dyDescent="0.25">
      <c r="A114" s="43"/>
      <c r="B114" s="43" t="s">
        <v>232</v>
      </c>
      <c r="C114" s="17">
        <v>1019.38</v>
      </c>
      <c r="D114" s="18">
        <v>90</v>
      </c>
      <c r="E114" s="18">
        <v>85</v>
      </c>
      <c r="F114" s="25">
        <v>167</v>
      </c>
      <c r="G114" s="15">
        <f t="shared" si="16"/>
        <v>8.8288959956051724E-2</v>
      </c>
      <c r="H114" s="21">
        <f t="shared" si="17"/>
        <v>8.3384017736271063E-2</v>
      </c>
      <c r="I114" s="21">
        <f t="shared" si="18"/>
        <v>0.16382507014067374</v>
      </c>
      <c r="J114" s="15">
        <f t="shared" si="19"/>
        <v>9.5808383233532926</v>
      </c>
      <c r="K114" s="28">
        <v>16</v>
      </c>
      <c r="L114" s="28"/>
      <c r="M114" s="28"/>
      <c r="N114" s="28"/>
      <c r="O114" s="28"/>
    </row>
    <row r="115" spans="1:16" ht="15.75" x14ac:dyDescent="0.25">
      <c r="A115" s="43">
        <v>8</v>
      </c>
      <c r="B115" s="43" t="s">
        <v>130</v>
      </c>
      <c r="C115" s="17">
        <v>31.65</v>
      </c>
      <c r="D115" s="18">
        <v>10</v>
      </c>
      <c r="E115" s="18">
        <v>15</v>
      </c>
      <c r="F115" s="25">
        <v>18</v>
      </c>
      <c r="G115" s="15">
        <f t="shared" si="16"/>
        <v>0.31595576619273302</v>
      </c>
      <c r="H115" s="21">
        <f t="shared" si="17"/>
        <v>0.47393364928909953</v>
      </c>
      <c r="I115" s="21">
        <f t="shared" si="18"/>
        <v>0.56872037914691942</v>
      </c>
      <c r="J115" s="15">
        <f t="shared" si="19"/>
        <v>5.5555555555555554</v>
      </c>
      <c r="K115" s="28">
        <v>1</v>
      </c>
      <c r="L115" s="28"/>
      <c r="M115" s="28"/>
      <c r="N115" s="28"/>
      <c r="O115" s="28"/>
    </row>
    <row r="116" spans="1:16" ht="15.75" x14ac:dyDescent="0.25">
      <c r="A116" s="43">
        <v>9</v>
      </c>
      <c r="B116" s="43" t="s">
        <v>131</v>
      </c>
      <c r="C116" s="17">
        <v>17.29</v>
      </c>
      <c r="D116" s="18">
        <v>0</v>
      </c>
      <c r="E116" s="18">
        <v>0</v>
      </c>
      <c r="F116" s="25">
        <v>0</v>
      </c>
      <c r="G116" s="15">
        <f t="shared" si="16"/>
        <v>0</v>
      </c>
      <c r="H116" s="21">
        <f t="shared" si="17"/>
        <v>0</v>
      </c>
      <c r="I116" s="21">
        <f t="shared" si="18"/>
        <v>0</v>
      </c>
      <c r="J116" s="15">
        <v>0</v>
      </c>
      <c r="K116" s="28">
        <v>0</v>
      </c>
      <c r="L116" s="28"/>
      <c r="M116" s="28"/>
      <c r="N116" s="28"/>
      <c r="O116" s="28"/>
    </row>
    <row r="117" spans="1:16" ht="15.75" x14ac:dyDescent="0.25">
      <c r="A117" s="43">
        <v>10</v>
      </c>
      <c r="B117" s="43" t="s">
        <v>132</v>
      </c>
      <c r="C117" s="17">
        <v>601.54</v>
      </c>
      <c r="D117" s="18">
        <v>68</v>
      </c>
      <c r="E117" s="18">
        <v>55</v>
      </c>
      <c r="F117" s="25">
        <v>60</v>
      </c>
      <c r="G117" s="15">
        <f t="shared" si="16"/>
        <v>0.11304318914785384</v>
      </c>
      <c r="H117" s="21">
        <f t="shared" si="17"/>
        <v>9.1431991222528847E-2</v>
      </c>
      <c r="I117" s="21">
        <f t="shared" si="18"/>
        <v>9.974399042457692E-2</v>
      </c>
      <c r="J117" s="15">
        <f t="shared" si="19"/>
        <v>10</v>
      </c>
      <c r="K117" s="28">
        <v>6</v>
      </c>
      <c r="L117" s="28"/>
      <c r="M117" s="28"/>
      <c r="N117" s="28"/>
      <c r="O117" s="28"/>
    </row>
    <row r="118" spans="1:16" ht="15.75" x14ac:dyDescent="0.25">
      <c r="A118" s="43">
        <v>11</v>
      </c>
      <c r="B118" s="43" t="s">
        <v>133</v>
      </c>
      <c r="C118" s="17">
        <v>38.04</v>
      </c>
      <c r="D118" s="18">
        <v>0</v>
      </c>
      <c r="E118" s="18">
        <v>0</v>
      </c>
      <c r="F118" s="25">
        <v>0</v>
      </c>
      <c r="G118" s="15">
        <f t="shared" si="16"/>
        <v>0</v>
      </c>
      <c r="H118" s="21">
        <f t="shared" si="17"/>
        <v>0</v>
      </c>
      <c r="I118" s="21">
        <f t="shared" si="18"/>
        <v>0</v>
      </c>
      <c r="J118" s="15">
        <v>0</v>
      </c>
      <c r="K118" s="28">
        <v>0</v>
      </c>
      <c r="L118" s="28"/>
      <c r="M118" s="28"/>
      <c r="N118" s="28"/>
      <c r="O118" s="28"/>
    </row>
    <row r="119" spans="1:16" ht="16.350000000000001" customHeight="1" x14ac:dyDescent="0.25">
      <c r="A119" s="43">
        <v>12</v>
      </c>
      <c r="B119" s="43" t="s">
        <v>212</v>
      </c>
      <c r="C119" s="17">
        <v>156.69999999999999</v>
      </c>
      <c r="D119" s="18">
        <v>10</v>
      </c>
      <c r="E119" s="18">
        <v>10</v>
      </c>
      <c r="F119" s="25">
        <v>0</v>
      </c>
      <c r="G119" s="15">
        <f t="shared" si="16"/>
        <v>6.381620931716657E-2</v>
      </c>
      <c r="H119" s="21">
        <f t="shared" si="17"/>
        <v>6.381620931716657E-2</v>
      </c>
      <c r="I119" s="21">
        <f t="shared" si="18"/>
        <v>0</v>
      </c>
      <c r="J119" s="15">
        <v>0</v>
      </c>
      <c r="K119" s="28">
        <v>0</v>
      </c>
      <c r="L119" s="28"/>
      <c r="M119" s="28"/>
      <c r="N119" s="28"/>
      <c r="O119" s="28"/>
    </row>
    <row r="120" spans="1:16" ht="18.600000000000001" customHeight="1" x14ac:dyDescent="0.25">
      <c r="A120" s="43">
        <v>13</v>
      </c>
      <c r="B120" s="43" t="s">
        <v>211</v>
      </c>
      <c r="C120" s="17">
        <v>32.07</v>
      </c>
      <c r="D120" s="18">
        <v>0</v>
      </c>
      <c r="E120" s="18">
        <v>0</v>
      </c>
      <c r="F120" s="25">
        <v>115</v>
      </c>
      <c r="G120" s="15">
        <f t="shared" si="16"/>
        <v>0</v>
      </c>
      <c r="H120" s="21">
        <f t="shared" si="17"/>
        <v>0</v>
      </c>
      <c r="I120" s="21">
        <f t="shared" si="18"/>
        <v>3.5859058309946992</v>
      </c>
      <c r="J120" s="15">
        <f t="shared" si="19"/>
        <v>0</v>
      </c>
      <c r="K120" s="28">
        <v>0</v>
      </c>
      <c r="L120" s="28"/>
      <c r="M120" s="28"/>
      <c r="N120" s="28"/>
      <c r="O120" s="28"/>
    </row>
    <row r="121" spans="1:16" ht="30.6" customHeight="1" x14ac:dyDescent="0.25">
      <c r="A121" s="145" t="s">
        <v>134</v>
      </c>
      <c r="B121" s="145"/>
      <c r="C121" s="16">
        <f>SUM(C104:C120)</f>
        <v>2846.03</v>
      </c>
      <c r="D121" s="41">
        <f t="shared" ref="D121:F121" si="20">SUM(D104:D120)</f>
        <v>255</v>
      </c>
      <c r="E121" s="41">
        <f t="shared" si="20"/>
        <v>252</v>
      </c>
      <c r="F121" s="41">
        <f t="shared" si="20"/>
        <v>515</v>
      </c>
      <c r="G121" s="15">
        <f t="shared" si="16"/>
        <v>8.959849333984532E-2</v>
      </c>
      <c r="H121" s="21">
        <f t="shared" si="17"/>
        <v>8.8544393418200085E-2</v>
      </c>
      <c r="I121" s="21">
        <f t="shared" si="18"/>
        <v>0.1809538198824327</v>
      </c>
      <c r="J121" s="15">
        <f t="shared" si="19"/>
        <v>7.3786407766990294</v>
      </c>
      <c r="K121" s="28">
        <f>SUM(K104:K120)</f>
        <v>38</v>
      </c>
      <c r="L121" s="28"/>
      <c r="M121" s="28"/>
      <c r="N121" s="28"/>
      <c r="O121" s="28"/>
    </row>
    <row r="122" spans="1:16" ht="15.75" x14ac:dyDescent="0.25">
      <c r="A122" s="145" t="s">
        <v>135</v>
      </c>
      <c r="B122" s="145"/>
      <c r="C122" s="16">
        <f>C16+C21+C26+C31+C61+C74+C91+C102+C121</f>
        <v>17433.79</v>
      </c>
      <c r="D122" s="50">
        <f t="shared" ref="D122:F122" si="21">D16+D21+D26+D31+D61+D74+D91+D102+D121</f>
        <v>4658</v>
      </c>
      <c r="E122" s="50">
        <f t="shared" si="21"/>
        <v>4699</v>
      </c>
      <c r="F122" s="50">
        <f t="shared" si="21"/>
        <v>5550</v>
      </c>
      <c r="G122" s="15">
        <f t="shared" si="16"/>
        <v>0.26718229369517471</v>
      </c>
      <c r="H122" s="21">
        <f t="shared" si="17"/>
        <v>0.26953404853448387</v>
      </c>
      <c r="I122" s="21">
        <f t="shared" si="18"/>
        <v>0.31834730141868173</v>
      </c>
      <c r="J122" s="15">
        <f t="shared" si="19"/>
        <v>9.423423423423424</v>
      </c>
      <c r="K122" s="50">
        <f t="shared" ref="K122" si="22">K16+K21+K26+K31+K61+K74+K91+K102+K121</f>
        <v>523</v>
      </c>
      <c r="L122" s="28"/>
      <c r="M122" s="28"/>
      <c r="N122" s="28"/>
      <c r="O122" s="28"/>
    </row>
    <row r="123" spans="1:16" ht="15.75" x14ac:dyDescent="0.25">
      <c r="A123" s="57"/>
      <c r="B123" s="55" t="s">
        <v>148</v>
      </c>
      <c r="C123" s="57"/>
      <c r="D123" s="56"/>
      <c r="E123" s="56"/>
      <c r="F123" s="56"/>
      <c r="G123" s="15"/>
      <c r="H123" s="21"/>
      <c r="I123" s="21"/>
      <c r="J123" s="15"/>
      <c r="K123" s="56"/>
      <c r="L123" s="56"/>
      <c r="M123" s="56"/>
      <c r="N123" s="56"/>
      <c r="O123" s="56"/>
    </row>
    <row r="124" spans="1:16" ht="94.5" x14ac:dyDescent="0.25">
      <c r="A124" s="57"/>
      <c r="B124" s="43" t="s">
        <v>245</v>
      </c>
      <c r="C124" s="57"/>
      <c r="D124" s="56"/>
      <c r="E124" s="56"/>
      <c r="F124" s="56"/>
      <c r="G124" s="15"/>
      <c r="H124" s="21"/>
      <c r="I124" s="21"/>
      <c r="J124" s="15"/>
      <c r="K124" s="56">
        <v>5</v>
      </c>
      <c r="L124" s="56"/>
      <c r="M124" s="56"/>
      <c r="N124" s="56"/>
      <c r="O124" s="56"/>
    </row>
    <row r="125" spans="1:16" ht="97.7" customHeight="1" x14ac:dyDescent="0.25">
      <c r="A125" s="146" t="s">
        <v>246</v>
      </c>
      <c r="B125" s="147"/>
      <c r="C125" s="59"/>
      <c r="D125" s="59"/>
      <c r="E125" s="59"/>
      <c r="F125" s="59"/>
      <c r="G125" s="59"/>
      <c r="H125" s="59"/>
      <c r="I125" s="59"/>
      <c r="J125" s="59"/>
      <c r="K125" s="61">
        <v>5</v>
      </c>
      <c r="L125" s="59"/>
      <c r="M125" s="59"/>
      <c r="N125" s="59"/>
      <c r="O125" s="59"/>
    </row>
    <row r="126" spans="1:16" ht="18.600000000000001" customHeight="1" x14ac:dyDescent="0.25">
      <c r="A126" s="58"/>
      <c r="B126" s="58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</row>
    <row r="127" spans="1:16" ht="18.75" x14ac:dyDescent="0.3">
      <c r="B127" s="144" t="s">
        <v>234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</row>
    <row r="128" spans="1:16" ht="18.75" x14ac:dyDescent="0.3">
      <c r="B128" s="31" t="s">
        <v>237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</row>
  </sheetData>
  <mergeCells count="46">
    <mergeCell ref="A17:B17"/>
    <mergeCell ref="A21:B21"/>
    <mergeCell ref="A5:O5"/>
    <mergeCell ref="A26:B26"/>
    <mergeCell ref="A22:B22"/>
    <mergeCell ref="A16:B16"/>
    <mergeCell ref="L9:L10"/>
    <mergeCell ref="M9:M10"/>
    <mergeCell ref="N9:N10"/>
    <mergeCell ref="A12:B12"/>
    <mergeCell ref="E9:E10"/>
    <mergeCell ref="F9:F10"/>
    <mergeCell ref="G9:G10"/>
    <mergeCell ref="H9:H10"/>
    <mergeCell ref="I9:I10"/>
    <mergeCell ref="D9:D10"/>
    <mergeCell ref="A1:O1"/>
    <mergeCell ref="A2:O2"/>
    <mergeCell ref="A3:O3"/>
    <mergeCell ref="A4:O4"/>
    <mergeCell ref="A6:A10"/>
    <mergeCell ref="B6:B10"/>
    <mergeCell ref="C6:C10"/>
    <mergeCell ref="D6:F8"/>
    <mergeCell ref="G6:I8"/>
    <mergeCell ref="J6:O6"/>
    <mergeCell ref="J7:J10"/>
    <mergeCell ref="K7:K10"/>
    <mergeCell ref="L7:O7"/>
    <mergeCell ref="L8:N8"/>
    <mergeCell ref="O8:O10"/>
    <mergeCell ref="B127:P127"/>
    <mergeCell ref="A103:B103"/>
    <mergeCell ref="A121:B121"/>
    <mergeCell ref="A122:B122"/>
    <mergeCell ref="A27:B27"/>
    <mergeCell ref="A32:B32"/>
    <mergeCell ref="A75:B75"/>
    <mergeCell ref="A92:B92"/>
    <mergeCell ref="A31:B31"/>
    <mergeCell ref="A61:B61"/>
    <mergeCell ref="A74:B74"/>
    <mergeCell ref="A91:B91"/>
    <mergeCell ref="A62:B62"/>
    <mergeCell ref="A102:B102"/>
    <mergeCell ref="A125:B1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266"/>
  <sheetViews>
    <sheetView topLeftCell="A94" zoomScale="95" zoomScaleNormal="95" workbookViewId="0">
      <selection activeCell="K103" sqref="K103"/>
    </sheetView>
  </sheetViews>
  <sheetFormatPr defaultRowHeight="15" x14ac:dyDescent="0.25"/>
  <cols>
    <col min="1" max="1" width="5.42578125" customWidth="1"/>
    <col min="2" max="2" width="46.5703125" customWidth="1"/>
    <col min="3" max="3" width="18.42578125" customWidth="1"/>
    <col min="12" max="12" width="20.42578125" customWidth="1"/>
    <col min="13" max="13" width="11.5703125" customWidth="1"/>
  </cols>
  <sheetData>
    <row r="1" spans="1:15" ht="18.75" x14ac:dyDescent="0.25">
      <c r="A1" s="117" t="s">
        <v>150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ht="18.75" x14ac:dyDescent="0.25">
      <c r="A2" s="118" t="s">
        <v>151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18.75" x14ac:dyDescent="0.25">
      <c r="A3" s="117" t="s">
        <v>163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ht="18.75" x14ac:dyDescent="0.25">
      <c r="A4" s="117" t="s">
        <v>239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18" customHeight="1" x14ac:dyDescent="0.25">
      <c r="A5" s="124" t="s">
        <v>240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</row>
    <row r="6" spans="1:15" ht="15.6" customHeight="1" x14ac:dyDescent="0.25">
      <c r="A6" s="125" t="s">
        <v>136</v>
      </c>
      <c r="B6" s="156" t="s">
        <v>165</v>
      </c>
      <c r="C6" s="156" t="s">
        <v>138</v>
      </c>
      <c r="D6" s="125" t="s">
        <v>139</v>
      </c>
      <c r="E6" s="125"/>
      <c r="F6" s="125"/>
      <c r="G6" s="125" t="s">
        <v>140</v>
      </c>
      <c r="H6" s="125"/>
      <c r="I6" s="125"/>
      <c r="J6" s="157" t="s">
        <v>149</v>
      </c>
      <c r="K6" s="157"/>
      <c r="L6" s="157"/>
      <c r="M6" s="157"/>
      <c r="N6" s="157"/>
      <c r="O6" s="157"/>
    </row>
    <row r="7" spans="1:15" ht="15.6" customHeight="1" x14ac:dyDescent="0.25">
      <c r="A7" s="125"/>
      <c r="B7" s="156"/>
      <c r="C7" s="156"/>
      <c r="D7" s="125"/>
      <c r="E7" s="125"/>
      <c r="F7" s="125"/>
      <c r="G7" s="125"/>
      <c r="H7" s="125"/>
      <c r="I7" s="125"/>
      <c r="J7" s="125" t="s">
        <v>141</v>
      </c>
      <c r="K7" s="125" t="s">
        <v>142</v>
      </c>
      <c r="L7" s="157" t="s">
        <v>148</v>
      </c>
      <c r="M7" s="157"/>
      <c r="N7" s="157"/>
      <c r="O7" s="157"/>
    </row>
    <row r="8" spans="1:15" ht="15.6" customHeight="1" x14ac:dyDescent="0.25">
      <c r="A8" s="125"/>
      <c r="B8" s="156"/>
      <c r="C8" s="156"/>
      <c r="D8" s="125"/>
      <c r="E8" s="125"/>
      <c r="F8" s="125"/>
      <c r="G8" s="125"/>
      <c r="H8" s="125"/>
      <c r="I8" s="125"/>
      <c r="J8" s="125"/>
      <c r="K8" s="125"/>
      <c r="L8" s="125" t="s">
        <v>146</v>
      </c>
      <c r="M8" s="125"/>
      <c r="N8" s="125"/>
      <c r="O8" s="148" t="s">
        <v>147</v>
      </c>
    </row>
    <row r="9" spans="1:15" ht="14.45" customHeight="1" x14ac:dyDescent="0.25">
      <c r="A9" s="125"/>
      <c r="B9" s="156"/>
      <c r="C9" s="156"/>
      <c r="D9" s="126" t="s">
        <v>214</v>
      </c>
      <c r="E9" s="126" t="s">
        <v>233</v>
      </c>
      <c r="F9" s="126" t="s">
        <v>238</v>
      </c>
      <c r="G9" s="126" t="s">
        <v>214</v>
      </c>
      <c r="H9" s="126" t="s">
        <v>233</v>
      </c>
      <c r="I9" s="126" t="s">
        <v>238</v>
      </c>
      <c r="J9" s="125"/>
      <c r="K9" s="125"/>
      <c r="L9" s="125" t="s">
        <v>143</v>
      </c>
      <c r="M9" s="125" t="s">
        <v>144</v>
      </c>
      <c r="N9" s="125" t="s">
        <v>145</v>
      </c>
      <c r="O9" s="148"/>
    </row>
    <row r="10" spans="1:15" ht="30.6" customHeight="1" x14ac:dyDescent="0.25">
      <c r="A10" s="125"/>
      <c r="B10" s="156"/>
      <c r="C10" s="156"/>
      <c r="D10" s="127"/>
      <c r="E10" s="127"/>
      <c r="F10" s="127"/>
      <c r="G10" s="127"/>
      <c r="H10" s="127"/>
      <c r="I10" s="127"/>
      <c r="J10" s="125"/>
      <c r="K10" s="125"/>
      <c r="L10" s="125"/>
      <c r="M10" s="125"/>
      <c r="N10" s="150"/>
      <c r="O10" s="148"/>
    </row>
    <row r="11" spans="1:15" ht="15.75" x14ac:dyDescent="0.25">
      <c r="A11" s="10">
        <v>1</v>
      </c>
      <c r="B11" s="11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8">
        <v>15</v>
      </c>
    </row>
    <row r="12" spans="1:15" ht="15.75" x14ac:dyDescent="0.25">
      <c r="A12" s="158" t="s">
        <v>0</v>
      </c>
      <c r="B12" s="15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8"/>
    </row>
    <row r="13" spans="1:15" ht="15.75" x14ac:dyDescent="0.25">
      <c r="A13" s="20">
        <v>1</v>
      </c>
      <c r="B13" s="20" t="s">
        <v>1</v>
      </c>
      <c r="C13" s="19">
        <v>1221.3</v>
      </c>
      <c r="D13" s="39">
        <v>230</v>
      </c>
      <c r="E13" s="39">
        <v>230</v>
      </c>
      <c r="F13" s="39">
        <v>230</v>
      </c>
      <c r="G13" s="6">
        <f>D13/C13</f>
        <v>0.18832391713747645</v>
      </c>
      <c r="H13" s="21">
        <f>E13/C13</f>
        <v>0.18832391713747645</v>
      </c>
      <c r="I13" s="21">
        <f>F13/C13</f>
        <v>0.18832391713747645</v>
      </c>
      <c r="J13" s="6">
        <f>K13*100/F13</f>
        <v>4.7826086956521738</v>
      </c>
      <c r="K13" s="19">
        <v>11</v>
      </c>
      <c r="L13" s="12"/>
      <c r="M13" s="12"/>
      <c r="N13" s="12"/>
      <c r="O13" s="8"/>
    </row>
    <row r="14" spans="1:15" ht="15.75" x14ac:dyDescent="0.25">
      <c r="A14" s="20">
        <v>2</v>
      </c>
      <c r="B14" s="20" t="s">
        <v>2</v>
      </c>
      <c r="C14" s="19">
        <v>149.35</v>
      </c>
      <c r="D14" s="39">
        <v>28</v>
      </c>
      <c r="E14" s="39">
        <v>25</v>
      </c>
      <c r="F14" s="39">
        <v>30</v>
      </c>
      <c r="G14" s="6">
        <f t="shared" ref="G14:G75" si="0">D14/C14</f>
        <v>0.1874790759959826</v>
      </c>
      <c r="H14" s="21">
        <f t="shared" ref="H14:H75" si="1">E14/C14</f>
        <v>0.16739203213927017</v>
      </c>
      <c r="I14" s="21">
        <f t="shared" ref="I14:I75" si="2">F14/C14</f>
        <v>0.20087043856712422</v>
      </c>
      <c r="J14" s="6">
        <f t="shared" ref="J14:J75" si="3">K14*100/F14</f>
        <v>3.3333333333333335</v>
      </c>
      <c r="K14" s="19">
        <v>1</v>
      </c>
      <c r="L14" s="12"/>
      <c r="M14" s="12"/>
      <c r="N14" s="12"/>
      <c r="O14" s="8"/>
    </row>
    <row r="15" spans="1:15" ht="15.75" x14ac:dyDescent="0.25">
      <c r="A15" s="20">
        <v>3</v>
      </c>
      <c r="B15" s="20" t="s">
        <v>212</v>
      </c>
      <c r="C15" s="19">
        <v>178.8</v>
      </c>
      <c r="D15" s="39">
        <v>15</v>
      </c>
      <c r="E15" s="39">
        <v>10</v>
      </c>
      <c r="F15" s="39">
        <v>15</v>
      </c>
      <c r="G15" s="6">
        <f t="shared" si="0"/>
        <v>8.3892617449664419E-2</v>
      </c>
      <c r="H15" s="21">
        <f t="shared" si="1"/>
        <v>5.5928411633109618E-2</v>
      </c>
      <c r="I15" s="21">
        <f t="shared" si="2"/>
        <v>8.3892617449664419E-2</v>
      </c>
      <c r="J15" s="6">
        <f t="shared" si="3"/>
        <v>0</v>
      </c>
      <c r="K15" s="19">
        <v>0</v>
      </c>
      <c r="L15" s="12"/>
      <c r="M15" s="12"/>
      <c r="N15" s="12"/>
      <c r="O15" s="8"/>
    </row>
    <row r="16" spans="1:15" ht="15.75" x14ac:dyDescent="0.25">
      <c r="A16" s="158" t="s">
        <v>3</v>
      </c>
      <c r="B16" s="158"/>
      <c r="C16" s="19">
        <f>SUM(C13:C15)</f>
        <v>1549.4499999999998</v>
      </c>
      <c r="D16" s="40">
        <f t="shared" ref="D16:F16" si="4">SUM(D13:D15)</f>
        <v>273</v>
      </c>
      <c r="E16" s="40">
        <f t="shared" si="4"/>
        <v>265</v>
      </c>
      <c r="F16" s="40">
        <f t="shared" si="4"/>
        <v>275</v>
      </c>
      <c r="G16" s="6">
        <f t="shared" si="0"/>
        <v>0.17619155184097585</v>
      </c>
      <c r="H16" s="21">
        <f t="shared" si="1"/>
        <v>0.17102842944270549</v>
      </c>
      <c r="I16" s="21">
        <f t="shared" si="2"/>
        <v>0.17748233244054343</v>
      </c>
      <c r="J16" s="6">
        <f t="shared" si="3"/>
        <v>4.3636363636363633</v>
      </c>
      <c r="K16" s="19">
        <f>SUM(K13:K15)</f>
        <v>12</v>
      </c>
      <c r="L16" s="12"/>
      <c r="M16" s="12"/>
      <c r="N16" s="12"/>
      <c r="O16" s="12"/>
    </row>
    <row r="17" spans="1:15" ht="15.75" x14ac:dyDescent="0.25">
      <c r="A17" s="158" t="s">
        <v>4</v>
      </c>
      <c r="B17" s="158"/>
      <c r="C17" s="24" t="s">
        <v>213</v>
      </c>
      <c r="D17" s="40"/>
      <c r="E17" s="40"/>
      <c r="F17" s="40"/>
      <c r="G17" s="6"/>
      <c r="H17" s="21"/>
      <c r="I17" s="21"/>
      <c r="J17" s="6"/>
      <c r="K17" s="19"/>
      <c r="L17" s="12"/>
      <c r="M17" s="12"/>
      <c r="N17" s="12"/>
      <c r="O17" s="8"/>
    </row>
    <row r="18" spans="1:15" ht="15.75" x14ac:dyDescent="0.25">
      <c r="A18" s="43">
        <v>1</v>
      </c>
      <c r="B18" s="43" t="s">
        <v>166</v>
      </c>
      <c r="C18" s="49"/>
      <c r="D18" s="49"/>
      <c r="E18" s="49"/>
      <c r="F18" s="49"/>
      <c r="G18" s="44"/>
      <c r="H18" s="30"/>
      <c r="I18" s="30"/>
      <c r="J18" s="44"/>
      <c r="K18" s="49"/>
      <c r="L18" s="49"/>
      <c r="M18" s="49"/>
      <c r="N18" s="49"/>
      <c r="O18" s="9"/>
    </row>
    <row r="19" spans="1:15" ht="15.75" x14ac:dyDescent="0.25">
      <c r="A19" s="43"/>
      <c r="B19" s="43" t="s">
        <v>167</v>
      </c>
      <c r="C19" s="17">
        <v>515.03</v>
      </c>
      <c r="D19" s="26">
        <v>20</v>
      </c>
      <c r="E19" s="26">
        <v>20</v>
      </c>
      <c r="F19" s="26">
        <v>25</v>
      </c>
      <c r="G19" s="44">
        <f t="shared" si="0"/>
        <v>3.8832689357901483E-2</v>
      </c>
      <c r="H19" s="30">
        <f t="shared" si="1"/>
        <v>3.8832689357901483E-2</v>
      </c>
      <c r="I19" s="30">
        <f t="shared" si="2"/>
        <v>4.8540861697376855E-2</v>
      </c>
      <c r="J19" s="44">
        <f t="shared" si="3"/>
        <v>4</v>
      </c>
      <c r="K19" s="49">
        <v>1</v>
      </c>
      <c r="L19" s="49"/>
      <c r="M19" s="49"/>
      <c r="N19" s="49"/>
      <c r="O19" s="9"/>
    </row>
    <row r="20" spans="1:15" ht="15.75" x14ac:dyDescent="0.25">
      <c r="A20" s="43"/>
      <c r="B20" s="43" t="s">
        <v>168</v>
      </c>
      <c r="C20" s="17">
        <v>29.3</v>
      </c>
      <c r="D20" s="26">
        <v>0</v>
      </c>
      <c r="E20" s="26">
        <v>0</v>
      </c>
      <c r="F20" s="26">
        <v>0</v>
      </c>
      <c r="G20" s="44">
        <f t="shared" si="0"/>
        <v>0</v>
      </c>
      <c r="H20" s="30">
        <f t="shared" si="1"/>
        <v>0</v>
      </c>
      <c r="I20" s="30">
        <f t="shared" si="2"/>
        <v>0</v>
      </c>
      <c r="J20" s="44">
        <v>0</v>
      </c>
      <c r="K20" s="49">
        <v>0</v>
      </c>
      <c r="L20" s="49"/>
      <c r="M20" s="49"/>
      <c r="N20" s="49"/>
      <c r="O20" s="9"/>
    </row>
    <row r="21" spans="1:15" ht="15.75" x14ac:dyDescent="0.25">
      <c r="A21" s="43"/>
      <c r="B21" s="43" t="s">
        <v>169</v>
      </c>
      <c r="C21" s="17">
        <v>457.3</v>
      </c>
      <c r="D21" s="26">
        <v>24</v>
      </c>
      <c r="E21" s="26">
        <v>24</v>
      </c>
      <c r="F21" s="26">
        <v>25</v>
      </c>
      <c r="G21" s="44">
        <f t="shared" si="0"/>
        <v>5.2481959326481524E-2</v>
      </c>
      <c r="H21" s="30">
        <f t="shared" si="1"/>
        <v>5.2481959326481524E-2</v>
      </c>
      <c r="I21" s="30">
        <f t="shared" si="2"/>
        <v>5.4668707631751585E-2</v>
      </c>
      <c r="J21" s="44">
        <f t="shared" si="3"/>
        <v>4</v>
      </c>
      <c r="K21" s="49">
        <v>1</v>
      </c>
      <c r="L21" s="49"/>
      <c r="M21" s="49"/>
      <c r="N21" s="49"/>
      <c r="O21" s="9"/>
    </row>
    <row r="22" spans="1:15" ht="15.75" x14ac:dyDescent="0.25">
      <c r="A22" s="43">
        <v>2</v>
      </c>
      <c r="B22" s="43" t="s">
        <v>5</v>
      </c>
      <c r="C22" s="17">
        <v>1136.52</v>
      </c>
      <c r="D22" s="26">
        <v>50</v>
      </c>
      <c r="E22" s="26">
        <v>0</v>
      </c>
      <c r="F22" s="26">
        <v>0</v>
      </c>
      <c r="G22" s="44">
        <f t="shared" si="0"/>
        <v>4.3993946432970825E-2</v>
      </c>
      <c r="H22" s="30">
        <f t="shared" si="1"/>
        <v>0</v>
      </c>
      <c r="I22" s="30">
        <f t="shared" si="2"/>
        <v>0</v>
      </c>
      <c r="J22" s="44">
        <v>0</v>
      </c>
      <c r="K22" s="49">
        <v>0</v>
      </c>
      <c r="L22" s="49"/>
      <c r="M22" s="49"/>
      <c r="N22" s="49"/>
      <c r="O22" s="9"/>
    </row>
    <row r="23" spans="1:15" ht="15.75" x14ac:dyDescent="0.25">
      <c r="A23" s="43">
        <v>3</v>
      </c>
      <c r="B23" s="43" t="s">
        <v>6</v>
      </c>
      <c r="C23" s="17">
        <v>685.53</v>
      </c>
      <c r="D23" s="26">
        <v>42</v>
      </c>
      <c r="E23" s="26">
        <v>44</v>
      </c>
      <c r="F23" s="26">
        <v>40</v>
      </c>
      <c r="G23" s="44">
        <f t="shared" si="0"/>
        <v>6.1266465362566191E-2</v>
      </c>
      <c r="H23" s="30">
        <f t="shared" si="1"/>
        <v>6.4183916094116958E-2</v>
      </c>
      <c r="I23" s="30">
        <f t="shared" si="2"/>
        <v>5.8349014631015418E-2</v>
      </c>
      <c r="J23" s="44">
        <f t="shared" si="3"/>
        <v>5</v>
      </c>
      <c r="K23" s="49">
        <v>2</v>
      </c>
      <c r="L23" s="49"/>
      <c r="M23" s="49"/>
      <c r="N23" s="49"/>
      <c r="O23" s="9"/>
    </row>
    <row r="24" spans="1:15" ht="15.75" x14ac:dyDescent="0.25">
      <c r="A24" s="43">
        <v>4</v>
      </c>
      <c r="B24" s="43" t="s">
        <v>8</v>
      </c>
      <c r="C24" s="17">
        <v>298.58</v>
      </c>
      <c r="D24" s="26">
        <v>27</v>
      </c>
      <c r="E24" s="26">
        <v>25</v>
      </c>
      <c r="F24" s="26">
        <v>25</v>
      </c>
      <c r="G24" s="44">
        <f t="shared" si="0"/>
        <v>9.042802598968451E-2</v>
      </c>
      <c r="H24" s="30">
        <f t="shared" si="1"/>
        <v>8.372965369415232E-2</v>
      </c>
      <c r="I24" s="30">
        <f t="shared" si="2"/>
        <v>8.372965369415232E-2</v>
      </c>
      <c r="J24" s="44">
        <f t="shared" si="3"/>
        <v>4</v>
      </c>
      <c r="K24" s="49">
        <v>1</v>
      </c>
      <c r="L24" s="49"/>
      <c r="M24" s="49"/>
      <c r="N24" s="49"/>
      <c r="O24" s="9"/>
    </row>
    <row r="25" spans="1:15" ht="15.75" x14ac:dyDescent="0.25">
      <c r="A25" s="43">
        <v>5</v>
      </c>
      <c r="B25" s="43" t="s">
        <v>7</v>
      </c>
      <c r="C25" s="17">
        <v>2088.66</v>
      </c>
      <c r="D25" s="26">
        <v>28</v>
      </c>
      <c r="E25" s="26">
        <v>25</v>
      </c>
      <c r="F25" s="26">
        <v>25</v>
      </c>
      <c r="G25" s="44">
        <f t="shared" si="0"/>
        <v>1.3405724244252296E-2</v>
      </c>
      <c r="H25" s="30">
        <f t="shared" si="1"/>
        <v>1.1969396646653837E-2</v>
      </c>
      <c r="I25" s="30">
        <f t="shared" si="2"/>
        <v>1.1969396646653837E-2</v>
      </c>
      <c r="J25" s="44">
        <f t="shared" si="3"/>
        <v>4</v>
      </c>
      <c r="K25" s="49">
        <v>1</v>
      </c>
      <c r="L25" s="49"/>
      <c r="M25" s="49"/>
      <c r="N25" s="49"/>
      <c r="O25" s="9"/>
    </row>
    <row r="26" spans="1:15" ht="15.75" x14ac:dyDescent="0.25">
      <c r="A26" s="43">
        <v>6</v>
      </c>
      <c r="B26" s="43" t="s">
        <v>215</v>
      </c>
      <c r="C26" s="30">
        <v>991.39</v>
      </c>
      <c r="D26" s="26">
        <v>17</v>
      </c>
      <c r="E26" s="26">
        <v>15</v>
      </c>
      <c r="F26" s="26">
        <v>18</v>
      </c>
      <c r="G26" s="44">
        <f t="shared" si="0"/>
        <v>1.714764119065151E-2</v>
      </c>
      <c r="H26" s="30">
        <f t="shared" si="1"/>
        <v>1.5130271638810157E-2</v>
      </c>
      <c r="I26" s="30">
        <f t="shared" si="2"/>
        <v>1.8156325966572188E-2</v>
      </c>
      <c r="J26" s="44">
        <f t="shared" si="3"/>
        <v>0</v>
      </c>
      <c r="K26" s="49">
        <v>0</v>
      </c>
      <c r="L26" s="49"/>
      <c r="M26" s="49"/>
      <c r="N26" s="49"/>
      <c r="O26" s="9"/>
    </row>
    <row r="27" spans="1:15" ht="15.75" x14ac:dyDescent="0.25">
      <c r="A27" s="43">
        <v>7</v>
      </c>
      <c r="B27" s="43" t="s">
        <v>212</v>
      </c>
      <c r="C27" s="30">
        <v>9967.39</v>
      </c>
      <c r="D27" s="26">
        <v>168</v>
      </c>
      <c r="E27" s="26">
        <v>155</v>
      </c>
      <c r="F27" s="26">
        <v>160</v>
      </c>
      <c r="G27" s="44">
        <f t="shared" si="0"/>
        <v>1.685496403772703E-2</v>
      </c>
      <c r="H27" s="30">
        <f t="shared" si="1"/>
        <v>1.5550710868141009E-2</v>
      </c>
      <c r="I27" s="30">
        <f t="shared" si="2"/>
        <v>1.605234670259717E-2</v>
      </c>
      <c r="J27" s="44">
        <f t="shared" si="3"/>
        <v>5</v>
      </c>
      <c r="K27" s="49">
        <v>8</v>
      </c>
      <c r="L27" s="49"/>
      <c r="M27" s="49"/>
      <c r="N27" s="49"/>
      <c r="O27" s="9"/>
    </row>
    <row r="28" spans="1:15" ht="15.75" x14ac:dyDescent="0.25">
      <c r="A28" s="151" t="s">
        <v>9</v>
      </c>
      <c r="B28" s="151"/>
      <c r="C28" s="49">
        <f>SUM(C19:C27)</f>
        <v>16169.699999999999</v>
      </c>
      <c r="D28" s="49">
        <f t="shared" ref="D28:F28" si="5">SUM(D19:D27)</f>
        <v>376</v>
      </c>
      <c r="E28" s="49">
        <f t="shared" si="5"/>
        <v>308</v>
      </c>
      <c r="F28" s="49">
        <f t="shared" si="5"/>
        <v>318</v>
      </c>
      <c r="G28" s="44">
        <f t="shared" si="0"/>
        <v>2.3253368955515566E-2</v>
      </c>
      <c r="H28" s="30">
        <f t="shared" si="1"/>
        <v>1.9047972442284025E-2</v>
      </c>
      <c r="I28" s="30">
        <f t="shared" si="2"/>
        <v>1.9666413105994547E-2</v>
      </c>
      <c r="J28" s="44">
        <f t="shared" si="3"/>
        <v>4.4025157232704402</v>
      </c>
      <c r="K28" s="49">
        <f>SUM(K19:K27)</f>
        <v>14</v>
      </c>
      <c r="L28" s="49"/>
      <c r="M28" s="49"/>
      <c r="N28" s="49"/>
      <c r="O28" s="49"/>
    </row>
    <row r="29" spans="1:15" ht="15.75" x14ac:dyDescent="0.25">
      <c r="A29" s="151" t="s">
        <v>10</v>
      </c>
      <c r="B29" s="151"/>
      <c r="C29" s="49"/>
      <c r="D29" s="49"/>
      <c r="E29" s="49"/>
      <c r="F29" s="49"/>
      <c r="G29" s="44"/>
      <c r="H29" s="30"/>
      <c r="I29" s="30"/>
      <c r="J29" s="44"/>
      <c r="K29" s="49"/>
      <c r="L29" s="49"/>
      <c r="M29" s="49"/>
      <c r="N29" s="49"/>
      <c r="O29" s="9"/>
    </row>
    <row r="30" spans="1:15" ht="15.75" x14ac:dyDescent="0.25">
      <c r="A30" s="43">
        <v>1</v>
      </c>
      <c r="B30" s="43" t="s">
        <v>11</v>
      </c>
      <c r="C30" s="17">
        <v>67.42</v>
      </c>
      <c r="D30" s="26">
        <v>18</v>
      </c>
      <c r="E30" s="26">
        <v>12</v>
      </c>
      <c r="F30" s="26">
        <v>15</v>
      </c>
      <c r="G30" s="44">
        <f t="shared" si="0"/>
        <v>0.26698309107089885</v>
      </c>
      <c r="H30" s="30">
        <f t="shared" si="1"/>
        <v>0.17798872738059923</v>
      </c>
      <c r="I30" s="30">
        <f t="shared" si="2"/>
        <v>0.22248590922574904</v>
      </c>
      <c r="J30" s="44">
        <f t="shared" si="3"/>
        <v>0</v>
      </c>
      <c r="K30" s="49">
        <v>0</v>
      </c>
      <c r="L30" s="49"/>
      <c r="M30" s="49"/>
      <c r="N30" s="49"/>
      <c r="O30" s="9"/>
    </row>
    <row r="31" spans="1:15" ht="15.75" x14ac:dyDescent="0.25">
      <c r="A31" s="43">
        <v>2</v>
      </c>
      <c r="B31" s="43" t="s">
        <v>12</v>
      </c>
      <c r="C31" s="17">
        <v>119.39</v>
      </c>
      <c r="D31" s="26">
        <v>8</v>
      </c>
      <c r="E31" s="26">
        <v>10</v>
      </c>
      <c r="F31" s="26">
        <v>15</v>
      </c>
      <c r="G31" s="44">
        <f t="shared" si="0"/>
        <v>6.7007287042465863E-2</v>
      </c>
      <c r="H31" s="30">
        <f t="shared" si="1"/>
        <v>8.3759108803082336E-2</v>
      </c>
      <c r="I31" s="30">
        <f t="shared" si="2"/>
        <v>0.1256386632046235</v>
      </c>
      <c r="J31" s="44">
        <f t="shared" si="3"/>
        <v>0</v>
      </c>
      <c r="K31" s="49">
        <v>0</v>
      </c>
      <c r="L31" s="49"/>
      <c r="M31" s="49"/>
      <c r="N31" s="49"/>
      <c r="O31" s="9"/>
    </row>
    <row r="32" spans="1:15" ht="15.75" x14ac:dyDescent="0.25">
      <c r="A32" s="43">
        <v>3</v>
      </c>
      <c r="B32" s="43" t="s">
        <v>170</v>
      </c>
      <c r="C32" s="17">
        <v>54.81</v>
      </c>
      <c r="D32" s="26">
        <v>23</v>
      </c>
      <c r="E32" s="26">
        <v>20</v>
      </c>
      <c r="F32" s="26">
        <v>20</v>
      </c>
      <c r="G32" s="44">
        <f t="shared" si="0"/>
        <v>0.41963145411421271</v>
      </c>
      <c r="H32" s="30">
        <f t="shared" si="1"/>
        <v>0.36489691662105456</v>
      </c>
      <c r="I32" s="30">
        <f t="shared" si="2"/>
        <v>0.36489691662105456</v>
      </c>
      <c r="J32" s="44">
        <f t="shared" si="3"/>
        <v>0</v>
      </c>
      <c r="K32" s="49">
        <v>0</v>
      </c>
      <c r="L32" s="49"/>
      <c r="M32" s="49"/>
      <c r="N32" s="49"/>
      <c r="O32" s="9"/>
    </row>
    <row r="33" spans="1:15" ht="15.6" customHeight="1" x14ac:dyDescent="0.25">
      <c r="A33" s="152" t="s">
        <v>13</v>
      </c>
      <c r="B33" s="153"/>
      <c r="C33" s="49">
        <f>SUM(C30:C32)</f>
        <v>241.62</v>
      </c>
      <c r="D33" s="49">
        <f t="shared" ref="D33:F33" si="6">SUM(D30:D32)</f>
        <v>49</v>
      </c>
      <c r="E33" s="49">
        <f t="shared" si="6"/>
        <v>42</v>
      </c>
      <c r="F33" s="49">
        <f t="shared" si="6"/>
        <v>50</v>
      </c>
      <c r="G33" s="44">
        <f t="shared" si="0"/>
        <v>0.20279778164059267</v>
      </c>
      <c r="H33" s="30">
        <f t="shared" si="1"/>
        <v>0.17382666997765087</v>
      </c>
      <c r="I33" s="30">
        <f t="shared" si="2"/>
        <v>0.20693651187815579</v>
      </c>
      <c r="J33" s="44">
        <f t="shared" si="3"/>
        <v>0</v>
      </c>
      <c r="K33" s="49">
        <f t="shared" ref="K33" si="7">SUM(K30:K32)</f>
        <v>0</v>
      </c>
      <c r="L33" s="49"/>
      <c r="M33" s="49"/>
      <c r="N33" s="49"/>
      <c r="O33" s="49"/>
    </row>
    <row r="34" spans="1:15" ht="15.6" customHeight="1" x14ac:dyDescent="0.25">
      <c r="A34" s="152" t="s">
        <v>14</v>
      </c>
      <c r="B34" s="153"/>
      <c r="C34" s="49"/>
      <c r="D34" s="49"/>
      <c r="E34" s="49"/>
      <c r="F34" s="49"/>
      <c r="G34" s="44"/>
      <c r="H34" s="30"/>
      <c r="I34" s="30"/>
      <c r="J34" s="44"/>
      <c r="K34" s="49"/>
      <c r="L34" s="49"/>
      <c r="M34" s="49"/>
      <c r="N34" s="49"/>
      <c r="O34" s="9"/>
    </row>
    <row r="35" spans="1:15" ht="15.75" x14ac:dyDescent="0.25">
      <c r="A35" s="43">
        <v>1</v>
      </c>
      <c r="B35" s="43" t="s">
        <v>15</v>
      </c>
      <c r="C35" s="17">
        <v>596.53</v>
      </c>
      <c r="D35" s="26">
        <v>28</v>
      </c>
      <c r="E35" s="26">
        <v>42</v>
      </c>
      <c r="F35" s="26">
        <v>42</v>
      </c>
      <c r="G35" s="44">
        <f t="shared" si="0"/>
        <v>4.6938125492431232E-2</v>
      </c>
      <c r="H35" s="30">
        <f t="shared" si="1"/>
        <v>7.0407188238646848E-2</v>
      </c>
      <c r="I35" s="30">
        <f t="shared" si="2"/>
        <v>7.0407188238646848E-2</v>
      </c>
      <c r="J35" s="44">
        <f t="shared" si="3"/>
        <v>4.7619047619047619</v>
      </c>
      <c r="K35" s="49">
        <v>2</v>
      </c>
      <c r="L35" s="49"/>
      <c r="M35" s="49"/>
      <c r="N35" s="49"/>
      <c r="O35" s="9"/>
    </row>
    <row r="36" spans="1:15" ht="15.75" x14ac:dyDescent="0.25">
      <c r="A36" s="43">
        <v>2</v>
      </c>
      <c r="B36" s="43" t="s">
        <v>171</v>
      </c>
      <c r="C36" s="17"/>
      <c r="D36" s="26"/>
      <c r="E36" s="26"/>
      <c r="F36" s="26"/>
      <c r="G36" s="44"/>
      <c r="H36" s="30"/>
      <c r="I36" s="30"/>
      <c r="J36" s="44"/>
      <c r="K36" s="49"/>
      <c r="L36" s="49"/>
      <c r="M36" s="49"/>
      <c r="N36" s="49"/>
      <c r="O36" s="9"/>
    </row>
    <row r="37" spans="1:15" ht="15.75" x14ac:dyDescent="0.25">
      <c r="A37" s="43"/>
      <c r="B37" s="43" t="s">
        <v>172</v>
      </c>
      <c r="C37" s="17">
        <v>136.30000000000001</v>
      </c>
      <c r="D37" s="26">
        <v>5</v>
      </c>
      <c r="E37" s="26">
        <v>10</v>
      </c>
      <c r="F37" s="26">
        <v>10</v>
      </c>
      <c r="G37" s="44">
        <f t="shared" si="0"/>
        <v>3.6683785766691117E-2</v>
      </c>
      <c r="H37" s="30">
        <f t="shared" si="1"/>
        <v>7.3367571533382234E-2</v>
      </c>
      <c r="I37" s="30">
        <f t="shared" si="2"/>
        <v>7.3367571533382234E-2</v>
      </c>
      <c r="J37" s="44">
        <f t="shared" si="3"/>
        <v>0</v>
      </c>
      <c r="K37" s="49">
        <v>0</v>
      </c>
      <c r="L37" s="49"/>
      <c r="M37" s="49"/>
      <c r="N37" s="49"/>
      <c r="O37" s="9"/>
    </row>
    <row r="38" spans="1:15" ht="15.75" x14ac:dyDescent="0.25">
      <c r="A38" s="43"/>
      <c r="B38" s="43" t="s">
        <v>173</v>
      </c>
      <c r="C38" s="17">
        <v>70.430000000000007</v>
      </c>
      <c r="D38" s="26">
        <v>10</v>
      </c>
      <c r="E38" s="26">
        <v>20</v>
      </c>
      <c r="F38" s="26">
        <v>22</v>
      </c>
      <c r="G38" s="44">
        <f t="shared" si="0"/>
        <v>0.14198494959534289</v>
      </c>
      <c r="H38" s="30">
        <f t="shared" si="1"/>
        <v>0.28396989919068577</v>
      </c>
      <c r="I38" s="30">
        <f t="shared" si="2"/>
        <v>0.31236688910975435</v>
      </c>
      <c r="J38" s="44">
        <f t="shared" si="3"/>
        <v>4.5454545454545459</v>
      </c>
      <c r="K38" s="49">
        <v>1</v>
      </c>
      <c r="L38" s="49"/>
      <c r="M38" s="49"/>
      <c r="N38" s="49"/>
      <c r="O38" s="9"/>
    </row>
    <row r="39" spans="1:15" ht="15.75" x14ac:dyDescent="0.25">
      <c r="A39" s="43">
        <v>3</v>
      </c>
      <c r="B39" s="43" t="s">
        <v>16</v>
      </c>
      <c r="C39" s="17">
        <v>95.84</v>
      </c>
      <c r="D39" s="26">
        <v>18</v>
      </c>
      <c r="E39" s="26">
        <v>18</v>
      </c>
      <c r="F39" s="26">
        <v>20</v>
      </c>
      <c r="G39" s="44">
        <f t="shared" si="0"/>
        <v>0.18781302170283806</v>
      </c>
      <c r="H39" s="30">
        <f t="shared" si="1"/>
        <v>0.18781302170283806</v>
      </c>
      <c r="I39" s="30">
        <f t="shared" si="2"/>
        <v>0.20868113522537562</v>
      </c>
      <c r="J39" s="44">
        <f t="shared" si="3"/>
        <v>5</v>
      </c>
      <c r="K39" s="49">
        <v>1</v>
      </c>
      <c r="L39" s="49"/>
      <c r="M39" s="49"/>
      <c r="N39" s="49"/>
      <c r="O39" s="9"/>
    </row>
    <row r="40" spans="1:15" ht="15.75" x14ac:dyDescent="0.25">
      <c r="A40" s="43">
        <v>4</v>
      </c>
      <c r="B40" s="43" t="s">
        <v>17</v>
      </c>
      <c r="C40" s="17">
        <v>629.95000000000005</v>
      </c>
      <c r="D40" s="26">
        <v>90</v>
      </c>
      <c r="E40" s="26">
        <v>85</v>
      </c>
      <c r="F40" s="26">
        <v>90</v>
      </c>
      <c r="G40" s="44">
        <f t="shared" si="0"/>
        <v>0.14286848162552582</v>
      </c>
      <c r="H40" s="30">
        <f t="shared" si="1"/>
        <v>0.13493134375744106</v>
      </c>
      <c r="I40" s="30">
        <f t="shared" si="2"/>
        <v>0.14286848162552582</v>
      </c>
      <c r="J40" s="44">
        <f t="shared" si="3"/>
        <v>4.4444444444444446</v>
      </c>
      <c r="K40" s="49">
        <v>4</v>
      </c>
      <c r="L40" s="49"/>
      <c r="M40" s="49"/>
      <c r="N40" s="49"/>
      <c r="O40" s="9"/>
    </row>
    <row r="41" spans="1:15" ht="15.75" x14ac:dyDescent="0.25">
      <c r="A41" s="43">
        <v>5</v>
      </c>
      <c r="B41" s="43" t="s">
        <v>18</v>
      </c>
      <c r="C41" s="17">
        <v>112.18</v>
      </c>
      <c r="D41" s="26">
        <v>15</v>
      </c>
      <c r="E41" s="26">
        <v>10</v>
      </c>
      <c r="F41" s="26">
        <v>12</v>
      </c>
      <c r="G41" s="44">
        <f t="shared" si="0"/>
        <v>0.13371367445177393</v>
      </c>
      <c r="H41" s="30">
        <f t="shared" si="1"/>
        <v>8.9142449634515952E-2</v>
      </c>
      <c r="I41" s="30">
        <f t="shared" si="2"/>
        <v>0.10697093956141913</v>
      </c>
      <c r="J41" s="44">
        <f t="shared" si="3"/>
        <v>0</v>
      </c>
      <c r="K41" s="49">
        <v>0</v>
      </c>
      <c r="L41" s="49"/>
      <c r="M41" s="49"/>
      <c r="N41" s="49"/>
      <c r="O41" s="9"/>
    </row>
    <row r="42" spans="1:15" ht="15.75" x14ac:dyDescent="0.25">
      <c r="A42" s="43">
        <v>6</v>
      </c>
      <c r="B42" s="43" t="s">
        <v>19</v>
      </c>
      <c r="C42" s="17">
        <v>559.37</v>
      </c>
      <c r="D42" s="26">
        <v>55</v>
      </c>
      <c r="E42" s="26">
        <v>45</v>
      </c>
      <c r="F42" s="26">
        <v>50</v>
      </c>
      <c r="G42" s="44">
        <f t="shared" si="0"/>
        <v>9.8324901228167408E-2</v>
      </c>
      <c r="H42" s="30">
        <f t="shared" si="1"/>
        <v>8.0447646459409689E-2</v>
      </c>
      <c r="I42" s="30">
        <f t="shared" si="2"/>
        <v>8.9386273843788541E-2</v>
      </c>
      <c r="J42" s="44">
        <f t="shared" si="3"/>
        <v>4</v>
      </c>
      <c r="K42" s="49">
        <v>2</v>
      </c>
      <c r="L42" s="49"/>
      <c r="M42" s="49"/>
      <c r="N42" s="49"/>
      <c r="O42" s="9"/>
    </row>
    <row r="43" spans="1:15" ht="15.75" x14ac:dyDescent="0.25">
      <c r="A43" s="43">
        <v>7</v>
      </c>
      <c r="B43" s="43" t="s">
        <v>20</v>
      </c>
      <c r="C43" s="17">
        <v>24.63</v>
      </c>
      <c r="D43" s="26">
        <v>10</v>
      </c>
      <c r="E43" s="26">
        <v>10</v>
      </c>
      <c r="F43" s="26">
        <v>12</v>
      </c>
      <c r="G43" s="44">
        <f t="shared" si="0"/>
        <v>0.40600893219650835</v>
      </c>
      <c r="H43" s="30">
        <f t="shared" si="1"/>
        <v>0.40600893219650835</v>
      </c>
      <c r="I43" s="30">
        <f t="shared" si="2"/>
        <v>0.48721071863581</v>
      </c>
      <c r="J43" s="44">
        <f t="shared" si="3"/>
        <v>0</v>
      </c>
      <c r="K43" s="49">
        <v>0</v>
      </c>
      <c r="L43" s="49"/>
      <c r="M43" s="49"/>
      <c r="N43" s="49"/>
      <c r="O43" s="9"/>
    </row>
    <row r="44" spans="1:15" ht="15.75" x14ac:dyDescent="0.25">
      <c r="A44" s="43">
        <v>8</v>
      </c>
      <c r="B44" s="43" t="s">
        <v>212</v>
      </c>
      <c r="C44" s="17">
        <v>124.89</v>
      </c>
      <c r="D44" s="26">
        <v>15</v>
      </c>
      <c r="E44" s="26">
        <v>15</v>
      </c>
      <c r="F44" s="26">
        <v>18</v>
      </c>
      <c r="G44" s="44">
        <f t="shared" si="0"/>
        <v>0.12010569300984866</v>
      </c>
      <c r="H44" s="30">
        <f t="shared" si="1"/>
        <v>0.12010569300984866</v>
      </c>
      <c r="I44" s="30">
        <f t="shared" si="2"/>
        <v>0.14412683161181841</v>
      </c>
      <c r="J44" s="44">
        <f t="shared" si="3"/>
        <v>0</v>
      </c>
      <c r="K44" s="49">
        <v>0</v>
      </c>
      <c r="L44" s="49"/>
      <c r="M44" s="49"/>
      <c r="N44" s="49"/>
      <c r="O44" s="9"/>
    </row>
    <row r="45" spans="1:15" ht="15.75" x14ac:dyDescent="0.25">
      <c r="A45" s="43">
        <v>9</v>
      </c>
      <c r="B45" s="43" t="s">
        <v>21</v>
      </c>
      <c r="C45" s="17">
        <v>53.89</v>
      </c>
      <c r="D45" s="26">
        <v>10</v>
      </c>
      <c r="E45" s="26">
        <v>10</v>
      </c>
      <c r="F45" s="26">
        <v>10</v>
      </c>
      <c r="G45" s="44">
        <f t="shared" si="0"/>
        <v>0.18556318426424198</v>
      </c>
      <c r="H45" s="30">
        <f t="shared" si="1"/>
        <v>0.18556318426424198</v>
      </c>
      <c r="I45" s="30">
        <f t="shared" si="2"/>
        <v>0.18556318426424198</v>
      </c>
      <c r="J45" s="44">
        <f t="shared" si="3"/>
        <v>0</v>
      </c>
      <c r="K45" s="49">
        <v>0</v>
      </c>
      <c r="L45" s="49"/>
      <c r="M45" s="49"/>
      <c r="N45" s="49"/>
      <c r="O45" s="9"/>
    </row>
    <row r="46" spans="1:15" ht="15.75" x14ac:dyDescent="0.25">
      <c r="A46" s="151" t="s">
        <v>22</v>
      </c>
      <c r="B46" s="151"/>
      <c r="C46" s="49">
        <f>SUM(C35:C45)</f>
        <v>2404.0100000000002</v>
      </c>
      <c r="D46" s="49">
        <f t="shared" ref="D46:E46" si="8">SUM(D35:D45)</f>
        <v>256</v>
      </c>
      <c r="E46" s="49">
        <f t="shared" si="8"/>
        <v>265</v>
      </c>
      <c r="F46" s="53">
        <f>SUM(F35:F45)</f>
        <v>286</v>
      </c>
      <c r="G46" s="44">
        <f t="shared" si="0"/>
        <v>0.10648874172736385</v>
      </c>
      <c r="H46" s="30">
        <f t="shared" si="1"/>
        <v>0.11023248655371649</v>
      </c>
      <c r="I46" s="30">
        <f t="shared" si="2"/>
        <v>0.1189678911485393</v>
      </c>
      <c r="J46" s="44">
        <f t="shared" si="3"/>
        <v>3.4965034965034967</v>
      </c>
      <c r="K46" s="49">
        <f>SUM(K35:K45)</f>
        <v>10</v>
      </c>
      <c r="L46" s="49"/>
      <c r="M46" s="49"/>
      <c r="N46" s="49"/>
      <c r="O46" s="49"/>
    </row>
    <row r="47" spans="1:15" ht="15.75" x14ac:dyDescent="0.25">
      <c r="A47" s="151" t="s">
        <v>23</v>
      </c>
      <c r="B47" s="151"/>
      <c r="C47" s="49"/>
      <c r="D47" s="49"/>
      <c r="E47" s="49"/>
      <c r="F47" s="49"/>
      <c r="G47" s="44"/>
      <c r="H47" s="30"/>
      <c r="I47" s="30"/>
      <c r="J47" s="44"/>
      <c r="K47" s="49"/>
      <c r="L47" s="49"/>
      <c r="M47" s="49"/>
      <c r="N47" s="49"/>
      <c r="O47" s="9"/>
    </row>
    <row r="48" spans="1:15" ht="15.75" x14ac:dyDescent="0.25">
      <c r="A48" s="43">
        <v>1</v>
      </c>
      <c r="B48" s="43" t="s">
        <v>24</v>
      </c>
      <c r="C48" s="42">
        <v>2641.81</v>
      </c>
      <c r="D48" s="26">
        <v>30</v>
      </c>
      <c r="E48" s="26">
        <v>25</v>
      </c>
      <c r="F48" s="26">
        <v>30</v>
      </c>
      <c r="G48" s="44">
        <f t="shared" si="0"/>
        <v>1.1355850723556956E-2</v>
      </c>
      <c r="H48" s="30">
        <f t="shared" si="1"/>
        <v>9.4632089362974622E-3</v>
      </c>
      <c r="I48" s="30">
        <f t="shared" si="2"/>
        <v>1.1355850723556956E-2</v>
      </c>
      <c r="J48" s="44">
        <f t="shared" si="3"/>
        <v>3.3333333333333335</v>
      </c>
      <c r="K48" s="49">
        <v>1</v>
      </c>
      <c r="L48" s="49"/>
      <c r="M48" s="49"/>
      <c r="N48" s="49"/>
      <c r="O48" s="9"/>
    </row>
    <row r="49" spans="1:15" ht="15.75" x14ac:dyDescent="0.25">
      <c r="A49" s="43">
        <v>2</v>
      </c>
      <c r="B49" s="43" t="s">
        <v>25</v>
      </c>
      <c r="C49" s="42">
        <v>1460.81</v>
      </c>
      <c r="D49" s="26">
        <v>12</v>
      </c>
      <c r="E49" s="26">
        <v>12</v>
      </c>
      <c r="F49" s="26">
        <v>15</v>
      </c>
      <c r="G49" s="44">
        <f t="shared" si="0"/>
        <v>8.2146206556636386E-3</v>
      </c>
      <c r="H49" s="30">
        <f t="shared" si="1"/>
        <v>8.2146206556636386E-3</v>
      </c>
      <c r="I49" s="30">
        <f t="shared" si="2"/>
        <v>1.0268275819579549E-2</v>
      </c>
      <c r="J49" s="44">
        <f t="shared" si="3"/>
        <v>0</v>
      </c>
      <c r="K49" s="49">
        <v>0</v>
      </c>
      <c r="L49" s="49"/>
      <c r="M49" s="49"/>
      <c r="N49" s="49"/>
      <c r="O49" s="9"/>
    </row>
    <row r="50" spans="1:15" ht="15.75" x14ac:dyDescent="0.25">
      <c r="A50" s="43">
        <v>3</v>
      </c>
      <c r="B50" s="43" t="s">
        <v>26</v>
      </c>
      <c r="C50" s="42">
        <v>519.55999999999995</v>
      </c>
      <c r="D50" s="26">
        <v>10</v>
      </c>
      <c r="E50" s="26">
        <v>10</v>
      </c>
      <c r="F50" s="26">
        <v>15</v>
      </c>
      <c r="G50" s="44">
        <f t="shared" si="0"/>
        <v>1.9247055200554319E-2</v>
      </c>
      <c r="H50" s="30">
        <f t="shared" si="1"/>
        <v>1.9247055200554319E-2</v>
      </c>
      <c r="I50" s="30">
        <f t="shared" si="2"/>
        <v>2.8870582800831476E-2</v>
      </c>
      <c r="J50" s="44">
        <f t="shared" si="3"/>
        <v>0</v>
      </c>
      <c r="K50" s="49">
        <v>0</v>
      </c>
      <c r="L50" s="49"/>
      <c r="M50" s="49"/>
      <c r="N50" s="49"/>
      <c r="O50" s="9"/>
    </row>
    <row r="51" spans="1:15" ht="15.75" x14ac:dyDescent="0.25">
      <c r="A51" s="43">
        <v>4</v>
      </c>
      <c r="B51" s="43" t="s">
        <v>27</v>
      </c>
      <c r="C51" s="42">
        <v>30.46</v>
      </c>
      <c r="D51" s="26">
        <v>1</v>
      </c>
      <c r="E51" s="26">
        <v>0</v>
      </c>
      <c r="F51" s="26">
        <v>0</v>
      </c>
      <c r="G51" s="44">
        <f t="shared" si="0"/>
        <v>3.2829940906106365E-2</v>
      </c>
      <c r="H51" s="30">
        <f t="shared" si="1"/>
        <v>0</v>
      </c>
      <c r="I51" s="30">
        <f t="shared" si="2"/>
        <v>0</v>
      </c>
      <c r="J51" s="44">
        <v>0</v>
      </c>
      <c r="K51" s="49">
        <v>0</v>
      </c>
      <c r="L51" s="49"/>
      <c r="M51" s="49"/>
      <c r="N51" s="49"/>
      <c r="O51" s="9"/>
    </row>
    <row r="52" spans="1:15" ht="15.75" x14ac:dyDescent="0.25">
      <c r="A52" s="43">
        <v>5</v>
      </c>
      <c r="B52" s="43" t="s">
        <v>28</v>
      </c>
      <c r="C52" s="42">
        <v>55.84</v>
      </c>
      <c r="D52" s="26">
        <v>0</v>
      </c>
      <c r="E52" s="26">
        <v>0</v>
      </c>
      <c r="F52" s="26">
        <v>0</v>
      </c>
      <c r="G52" s="44">
        <f t="shared" si="0"/>
        <v>0</v>
      </c>
      <c r="H52" s="30">
        <f t="shared" si="1"/>
        <v>0</v>
      </c>
      <c r="I52" s="30">
        <f t="shared" si="2"/>
        <v>0</v>
      </c>
      <c r="J52" s="44">
        <v>0</v>
      </c>
      <c r="K52" s="49">
        <v>0</v>
      </c>
      <c r="L52" s="49"/>
      <c r="M52" s="49"/>
      <c r="N52" s="49"/>
      <c r="O52" s="9"/>
    </row>
    <row r="53" spans="1:15" ht="15.75" x14ac:dyDescent="0.25">
      <c r="A53" s="43">
        <v>6</v>
      </c>
      <c r="B53" s="43" t="s">
        <v>29</v>
      </c>
      <c r="C53" s="42">
        <v>86.94</v>
      </c>
      <c r="D53" s="26">
        <v>1</v>
      </c>
      <c r="E53" s="26">
        <v>1</v>
      </c>
      <c r="F53" s="26">
        <v>1</v>
      </c>
      <c r="G53" s="44">
        <f t="shared" si="0"/>
        <v>1.1502185415228895E-2</v>
      </c>
      <c r="H53" s="30">
        <f t="shared" si="1"/>
        <v>1.1502185415228895E-2</v>
      </c>
      <c r="I53" s="30">
        <f t="shared" si="2"/>
        <v>1.1502185415228895E-2</v>
      </c>
      <c r="J53" s="44">
        <f t="shared" si="3"/>
        <v>0</v>
      </c>
      <c r="K53" s="49">
        <v>0</v>
      </c>
      <c r="L53" s="49"/>
      <c r="M53" s="49"/>
      <c r="N53" s="49"/>
      <c r="O53" s="9"/>
    </row>
    <row r="54" spans="1:15" ht="15.75" x14ac:dyDescent="0.25">
      <c r="A54" s="43">
        <v>7</v>
      </c>
      <c r="B54" s="43" t="s">
        <v>30</v>
      </c>
      <c r="C54" s="42">
        <v>70.680000000000007</v>
      </c>
      <c r="D54" s="26">
        <v>0</v>
      </c>
      <c r="E54" s="26">
        <v>0</v>
      </c>
      <c r="F54" s="26">
        <v>0</v>
      </c>
      <c r="G54" s="44">
        <f t="shared" si="0"/>
        <v>0</v>
      </c>
      <c r="H54" s="30">
        <f t="shared" si="1"/>
        <v>0</v>
      </c>
      <c r="I54" s="30">
        <f t="shared" si="2"/>
        <v>0</v>
      </c>
      <c r="J54" s="44">
        <v>0</v>
      </c>
      <c r="K54" s="49">
        <v>0</v>
      </c>
      <c r="L54" s="49"/>
      <c r="M54" s="49"/>
      <c r="N54" s="49"/>
      <c r="O54" s="9"/>
    </row>
    <row r="55" spans="1:15" ht="15.75" x14ac:dyDescent="0.25">
      <c r="A55" s="43">
        <v>8</v>
      </c>
      <c r="B55" s="43" t="s">
        <v>31</v>
      </c>
      <c r="C55" s="42">
        <v>86.02</v>
      </c>
      <c r="D55" s="26">
        <v>4</v>
      </c>
      <c r="E55" s="26">
        <v>4</v>
      </c>
      <c r="F55" s="26">
        <v>5</v>
      </c>
      <c r="G55" s="44">
        <f t="shared" si="0"/>
        <v>4.6500813764240874E-2</v>
      </c>
      <c r="H55" s="30">
        <f t="shared" si="1"/>
        <v>4.6500813764240874E-2</v>
      </c>
      <c r="I55" s="30">
        <f t="shared" si="2"/>
        <v>5.8126017205301098E-2</v>
      </c>
      <c r="J55" s="44">
        <f t="shared" si="3"/>
        <v>0</v>
      </c>
      <c r="K55" s="49">
        <v>0</v>
      </c>
      <c r="L55" s="49"/>
      <c r="M55" s="49"/>
      <c r="N55" s="49"/>
      <c r="O55" s="9"/>
    </row>
    <row r="56" spans="1:15" ht="15.75" x14ac:dyDescent="0.25">
      <c r="A56" s="43">
        <v>9</v>
      </c>
      <c r="B56" s="43" t="s">
        <v>32</v>
      </c>
      <c r="C56" s="42">
        <v>66.31</v>
      </c>
      <c r="D56" s="17">
        <v>0</v>
      </c>
      <c r="E56" s="26">
        <v>0</v>
      </c>
      <c r="F56" s="26">
        <v>0</v>
      </c>
      <c r="G56" s="44">
        <f t="shared" si="0"/>
        <v>0</v>
      </c>
      <c r="H56" s="30">
        <f t="shared" si="1"/>
        <v>0</v>
      </c>
      <c r="I56" s="30">
        <f t="shared" si="2"/>
        <v>0</v>
      </c>
      <c r="J56" s="44">
        <v>0</v>
      </c>
      <c r="K56" s="49">
        <v>0</v>
      </c>
      <c r="L56" s="49"/>
      <c r="M56" s="49"/>
      <c r="N56" s="49"/>
      <c r="O56" s="9"/>
    </row>
    <row r="57" spans="1:15" ht="15.75" x14ac:dyDescent="0.25">
      <c r="A57" s="43">
        <v>10</v>
      </c>
      <c r="B57" s="43" t="s">
        <v>174</v>
      </c>
      <c r="C57" s="42"/>
      <c r="D57" s="17"/>
      <c r="E57" s="26"/>
      <c r="F57" s="26"/>
      <c r="G57" s="44"/>
      <c r="H57" s="30"/>
      <c r="I57" s="30"/>
      <c r="J57" s="44"/>
      <c r="K57" s="49"/>
      <c r="L57" s="49"/>
      <c r="M57" s="49"/>
      <c r="N57" s="49"/>
      <c r="O57" s="9"/>
    </row>
    <row r="58" spans="1:15" ht="15.75" x14ac:dyDescent="0.25">
      <c r="A58" s="43"/>
      <c r="B58" s="43" t="s">
        <v>175</v>
      </c>
      <c r="C58" s="42">
        <v>76.13</v>
      </c>
      <c r="D58" s="26">
        <v>0</v>
      </c>
      <c r="E58" s="26">
        <v>0</v>
      </c>
      <c r="F58" s="26">
        <v>0</v>
      </c>
      <c r="G58" s="44">
        <f t="shared" si="0"/>
        <v>0</v>
      </c>
      <c r="H58" s="30">
        <f t="shared" si="1"/>
        <v>0</v>
      </c>
      <c r="I58" s="30">
        <f t="shared" si="2"/>
        <v>0</v>
      </c>
      <c r="J58" s="44">
        <v>0</v>
      </c>
      <c r="K58" s="49">
        <v>0</v>
      </c>
      <c r="L58" s="49"/>
      <c r="M58" s="49"/>
      <c r="N58" s="49"/>
      <c r="O58" s="9"/>
    </row>
    <row r="59" spans="1:15" ht="15.75" x14ac:dyDescent="0.25">
      <c r="A59" s="43">
        <v>11</v>
      </c>
      <c r="B59" s="43" t="s">
        <v>164</v>
      </c>
      <c r="C59" s="42">
        <v>205.56</v>
      </c>
      <c r="D59" s="26">
        <v>2</v>
      </c>
      <c r="E59" s="26">
        <v>2</v>
      </c>
      <c r="F59" s="26">
        <v>4</v>
      </c>
      <c r="G59" s="44">
        <f t="shared" si="0"/>
        <v>9.7295193617435299E-3</v>
      </c>
      <c r="H59" s="30">
        <f t="shared" si="1"/>
        <v>9.7295193617435299E-3</v>
      </c>
      <c r="I59" s="30">
        <f t="shared" si="2"/>
        <v>1.945903872348706E-2</v>
      </c>
      <c r="J59" s="44">
        <f t="shared" si="3"/>
        <v>0</v>
      </c>
      <c r="K59" s="49">
        <v>0</v>
      </c>
      <c r="L59" s="49"/>
      <c r="M59" s="49"/>
      <c r="N59" s="49"/>
      <c r="O59" s="9"/>
    </row>
    <row r="60" spans="1:15" ht="15.75" x14ac:dyDescent="0.25">
      <c r="A60" s="43">
        <v>12</v>
      </c>
      <c r="B60" s="43" t="s">
        <v>33</v>
      </c>
      <c r="C60" s="42">
        <v>134.03</v>
      </c>
      <c r="D60" s="26">
        <v>2</v>
      </c>
      <c r="E60" s="26">
        <v>2</v>
      </c>
      <c r="F60" s="26">
        <v>4</v>
      </c>
      <c r="G60" s="44">
        <f t="shared" si="0"/>
        <v>1.4922032380810267E-2</v>
      </c>
      <c r="H60" s="30">
        <f t="shared" si="1"/>
        <v>1.4922032380810267E-2</v>
      </c>
      <c r="I60" s="30">
        <f t="shared" si="2"/>
        <v>2.9844064761620534E-2</v>
      </c>
      <c r="J60" s="44">
        <f t="shared" si="3"/>
        <v>0</v>
      </c>
      <c r="K60" s="49">
        <v>0</v>
      </c>
      <c r="L60" s="49"/>
      <c r="M60" s="49"/>
      <c r="N60" s="49"/>
      <c r="O60" s="9"/>
    </row>
    <row r="61" spans="1:15" ht="15.75" x14ac:dyDescent="0.25">
      <c r="A61" s="43">
        <v>13</v>
      </c>
      <c r="B61" s="43" t="s">
        <v>34</v>
      </c>
      <c r="C61" s="42">
        <v>72.23</v>
      </c>
      <c r="D61" s="26">
        <v>0</v>
      </c>
      <c r="E61" s="26">
        <v>2</v>
      </c>
      <c r="F61" s="26">
        <v>4</v>
      </c>
      <c r="G61" s="44">
        <f t="shared" si="0"/>
        <v>0</v>
      </c>
      <c r="H61" s="30">
        <f t="shared" si="1"/>
        <v>2.7689325764917623E-2</v>
      </c>
      <c r="I61" s="30">
        <f t="shared" si="2"/>
        <v>5.5378651529835246E-2</v>
      </c>
      <c r="J61" s="44">
        <f t="shared" si="3"/>
        <v>0</v>
      </c>
      <c r="K61" s="49">
        <v>0</v>
      </c>
      <c r="L61" s="49"/>
      <c r="M61" s="49"/>
      <c r="N61" s="49"/>
      <c r="O61" s="9"/>
    </row>
    <row r="62" spans="1:15" ht="15.75" x14ac:dyDescent="0.25">
      <c r="A62" s="43">
        <v>14</v>
      </c>
      <c r="B62" s="43" t="s">
        <v>35</v>
      </c>
      <c r="C62" s="42">
        <v>162.51</v>
      </c>
      <c r="D62" s="26">
        <v>4</v>
      </c>
      <c r="E62" s="26">
        <v>4</v>
      </c>
      <c r="F62" s="26">
        <v>5</v>
      </c>
      <c r="G62" s="44">
        <f t="shared" si="0"/>
        <v>2.4613869915697497E-2</v>
      </c>
      <c r="H62" s="30">
        <f t="shared" si="1"/>
        <v>2.4613869915697497E-2</v>
      </c>
      <c r="I62" s="30">
        <f t="shared" si="2"/>
        <v>3.0767337394621872E-2</v>
      </c>
      <c r="J62" s="44">
        <f t="shared" si="3"/>
        <v>0</v>
      </c>
      <c r="K62" s="49">
        <v>0</v>
      </c>
      <c r="L62" s="49"/>
      <c r="M62" s="49"/>
      <c r="N62" s="49"/>
      <c r="O62" s="9"/>
    </row>
    <row r="63" spans="1:15" ht="15.75" x14ac:dyDescent="0.25">
      <c r="A63" s="43">
        <v>15</v>
      </c>
      <c r="B63" s="43" t="s">
        <v>212</v>
      </c>
      <c r="C63" s="42">
        <v>146.43</v>
      </c>
      <c r="D63" s="26">
        <v>0</v>
      </c>
      <c r="E63" s="26">
        <v>0</v>
      </c>
      <c r="F63" s="26">
        <v>6</v>
      </c>
      <c r="G63" s="44">
        <f t="shared" si="0"/>
        <v>0</v>
      </c>
      <c r="H63" s="30">
        <f t="shared" si="1"/>
        <v>0</v>
      </c>
      <c r="I63" s="30">
        <f t="shared" si="2"/>
        <v>4.0975209997951241E-2</v>
      </c>
      <c r="J63" s="44">
        <f t="shared" si="3"/>
        <v>0</v>
      </c>
      <c r="K63" s="49">
        <v>0</v>
      </c>
      <c r="L63" s="49"/>
      <c r="M63" s="49"/>
      <c r="N63" s="49"/>
      <c r="O63" s="9"/>
    </row>
    <row r="64" spans="1:15" ht="15.75" x14ac:dyDescent="0.25">
      <c r="A64" s="43">
        <v>16</v>
      </c>
      <c r="B64" s="43" t="s">
        <v>176</v>
      </c>
      <c r="C64" s="42">
        <v>138.65</v>
      </c>
      <c r="D64" s="26">
        <v>9</v>
      </c>
      <c r="E64" s="26">
        <v>8</v>
      </c>
      <c r="F64" s="26">
        <v>8</v>
      </c>
      <c r="G64" s="44">
        <f t="shared" si="0"/>
        <v>6.4911648034619546E-2</v>
      </c>
      <c r="H64" s="30">
        <f t="shared" si="1"/>
        <v>5.7699242697439597E-2</v>
      </c>
      <c r="I64" s="30">
        <f t="shared" si="2"/>
        <v>5.7699242697439597E-2</v>
      </c>
      <c r="J64" s="44">
        <f t="shared" si="3"/>
        <v>0</v>
      </c>
      <c r="K64" s="49">
        <v>0</v>
      </c>
      <c r="L64" s="49"/>
      <c r="M64" s="49"/>
      <c r="N64" s="49"/>
      <c r="O64" s="9"/>
    </row>
    <row r="65" spans="1:15" ht="15.75" x14ac:dyDescent="0.25">
      <c r="A65" s="151" t="s">
        <v>36</v>
      </c>
      <c r="B65" s="151"/>
      <c r="C65" s="49">
        <f>SUM(C48:C64)</f>
        <v>5953.9700000000012</v>
      </c>
      <c r="D65" s="49">
        <f t="shared" ref="D65:F65" si="9">SUM(D48:D64)</f>
        <v>75</v>
      </c>
      <c r="E65" s="49">
        <f t="shared" si="9"/>
        <v>70</v>
      </c>
      <c r="F65" s="49">
        <f t="shared" si="9"/>
        <v>97</v>
      </c>
      <c r="G65" s="44">
        <f t="shared" si="0"/>
        <v>1.2596637201732623E-2</v>
      </c>
      <c r="H65" s="30">
        <f t="shared" si="1"/>
        <v>1.1756861388283782E-2</v>
      </c>
      <c r="I65" s="30">
        <f t="shared" si="2"/>
        <v>1.6291650780907527E-2</v>
      </c>
      <c r="J65" s="44">
        <f t="shared" si="3"/>
        <v>1.0309278350515463</v>
      </c>
      <c r="K65" s="49">
        <f>SUM(K48:K64)</f>
        <v>1</v>
      </c>
      <c r="L65" s="49"/>
      <c r="M65" s="49"/>
      <c r="N65" s="49"/>
      <c r="O65" s="49"/>
    </row>
    <row r="66" spans="1:15" ht="15.75" x14ac:dyDescent="0.25">
      <c r="A66" s="151" t="s">
        <v>37</v>
      </c>
      <c r="B66" s="151"/>
      <c r="C66" s="49"/>
      <c r="D66" s="49"/>
      <c r="E66" s="49"/>
      <c r="F66" s="49"/>
      <c r="G66" s="44"/>
      <c r="H66" s="30"/>
      <c r="I66" s="30"/>
      <c r="J66" s="44"/>
      <c r="K66" s="49"/>
      <c r="L66" s="49"/>
      <c r="M66" s="49"/>
      <c r="N66" s="49"/>
      <c r="O66" s="9"/>
    </row>
    <row r="67" spans="1:15" ht="15.75" x14ac:dyDescent="0.25">
      <c r="A67" s="43">
        <v>1</v>
      </c>
      <c r="B67" s="43" t="s">
        <v>38</v>
      </c>
      <c r="C67" s="49">
        <v>28.95</v>
      </c>
      <c r="D67" s="26">
        <v>10</v>
      </c>
      <c r="E67" s="26">
        <v>10</v>
      </c>
      <c r="F67" s="26">
        <v>15</v>
      </c>
      <c r="G67" s="44">
        <f t="shared" si="0"/>
        <v>0.34542314335060448</v>
      </c>
      <c r="H67" s="30">
        <f t="shared" si="1"/>
        <v>0.34542314335060448</v>
      </c>
      <c r="I67" s="30">
        <f t="shared" si="2"/>
        <v>0.5181347150259068</v>
      </c>
      <c r="J67" s="44">
        <f t="shared" si="3"/>
        <v>0</v>
      </c>
      <c r="K67" s="49">
        <v>0</v>
      </c>
      <c r="L67" s="49"/>
      <c r="M67" s="49"/>
      <c r="N67" s="49"/>
      <c r="O67" s="9"/>
    </row>
    <row r="68" spans="1:15" ht="15.75" x14ac:dyDescent="0.25">
      <c r="A68" s="43">
        <v>2</v>
      </c>
      <c r="B68" s="43" t="s">
        <v>39</v>
      </c>
      <c r="C68" s="49">
        <v>25.16</v>
      </c>
      <c r="D68" s="26">
        <v>0</v>
      </c>
      <c r="E68" s="26">
        <v>0</v>
      </c>
      <c r="F68" s="26">
        <v>0</v>
      </c>
      <c r="G68" s="44">
        <f t="shared" si="0"/>
        <v>0</v>
      </c>
      <c r="H68" s="30">
        <f t="shared" si="1"/>
        <v>0</v>
      </c>
      <c r="I68" s="30">
        <f t="shared" si="2"/>
        <v>0</v>
      </c>
      <c r="J68" s="44">
        <v>0</v>
      </c>
      <c r="K68" s="49">
        <v>0</v>
      </c>
      <c r="L68" s="49"/>
      <c r="M68" s="49"/>
      <c r="N68" s="49"/>
      <c r="O68" s="9"/>
    </row>
    <row r="69" spans="1:15" ht="15.75" x14ac:dyDescent="0.25">
      <c r="A69" s="43">
        <v>3</v>
      </c>
      <c r="B69" s="43" t="s">
        <v>40</v>
      </c>
      <c r="C69" s="49">
        <v>353.71</v>
      </c>
      <c r="D69" s="26">
        <v>40</v>
      </c>
      <c r="E69" s="26">
        <v>38</v>
      </c>
      <c r="F69" s="26">
        <v>40</v>
      </c>
      <c r="G69" s="44">
        <f t="shared" si="0"/>
        <v>0.11308699216872579</v>
      </c>
      <c r="H69" s="30">
        <f t="shared" si="1"/>
        <v>0.1074326425602895</v>
      </c>
      <c r="I69" s="30">
        <f t="shared" si="2"/>
        <v>0.11308699216872579</v>
      </c>
      <c r="J69" s="44">
        <f t="shared" si="3"/>
        <v>5</v>
      </c>
      <c r="K69" s="49">
        <v>2</v>
      </c>
      <c r="L69" s="49"/>
      <c r="M69" s="49"/>
      <c r="N69" s="49"/>
      <c r="O69" s="9"/>
    </row>
    <row r="70" spans="1:15" ht="15.75" x14ac:dyDescent="0.25">
      <c r="A70" s="151" t="s">
        <v>41</v>
      </c>
      <c r="B70" s="151"/>
      <c r="C70" s="49">
        <f>SUM(C67:C69)</f>
        <v>407.82</v>
      </c>
      <c r="D70" s="49">
        <f t="shared" ref="D70:F70" si="10">SUM(D67:D69)</f>
        <v>50</v>
      </c>
      <c r="E70" s="49">
        <f t="shared" si="10"/>
        <v>48</v>
      </c>
      <c r="F70" s="49">
        <f t="shared" si="10"/>
        <v>55</v>
      </c>
      <c r="G70" s="44">
        <f t="shared" si="0"/>
        <v>0.1226031092148497</v>
      </c>
      <c r="H70" s="30">
        <f t="shared" si="1"/>
        <v>0.1176989848462557</v>
      </c>
      <c r="I70" s="30">
        <f t="shared" si="2"/>
        <v>0.13486342013633465</v>
      </c>
      <c r="J70" s="44">
        <f t="shared" si="3"/>
        <v>3.6363636363636362</v>
      </c>
      <c r="K70" s="49">
        <f>SUM(K67:K69)</f>
        <v>2</v>
      </c>
      <c r="L70" s="49"/>
      <c r="M70" s="49"/>
      <c r="N70" s="49"/>
      <c r="O70" s="49"/>
    </row>
    <row r="71" spans="1:15" ht="15.75" x14ac:dyDescent="0.25">
      <c r="A71" s="151" t="s">
        <v>42</v>
      </c>
      <c r="B71" s="151"/>
      <c r="C71" s="49"/>
      <c r="D71" s="49"/>
      <c r="E71" s="49"/>
      <c r="F71" s="49"/>
      <c r="G71" s="44"/>
      <c r="H71" s="30"/>
      <c r="I71" s="30"/>
      <c r="J71" s="44"/>
      <c r="K71" s="49"/>
      <c r="L71" s="49"/>
      <c r="M71" s="49"/>
      <c r="N71" s="49"/>
      <c r="O71" s="9"/>
    </row>
    <row r="72" spans="1:15" ht="15.75" x14ac:dyDescent="0.25">
      <c r="A72" s="43">
        <v>1</v>
      </c>
      <c r="B72" s="43" t="s">
        <v>43</v>
      </c>
      <c r="C72" s="49">
        <v>2089.7199999999998</v>
      </c>
      <c r="D72" s="26">
        <v>180</v>
      </c>
      <c r="E72" s="26">
        <v>150</v>
      </c>
      <c r="F72" s="26">
        <v>150</v>
      </c>
      <c r="G72" s="44">
        <f t="shared" si="0"/>
        <v>8.6135941657255521E-2</v>
      </c>
      <c r="H72" s="30">
        <f t="shared" si="1"/>
        <v>7.1779951381046272E-2</v>
      </c>
      <c r="I72" s="30">
        <f t="shared" si="2"/>
        <v>7.1779951381046272E-2</v>
      </c>
      <c r="J72" s="44">
        <f t="shared" si="3"/>
        <v>4.666666666666667</v>
      </c>
      <c r="K72" s="49">
        <v>7</v>
      </c>
      <c r="L72" s="49"/>
      <c r="M72" s="49"/>
      <c r="N72" s="49"/>
      <c r="O72" s="9"/>
    </row>
    <row r="73" spans="1:15" ht="15.75" x14ac:dyDescent="0.25">
      <c r="A73" s="43">
        <v>2</v>
      </c>
      <c r="B73" s="43" t="s">
        <v>44</v>
      </c>
      <c r="C73" s="49">
        <v>20.85</v>
      </c>
      <c r="D73" s="26">
        <v>0</v>
      </c>
      <c r="E73" s="26">
        <v>0</v>
      </c>
      <c r="F73" s="26">
        <v>0</v>
      </c>
      <c r="G73" s="44">
        <f t="shared" si="0"/>
        <v>0</v>
      </c>
      <c r="H73" s="30">
        <f t="shared" si="1"/>
        <v>0</v>
      </c>
      <c r="I73" s="30">
        <f t="shared" si="2"/>
        <v>0</v>
      </c>
      <c r="J73" s="44">
        <v>0</v>
      </c>
      <c r="K73" s="49">
        <v>0</v>
      </c>
      <c r="L73" s="49"/>
      <c r="M73" s="49"/>
      <c r="N73" s="49"/>
      <c r="O73" s="9"/>
    </row>
    <row r="74" spans="1:15" ht="15.75" x14ac:dyDescent="0.25">
      <c r="A74" s="43">
        <v>3</v>
      </c>
      <c r="B74" s="43" t="s">
        <v>45</v>
      </c>
      <c r="C74" s="49">
        <v>296.32</v>
      </c>
      <c r="D74" s="26">
        <v>15</v>
      </c>
      <c r="E74" s="26">
        <v>10</v>
      </c>
      <c r="F74" s="26">
        <v>12</v>
      </c>
      <c r="G74" s="44">
        <f t="shared" si="0"/>
        <v>5.0620950323974082E-2</v>
      </c>
      <c r="H74" s="30">
        <f t="shared" si="1"/>
        <v>3.3747300215982719E-2</v>
      </c>
      <c r="I74" s="30">
        <f t="shared" si="2"/>
        <v>4.0496760259179268E-2</v>
      </c>
      <c r="J74" s="44">
        <f t="shared" si="3"/>
        <v>0</v>
      </c>
      <c r="K74" s="49">
        <v>0</v>
      </c>
      <c r="L74" s="49"/>
      <c r="M74" s="49"/>
      <c r="N74" s="49"/>
      <c r="O74" s="9"/>
    </row>
    <row r="75" spans="1:15" ht="15.75" x14ac:dyDescent="0.25">
      <c r="A75" s="151" t="s">
        <v>46</v>
      </c>
      <c r="B75" s="151"/>
      <c r="C75" s="49">
        <f>SUM(C72:C74)</f>
        <v>2406.89</v>
      </c>
      <c r="D75" s="49">
        <f t="shared" ref="D75:F75" si="11">SUM(D72:D74)</f>
        <v>195</v>
      </c>
      <c r="E75" s="49">
        <f t="shared" si="11"/>
        <v>160</v>
      </c>
      <c r="F75" s="49">
        <f t="shared" si="11"/>
        <v>162</v>
      </c>
      <c r="G75" s="44">
        <f t="shared" si="0"/>
        <v>8.1017412511581344E-2</v>
      </c>
      <c r="H75" s="30">
        <f t="shared" si="1"/>
        <v>6.6475825650528272E-2</v>
      </c>
      <c r="I75" s="30">
        <f t="shared" si="2"/>
        <v>6.7306773471159875E-2</v>
      </c>
      <c r="J75" s="44">
        <f t="shared" si="3"/>
        <v>4.3209876543209873</v>
      </c>
      <c r="K75" s="49">
        <f>SUM(K72:K74)</f>
        <v>7</v>
      </c>
      <c r="L75" s="49"/>
      <c r="M75" s="49"/>
      <c r="N75" s="49"/>
      <c r="O75" s="49"/>
    </row>
    <row r="76" spans="1:15" ht="15.75" x14ac:dyDescent="0.25">
      <c r="A76" s="151" t="s">
        <v>47</v>
      </c>
      <c r="B76" s="151"/>
      <c r="C76" s="49"/>
      <c r="D76" s="49"/>
      <c r="E76" s="49"/>
      <c r="F76" s="49"/>
      <c r="G76" s="44"/>
      <c r="H76" s="30"/>
      <c r="I76" s="30"/>
      <c r="J76" s="44"/>
      <c r="K76" s="49"/>
      <c r="L76" s="49"/>
      <c r="M76" s="49"/>
      <c r="N76" s="49"/>
      <c r="O76" s="9"/>
    </row>
    <row r="77" spans="1:15" ht="15.75" x14ac:dyDescent="0.25">
      <c r="A77" s="49"/>
      <c r="B77" s="43" t="s">
        <v>216</v>
      </c>
      <c r="C77" s="17"/>
      <c r="D77" s="49"/>
      <c r="E77" s="49"/>
      <c r="F77" s="49"/>
      <c r="G77" s="44"/>
      <c r="H77" s="30"/>
      <c r="I77" s="30"/>
      <c r="J77" s="44"/>
      <c r="K77" s="49"/>
      <c r="L77" s="49"/>
      <c r="M77" s="49"/>
      <c r="N77" s="49"/>
      <c r="O77" s="9"/>
    </row>
    <row r="78" spans="1:15" ht="15.75" x14ac:dyDescent="0.25">
      <c r="A78" s="43">
        <v>1</v>
      </c>
      <c r="B78" s="43" t="s">
        <v>217</v>
      </c>
      <c r="C78" s="17">
        <v>22.32</v>
      </c>
      <c r="D78" s="26">
        <v>0</v>
      </c>
      <c r="E78" s="26">
        <v>0</v>
      </c>
      <c r="F78" s="26">
        <v>0</v>
      </c>
      <c r="G78" s="44">
        <f t="shared" ref="G78:G141" si="12">D78/C78</f>
        <v>0</v>
      </c>
      <c r="H78" s="30">
        <f t="shared" ref="H78:H141" si="13">E78/C78</f>
        <v>0</v>
      </c>
      <c r="I78" s="30">
        <f t="shared" ref="I78:I141" si="14">F78/C78</f>
        <v>0</v>
      </c>
      <c r="J78" s="44">
        <v>0</v>
      </c>
      <c r="K78" s="49">
        <v>0</v>
      </c>
      <c r="L78" s="49"/>
      <c r="M78" s="49"/>
      <c r="N78" s="49"/>
      <c r="O78" s="9"/>
    </row>
    <row r="79" spans="1:15" ht="15.75" x14ac:dyDescent="0.25">
      <c r="A79" s="43">
        <v>2</v>
      </c>
      <c r="B79" s="43" t="s">
        <v>218</v>
      </c>
      <c r="C79" s="17"/>
      <c r="D79" s="26"/>
      <c r="E79" s="26"/>
      <c r="F79" s="26"/>
      <c r="G79" s="44"/>
      <c r="H79" s="30"/>
      <c r="I79" s="30"/>
      <c r="J79" s="44"/>
      <c r="K79" s="49"/>
      <c r="L79" s="49"/>
      <c r="M79" s="49"/>
      <c r="N79" s="49"/>
      <c r="O79" s="9"/>
    </row>
    <row r="80" spans="1:15" ht="15.75" x14ac:dyDescent="0.25">
      <c r="A80" s="43"/>
      <c r="B80" s="43" t="s">
        <v>219</v>
      </c>
      <c r="C80" s="17">
        <v>145.66999999999999</v>
      </c>
      <c r="D80" s="26">
        <v>25</v>
      </c>
      <c r="E80" s="26">
        <v>20</v>
      </c>
      <c r="F80" s="26">
        <v>34</v>
      </c>
      <c r="G80" s="44">
        <f t="shared" si="12"/>
        <v>0.17162078670968628</v>
      </c>
      <c r="H80" s="30">
        <f t="shared" si="13"/>
        <v>0.13729662936774903</v>
      </c>
      <c r="I80" s="30">
        <f t="shared" si="14"/>
        <v>0.23340426992517335</v>
      </c>
      <c r="J80" s="44">
        <f t="shared" ref="J80:J141" si="15">K80*100/F80</f>
        <v>2.9411764705882355</v>
      </c>
      <c r="K80" s="49">
        <v>1</v>
      </c>
      <c r="L80" s="49"/>
      <c r="M80" s="49"/>
      <c r="N80" s="49"/>
      <c r="O80" s="9"/>
    </row>
    <row r="81" spans="1:15" ht="15.75" x14ac:dyDescent="0.25">
      <c r="A81" s="43">
        <v>3</v>
      </c>
      <c r="B81" s="43" t="s">
        <v>220</v>
      </c>
      <c r="C81" s="17"/>
      <c r="D81" s="26"/>
      <c r="E81" s="26"/>
      <c r="F81" s="26"/>
      <c r="G81" s="44"/>
      <c r="H81" s="30"/>
      <c r="I81" s="30"/>
      <c r="J81" s="44"/>
      <c r="K81" s="49"/>
      <c r="L81" s="49"/>
      <c r="M81" s="49"/>
      <c r="N81" s="49"/>
      <c r="O81" s="9"/>
    </row>
    <row r="82" spans="1:15" ht="15.75" x14ac:dyDescent="0.25">
      <c r="A82" s="43"/>
      <c r="B82" s="43" t="s">
        <v>221</v>
      </c>
      <c r="C82" s="17">
        <v>200.1</v>
      </c>
      <c r="D82" s="26">
        <v>25</v>
      </c>
      <c r="E82" s="26">
        <v>20</v>
      </c>
      <c r="F82" s="26">
        <v>54</v>
      </c>
      <c r="G82" s="44">
        <f t="shared" si="12"/>
        <v>0.12493753123438281</v>
      </c>
      <c r="H82" s="30">
        <f t="shared" si="13"/>
        <v>9.9950024987506256E-2</v>
      </c>
      <c r="I82" s="30">
        <f t="shared" si="14"/>
        <v>0.26986506746626687</v>
      </c>
      <c r="J82" s="44">
        <f t="shared" si="15"/>
        <v>3.7037037037037037</v>
      </c>
      <c r="K82" s="49">
        <v>2</v>
      </c>
      <c r="L82" s="49"/>
      <c r="M82" s="49"/>
      <c r="N82" s="49"/>
      <c r="O82" s="9"/>
    </row>
    <row r="83" spans="1:15" ht="15.75" x14ac:dyDescent="0.25">
      <c r="A83" s="43">
        <v>4</v>
      </c>
      <c r="B83" s="43" t="s">
        <v>222</v>
      </c>
      <c r="C83" s="17"/>
      <c r="D83" s="26"/>
      <c r="E83" s="26"/>
      <c r="F83" s="26"/>
      <c r="G83" s="44"/>
      <c r="H83" s="30"/>
      <c r="I83" s="30"/>
      <c r="J83" s="44"/>
      <c r="K83" s="49"/>
      <c r="L83" s="49"/>
      <c r="M83" s="49"/>
      <c r="N83" s="49"/>
      <c r="O83" s="9"/>
    </row>
    <row r="84" spans="1:15" ht="15.75" x14ac:dyDescent="0.25">
      <c r="A84" s="43"/>
      <c r="B84" s="43" t="s">
        <v>223</v>
      </c>
      <c r="C84" s="17">
        <v>64.16</v>
      </c>
      <c r="D84" s="26">
        <v>8</v>
      </c>
      <c r="E84" s="26">
        <v>6</v>
      </c>
      <c r="F84" s="26">
        <v>44</v>
      </c>
      <c r="G84" s="44">
        <f t="shared" si="12"/>
        <v>0.12468827930174564</v>
      </c>
      <c r="H84" s="30">
        <f t="shared" si="13"/>
        <v>9.3516209476309231E-2</v>
      </c>
      <c r="I84" s="30">
        <f t="shared" si="14"/>
        <v>0.68578553615960103</v>
      </c>
      <c r="J84" s="44">
        <f t="shared" si="15"/>
        <v>4.5454545454545459</v>
      </c>
      <c r="K84" s="49">
        <v>2</v>
      </c>
      <c r="L84" s="49"/>
      <c r="M84" s="49"/>
      <c r="N84" s="49"/>
      <c r="O84" s="9"/>
    </row>
    <row r="85" spans="1:15" ht="15.75" x14ac:dyDescent="0.25">
      <c r="A85" s="43">
        <v>5</v>
      </c>
      <c r="B85" s="43" t="s">
        <v>48</v>
      </c>
      <c r="C85" s="17">
        <v>367.53</v>
      </c>
      <c r="D85" s="26">
        <v>10</v>
      </c>
      <c r="E85" s="26">
        <v>10</v>
      </c>
      <c r="F85" s="26">
        <v>20</v>
      </c>
      <c r="G85" s="44">
        <f t="shared" si="12"/>
        <v>2.7208663238375102E-2</v>
      </c>
      <c r="H85" s="30">
        <f t="shared" si="13"/>
        <v>2.7208663238375102E-2</v>
      </c>
      <c r="I85" s="30">
        <f t="shared" si="14"/>
        <v>5.4417326476750204E-2</v>
      </c>
      <c r="J85" s="44">
        <f t="shared" si="15"/>
        <v>5</v>
      </c>
      <c r="K85" s="49">
        <v>1</v>
      </c>
      <c r="L85" s="49"/>
      <c r="M85" s="49"/>
      <c r="N85" s="49"/>
      <c r="O85" s="9"/>
    </row>
    <row r="86" spans="1:15" ht="15.75" x14ac:dyDescent="0.25">
      <c r="A86" s="43">
        <v>6</v>
      </c>
      <c r="B86" s="43" t="s">
        <v>49</v>
      </c>
      <c r="C86" s="17">
        <v>398.84</v>
      </c>
      <c r="D86" s="26">
        <v>93</v>
      </c>
      <c r="E86" s="26">
        <v>100</v>
      </c>
      <c r="F86" s="26">
        <v>110</v>
      </c>
      <c r="G86" s="44">
        <f t="shared" si="12"/>
        <v>0.23317621101193461</v>
      </c>
      <c r="H86" s="30">
        <f t="shared" si="13"/>
        <v>0.25072710861498348</v>
      </c>
      <c r="I86" s="30">
        <f t="shared" si="14"/>
        <v>0.2757998194764818</v>
      </c>
      <c r="J86" s="44">
        <f t="shared" si="15"/>
        <v>4.5454545454545459</v>
      </c>
      <c r="K86" s="49">
        <v>5</v>
      </c>
      <c r="L86" s="49"/>
      <c r="M86" s="49"/>
      <c r="N86" s="49"/>
      <c r="O86" s="9"/>
    </row>
    <row r="87" spans="1:15" ht="15.75" x14ac:dyDescent="0.25">
      <c r="A87" s="43">
        <v>7</v>
      </c>
      <c r="B87" s="43" t="s">
        <v>50</v>
      </c>
      <c r="C87" s="17">
        <v>141.91</v>
      </c>
      <c r="D87" s="26">
        <v>31</v>
      </c>
      <c r="E87" s="26">
        <v>25</v>
      </c>
      <c r="F87" s="26">
        <v>28</v>
      </c>
      <c r="G87" s="44">
        <f t="shared" si="12"/>
        <v>0.21844831231061942</v>
      </c>
      <c r="H87" s="30">
        <f t="shared" si="13"/>
        <v>0.17616799379888662</v>
      </c>
      <c r="I87" s="30">
        <f t="shared" si="14"/>
        <v>0.19730815305475302</v>
      </c>
      <c r="J87" s="44">
        <f t="shared" si="15"/>
        <v>3.5714285714285716</v>
      </c>
      <c r="K87" s="49">
        <v>1</v>
      </c>
      <c r="L87" s="49"/>
      <c r="M87" s="49"/>
      <c r="N87" s="49"/>
      <c r="O87" s="9"/>
    </row>
    <row r="88" spans="1:15" ht="15.75" x14ac:dyDescent="0.25">
      <c r="A88" s="43">
        <v>8</v>
      </c>
      <c r="B88" s="43" t="s">
        <v>51</v>
      </c>
      <c r="C88" s="17">
        <v>16.45</v>
      </c>
      <c r="D88" s="26">
        <v>5</v>
      </c>
      <c r="E88" s="26">
        <v>5</v>
      </c>
      <c r="F88" s="26">
        <v>6</v>
      </c>
      <c r="G88" s="44">
        <f t="shared" si="12"/>
        <v>0.303951367781155</v>
      </c>
      <c r="H88" s="30">
        <f t="shared" si="13"/>
        <v>0.303951367781155</v>
      </c>
      <c r="I88" s="30">
        <f t="shared" si="14"/>
        <v>0.36474164133738601</v>
      </c>
      <c r="J88" s="44">
        <f t="shared" si="15"/>
        <v>0</v>
      </c>
      <c r="K88" s="49">
        <v>0</v>
      </c>
      <c r="L88" s="49"/>
      <c r="M88" s="49"/>
      <c r="N88" s="49"/>
      <c r="O88" s="9"/>
    </row>
    <row r="89" spans="1:15" ht="15.75" x14ac:dyDescent="0.25">
      <c r="A89" s="43">
        <v>9</v>
      </c>
      <c r="B89" s="43" t="s">
        <v>52</v>
      </c>
      <c r="C89" s="17">
        <v>19.21</v>
      </c>
      <c r="D89" s="26">
        <v>4</v>
      </c>
      <c r="E89" s="26">
        <v>4</v>
      </c>
      <c r="F89" s="26">
        <v>5</v>
      </c>
      <c r="G89" s="44">
        <f t="shared" si="12"/>
        <v>0.20822488287350338</v>
      </c>
      <c r="H89" s="30">
        <f t="shared" si="13"/>
        <v>0.20822488287350338</v>
      </c>
      <c r="I89" s="30">
        <f t="shared" si="14"/>
        <v>0.26028110359187923</v>
      </c>
      <c r="J89" s="44">
        <f t="shared" si="15"/>
        <v>0</v>
      </c>
      <c r="K89" s="49">
        <v>0</v>
      </c>
      <c r="L89" s="49"/>
      <c r="M89" s="49"/>
      <c r="N89" s="49"/>
      <c r="O89" s="9"/>
    </row>
    <row r="90" spans="1:15" ht="15.75" x14ac:dyDescent="0.25">
      <c r="A90" s="43">
        <v>10</v>
      </c>
      <c r="B90" s="43" t="s">
        <v>53</v>
      </c>
      <c r="C90" s="17">
        <v>66.27</v>
      </c>
      <c r="D90" s="26">
        <v>2</v>
      </c>
      <c r="E90" s="26">
        <v>2</v>
      </c>
      <c r="F90" s="26">
        <v>4</v>
      </c>
      <c r="G90" s="44">
        <f t="shared" si="12"/>
        <v>3.0179568432171421E-2</v>
      </c>
      <c r="H90" s="30">
        <f t="shared" si="13"/>
        <v>3.0179568432171421E-2</v>
      </c>
      <c r="I90" s="30">
        <f t="shared" si="14"/>
        <v>6.0359136864342841E-2</v>
      </c>
      <c r="J90" s="44">
        <f t="shared" si="15"/>
        <v>0</v>
      </c>
      <c r="K90" s="49">
        <v>0</v>
      </c>
      <c r="L90" s="49"/>
      <c r="M90" s="49"/>
      <c r="N90" s="49"/>
      <c r="O90" s="9"/>
    </row>
    <row r="91" spans="1:15" ht="15.75" x14ac:dyDescent="0.25">
      <c r="A91" s="43">
        <v>11</v>
      </c>
      <c r="B91" s="43" t="s">
        <v>54</v>
      </c>
      <c r="C91" s="17">
        <v>469.95</v>
      </c>
      <c r="D91" s="26">
        <v>65</v>
      </c>
      <c r="E91" s="26">
        <v>55</v>
      </c>
      <c r="F91" s="26">
        <v>65</v>
      </c>
      <c r="G91" s="44">
        <f t="shared" si="12"/>
        <v>0.13831258644536654</v>
      </c>
      <c r="H91" s="30">
        <f t="shared" si="13"/>
        <v>0.11703372699223322</v>
      </c>
      <c r="I91" s="30">
        <f t="shared" si="14"/>
        <v>0.13831258644536654</v>
      </c>
      <c r="J91" s="44">
        <f t="shared" si="15"/>
        <v>4.615384615384615</v>
      </c>
      <c r="K91" s="49">
        <v>3</v>
      </c>
      <c r="L91" s="49"/>
      <c r="M91" s="49"/>
      <c r="N91" s="49"/>
      <c r="O91" s="9"/>
    </row>
    <row r="92" spans="1:15" ht="15.75" x14ac:dyDescent="0.25">
      <c r="A92" s="43">
        <v>12</v>
      </c>
      <c r="B92" s="43" t="s">
        <v>177</v>
      </c>
      <c r="C92" s="17"/>
      <c r="D92" s="26"/>
      <c r="E92" s="26"/>
      <c r="F92" s="26"/>
      <c r="G92" s="44"/>
      <c r="H92" s="30"/>
      <c r="I92" s="30"/>
      <c r="J92" s="44"/>
      <c r="K92" s="49"/>
      <c r="L92" s="49"/>
      <c r="M92" s="49"/>
      <c r="N92" s="49"/>
      <c r="O92" s="9"/>
    </row>
    <row r="93" spans="1:15" ht="15.75" x14ac:dyDescent="0.25">
      <c r="A93" s="43"/>
      <c r="B93" s="43" t="s">
        <v>178</v>
      </c>
      <c r="C93" s="17">
        <v>59.66</v>
      </c>
      <c r="D93" s="26">
        <v>15</v>
      </c>
      <c r="E93" s="26">
        <v>15</v>
      </c>
      <c r="F93" s="26">
        <v>18</v>
      </c>
      <c r="G93" s="44">
        <f t="shared" si="12"/>
        <v>0.25142474019443517</v>
      </c>
      <c r="H93" s="30">
        <f t="shared" si="13"/>
        <v>0.25142474019443517</v>
      </c>
      <c r="I93" s="30">
        <f t="shared" si="14"/>
        <v>0.30170968823332217</v>
      </c>
      <c r="J93" s="44">
        <f t="shared" si="15"/>
        <v>5.5555555555555554</v>
      </c>
      <c r="K93" s="49">
        <v>1</v>
      </c>
      <c r="L93" s="49"/>
      <c r="M93" s="49"/>
      <c r="N93" s="49"/>
      <c r="O93" s="9"/>
    </row>
    <row r="94" spans="1:15" ht="15.75" x14ac:dyDescent="0.25">
      <c r="A94" s="43">
        <v>13</v>
      </c>
      <c r="B94" s="43" t="s">
        <v>55</v>
      </c>
      <c r="C94" s="17">
        <v>63.69</v>
      </c>
      <c r="D94" s="26">
        <v>12</v>
      </c>
      <c r="E94" s="26">
        <v>12</v>
      </c>
      <c r="F94" s="26">
        <v>15</v>
      </c>
      <c r="G94" s="44">
        <f t="shared" si="12"/>
        <v>0.18841262364578426</v>
      </c>
      <c r="H94" s="30">
        <f t="shared" si="13"/>
        <v>0.18841262364578426</v>
      </c>
      <c r="I94" s="30">
        <f t="shared" si="14"/>
        <v>0.23551577955723035</v>
      </c>
      <c r="J94" s="44">
        <f t="shared" si="15"/>
        <v>0</v>
      </c>
      <c r="K94" s="49">
        <v>0</v>
      </c>
      <c r="L94" s="49"/>
      <c r="M94" s="49"/>
      <c r="N94" s="49"/>
      <c r="O94" s="9"/>
    </row>
    <row r="95" spans="1:15" ht="15.75" x14ac:dyDescent="0.25">
      <c r="A95" s="43">
        <v>14</v>
      </c>
      <c r="B95" s="43" t="s">
        <v>224</v>
      </c>
      <c r="C95" s="17"/>
      <c r="D95" s="26"/>
      <c r="E95" s="26"/>
      <c r="F95" s="26"/>
      <c r="G95" s="44"/>
      <c r="H95" s="30"/>
      <c r="I95" s="30"/>
      <c r="J95" s="44"/>
      <c r="K95" s="49"/>
      <c r="L95" s="49"/>
      <c r="M95" s="49"/>
      <c r="N95" s="49"/>
      <c r="O95" s="9"/>
    </row>
    <row r="96" spans="1:15" ht="15.75" x14ac:dyDescent="0.25">
      <c r="A96" s="43"/>
      <c r="B96" s="43" t="s">
        <v>225</v>
      </c>
      <c r="C96" s="17">
        <v>194.89</v>
      </c>
      <c r="D96" s="26">
        <v>29</v>
      </c>
      <c r="E96" s="26">
        <v>29</v>
      </c>
      <c r="F96" s="26">
        <v>30</v>
      </c>
      <c r="G96" s="44">
        <f t="shared" si="12"/>
        <v>0.14880188824465085</v>
      </c>
      <c r="H96" s="30">
        <f t="shared" si="13"/>
        <v>0.14880188824465085</v>
      </c>
      <c r="I96" s="30">
        <f t="shared" si="14"/>
        <v>0.15393298783929396</v>
      </c>
      <c r="J96" s="44">
        <f t="shared" si="15"/>
        <v>3.3333333333333335</v>
      </c>
      <c r="K96" s="49">
        <v>1</v>
      </c>
      <c r="L96" s="49"/>
      <c r="M96" s="49"/>
      <c r="N96" s="49"/>
      <c r="O96" s="9"/>
    </row>
    <row r="97" spans="1:17" ht="15.75" x14ac:dyDescent="0.25">
      <c r="A97" s="43"/>
      <c r="B97" s="43" t="s">
        <v>226</v>
      </c>
      <c r="C97" s="17">
        <v>144.77000000000001</v>
      </c>
      <c r="D97" s="26">
        <v>21</v>
      </c>
      <c r="E97" s="26">
        <v>21</v>
      </c>
      <c r="F97" s="26">
        <v>25</v>
      </c>
      <c r="G97" s="44">
        <f t="shared" si="12"/>
        <v>0.14505767769565517</v>
      </c>
      <c r="H97" s="30">
        <f t="shared" si="13"/>
        <v>0.14505767769565517</v>
      </c>
      <c r="I97" s="30">
        <f t="shared" si="14"/>
        <v>0.17268771154244664</v>
      </c>
      <c r="J97" s="44">
        <f t="shared" si="15"/>
        <v>4</v>
      </c>
      <c r="K97" s="49">
        <v>1</v>
      </c>
      <c r="L97" s="49"/>
      <c r="M97" s="49"/>
      <c r="N97" s="49"/>
      <c r="O97" s="9"/>
    </row>
    <row r="98" spans="1:17" ht="15.75" x14ac:dyDescent="0.25">
      <c r="A98" s="43">
        <v>16</v>
      </c>
      <c r="B98" s="43" t="s">
        <v>56</v>
      </c>
      <c r="C98" s="17">
        <v>46.9</v>
      </c>
      <c r="D98" s="26">
        <v>35</v>
      </c>
      <c r="E98" s="26">
        <v>35</v>
      </c>
      <c r="F98" s="26">
        <v>49</v>
      </c>
      <c r="G98" s="44">
        <f t="shared" si="12"/>
        <v>0.74626865671641796</v>
      </c>
      <c r="H98" s="30">
        <f t="shared" si="13"/>
        <v>0.74626865671641796</v>
      </c>
      <c r="I98" s="30">
        <f t="shared" si="14"/>
        <v>1.0447761194029852</v>
      </c>
      <c r="J98" s="44">
        <f t="shared" si="15"/>
        <v>4.0816326530612246</v>
      </c>
      <c r="K98" s="49">
        <v>2</v>
      </c>
      <c r="L98" s="49"/>
      <c r="M98" s="49"/>
      <c r="N98" s="49"/>
      <c r="O98" s="9"/>
    </row>
    <row r="99" spans="1:17" s="2" customFormat="1" ht="15.75" x14ac:dyDescent="0.25">
      <c r="A99" s="43">
        <v>17</v>
      </c>
      <c r="B99" s="43" t="s">
        <v>57</v>
      </c>
      <c r="C99" s="17">
        <v>241.77</v>
      </c>
      <c r="D99" s="26">
        <v>20</v>
      </c>
      <c r="E99" s="26">
        <v>20</v>
      </c>
      <c r="F99" s="26">
        <v>101</v>
      </c>
      <c r="G99" s="44">
        <f t="shared" si="12"/>
        <v>8.2723249369235224E-2</v>
      </c>
      <c r="H99" s="30">
        <f t="shared" si="13"/>
        <v>8.2723249369235224E-2</v>
      </c>
      <c r="I99" s="30">
        <f t="shared" si="14"/>
        <v>0.41775240931463786</v>
      </c>
      <c r="J99" s="44">
        <f t="shared" si="15"/>
        <v>4.9504950495049505</v>
      </c>
      <c r="K99" s="49">
        <v>5</v>
      </c>
      <c r="L99" s="49"/>
      <c r="M99" s="49"/>
      <c r="N99" s="49"/>
      <c r="O99" s="9"/>
      <c r="P99"/>
      <c r="Q99"/>
    </row>
    <row r="100" spans="1:17" s="2" customFormat="1" ht="15.75" x14ac:dyDescent="0.25">
      <c r="A100" s="43">
        <v>18</v>
      </c>
      <c r="B100" s="43" t="s">
        <v>212</v>
      </c>
      <c r="C100" s="17">
        <v>115.22</v>
      </c>
      <c r="D100" s="26">
        <v>35</v>
      </c>
      <c r="E100" s="26">
        <v>33</v>
      </c>
      <c r="F100" s="26">
        <v>35</v>
      </c>
      <c r="G100" s="44">
        <f t="shared" si="12"/>
        <v>0.30376670716889431</v>
      </c>
      <c r="H100" s="30">
        <f t="shared" si="13"/>
        <v>0.28640860961638603</v>
      </c>
      <c r="I100" s="30">
        <f t="shared" si="14"/>
        <v>0.30376670716889431</v>
      </c>
      <c r="J100" s="44">
        <f t="shared" si="15"/>
        <v>2.8571428571428572</v>
      </c>
      <c r="K100" s="49">
        <v>1</v>
      </c>
      <c r="L100" s="49"/>
      <c r="M100" s="49"/>
      <c r="N100" s="49"/>
      <c r="O100" s="9"/>
      <c r="P100"/>
      <c r="Q100"/>
    </row>
    <row r="101" spans="1:17" ht="15.75" x14ac:dyDescent="0.25">
      <c r="A101" s="43">
        <v>19</v>
      </c>
      <c r="B101" s="43" t="s">
        <v>58</v>
      </c>
      <c r="C101" s="17">
        <v>218.65</v>
      </c>
      <c r="D101" s="26">
        <v>32</v>
      </c>
      <c r="E101" s="26">
        <v>32</v>
      </c>
      <c r="F101" s="26">
        <v>38</v>
      </c>
      <c r="G101" s="44">
        <f t="shared" si="12"/>
        <v>0.14635261833981247</v>
      </c>
      <c r="H101" s="30">
        <f t="shared" si="13"/>
        <v>0.14635261833981247</v>
      </c>
      <c r="I101" s="30">
        <f t="shared" si="14"/>
        <v>0.17379373427852732</v>
      </c>
      <c r="J101" s="44">
        <f t="shared" si="15"/>
        <v>2.6315789473684212</v>
      </c>
      <c r="K101" s="49">
        <v>1</v>
      </c>
      <c r="L101" s="49"/>
      <c r="M101" s="49"/>
      <c r="N101" s="49"/>
      <c r="O101" s="9"/>
    </row>
    <row r="102" spans="1:17" ht="15.75" x14ac:dyDescent="0.25">
      <c r="A102" s="43">
        <v>20</v>
      </c>
      <c r="B102" s="43" t="s">
        <v>59</v>
      </c>
      <c r="C102" s="17">
        <v>111.66</v>
      </c>
      <c r="D102" s="26">
        <v>27</v>
      </c>
      <c r="E102" s="26">
        <v>25</v>
      </c>
      <c r="F102" s="26">
        <v>28</v>
      </c>
      <c r="G102" s="44">
        <f t="shared" si="12"/>
        <v>0.24180548092423429</v>
      </c>
      <c r="H102" s="30">
        <f t="shared" si="13"/>
        <v>0.22389396381873544</v>
      </c>
      <c r="I102" s="30">
        <f t="shared" si="14"/>
        <v>0.2507612394769837</v>
      </c>
      <c r="J102" s="44">
        <f t="shared" si="15"/>
        <v>0</v>
      </c>
      <c r="K102" s="49">
        <v>0</v>
      </c>
      <c r="L102" s="49"/>
      <c r="M102" s="49"/>
      <c r="N102" s="49"/>
      <c r="O102" s="9"/>
    </row>
    <row r="103" spans="1:17" ht="15.75" x14ac:dyDescent="0.25">
      <c r="A103" s="43">
        <v>21</v>
      </c>
      <c r="B103" s="46" t="s">
        <v>179</v>
      </c>
      <c r="C103" s="17">
        <v>35.29</v>
      </c>
      <c r="D103" s="26">
        <v>15</v>
      </c>
      <c r="E103" s="26">
        <v>10</v>
      </c>
      <c r="F103" s="26">
        <v>12</v>
      </c>
      <c r="G103" s="44">
        <f t="shared" si="12"/>
        <v>0.42504958911873053</v>
      </c>
      <c r="H103" s="30">
        <f t="shared" si="13"/>
        <v>0.28336639274582037</v>
      </c>
      <c r="I103" s="30">
        <f t="shared" si="14"/>
        <v>0.34003967129498441</v>
      </c>
      <c r="J103" s="44">
        <f t="shared" si="15"/>
        <v>0</v>
      </c>
      <c r="K103" s="49">
        <v>0</v>
      </c>
      <c r="L103" s="49"/>
      <c r="M103" s="49"/>
      <c r="N103" s="49"/>
      <c r="O103" s="9"/>
    </row>
    <row r="104" spans="1:17" ht="15.75" x14ac:dyDescent="0.25">
      <c r="A104" s="151" t="s">
        <v>60</v>
      </c>
      <c r="B104" s="151"/>
      <c r="C104" s="49">
        <f>SUM(C78:C103)</f>
        <v>3144.91</v>
      </c>
      <c r="D104" s="49">
        <f t="shared" ref="D104:F104" si="16">SUM(D78:D103)</f>
        <v>509</v>
      </c>
      <c r="E104" s="49">
        <f t="shared" si="16"/>
        <v>479</v>
      </c>
      <c r="F104" s="49">
        <f t="shared" si="16"/>
        <v>721</v>
      </c>
      <c r="G104" s="44">
        <f t="shared" si="12"/>
        <v>0.16184882874231696</v>
      </c>
      <c r="H104" s="30">
        <f t="shared" si="13"/>
        <v>0.15230960504434149</v>
      </c>
      <c r="I104" s="30">
        <f t="shared" si="14"/>
        <v>0.22925934287467686</v>
      </c>
      <c r="J104" s="44">
        <f t="shared" si="15"/>
        <v>3.7447988904299585</v>
      </c>
      <c r="K104" s="49">
        <f>SUM(K78:K103)</f>
        <v>27</v>
      </c>
      <c r="L104" s="49"/>
      <c r="M104" s="49"/>
      <c r="N104" s="49"/>
      <c r="O104" s="49"/>
    </row>
    <row r="105" spans="1:17" ht="15.75" x14ac:dyDescent="0.25">
      <c r="A105" s="151" t="s">
        <v>61</v>
      </c>
      <c r="B105" s="151"/>
      <c r="C105" s="49"/>
      <c r="D105" s="49"/>
      <c r="E105" s="49"/>
      <c r="F105" s="49"/>
      <c r="G105" s="44"/>
      <c r="H105" s="30"/>
      <c r="I105" s="30"/>
      <c r="J105" s="44"/>
      <c r="K105" s="49"/>
      <c r="L105" s="49"/>
      <c r="M105" s="49"/>
      <c r="N105" s="49"/>
      <c r="O105" s="9"/>
    </row>
    <row r="106" spans="1:17" ht="15.75" x14ac:dyDescent="0.25">
      <c r="A106" s="43">
        <v>1</v>
      </c>
      <c r="B106" s="43" t="s">
        <v>62</v>
      </c>
      <c r="C106" s="17">
        <v>78.510000000000005</v>
      </c>
      <c r="D106" s="26">
        <v>19</v>
      </c>
      <c r="E106" s="26">
        <v>15</v>
      </c>
      <c r="F106" s="26">
        <v>19</v>
      </c>
      <c r="G106" s="44">
        <f t="shared" si="12"/>
        <v>0.24200738759393706</v>
      </c>
      <c r="H106" s="30">
        <f t="shared" si="13"/>
        <v>0.19105846388995032</v>
      </c>
      <c r="I106" s="30">
        <f t="shared" si="14"/>
        <v>0.24200738759393706</v>
      </c>
      <c r="J106" s="44">
        <f t="shared" si="15"/>
        <v>0</v>
      </c>
      <c r="K106" s="49">
        <v>0</v>
      </c>
      <c r="L106" s="49"/>
      <c r="M106" s="49"/>
      <c r="N106" s="49"/>
      <c r="O106" s="9"/>
    </row>
    <row r="107" spans="1:17" ht="15.75" x14ac:dyDescent="0.25">
      <c r="A107" s="43">
        <v>2</v>
      </c>
      <c r="B107" s="43" t="s">
        <v>63</v>
      </c>
      <c r="C107" s="17">
        <v>121.45</v>
      </c>
      <c r="D107" s="26">
        <v>9</v>
      </c>
      <c r="E107" s="26">
        <v>6</v>
      </c>
      <c r="F107" s="26">
        <v>10</v>
      </c>
      <c r="G107" s="44">
        <f t="shared" si="12"/>
        <v>7.4104569781803215E-2</v>
      </c>
      <c r="H107" s="30">
        <f t="shared" si="13"/>
        <v>4.9403046521202143E-2</v>
      </c>
      <c r="I107" s="30">
        <f t="shared" si="14"/>
        <v>8.2338410868670234E-2</v>
      </c>
      <c r="J107" s="44">
        <f t="shared" si="15"/>
        <v>0</v>
      </c>
      <c r="K107" s="49">
        <v>0</v>
      </c>
      <c r="L107" s="49"/>
      <c r="M107" s="49"/>
      <c r="N107" s="49"/>
      <c r="O107" s="9"/>
    </row>
    <row r="108" spans="1:17" ht="15.75" x14ac:dyDescent="0.25">
      <c r="A108" s="43">
        <v>3</v>
      </c>
      <c r="B108" s="43" t="s">
        <v>64</v>
      </c>
      <c r="C108" s="17">
        <v>27.63</v>
      </c>
      <c r="D108" s="26">
        <v>9</v>
      </c>
      <c r="E108" s="26">
        <v>7</v>
      </c>
      <c r="F108" s="26">
        <v>10</v>
      </c>
      <c r="G108" s="44">
        <f t="shared" si="12"/>
        <v>0.32573289902280134</v>
      </c>
      <c r="H108" s="30">
        <f t="shared" si="13"/>
        <v>0.25334781035106768</v>
      </c>
      <c r="I108" s="30">
        <f t="shared" si="14"/>
        <v>0.36192544335866811</v>
      </c>
      <c r="J108" s="44">
        <f t="shared" si="15"/>
        <v>0</v>
      </c>
      <c r="K108" s="49">
        <v>0</v>
      </c>
      <c r="L108" s="49"/>
      <c r="M108" s="49"/>
      <c r="N108" s="49"/>
      <c r="O108" s="9"/>
    </row>
    <row r="109" spans="1:17" ht="15.75" x14ac:dyDescent="0.25">
      <c r="A109" s="43">
        <v>4</v>
      </c>
      <c r="B109" s="43" t="s">
        <v>162</v>
      </c>
      <c r="C109" s="17">
        <v>9.34</v>
      </c>
      <c r="D109" s="26">
        <v>3</v>
      </c>
      <c r="E109" s="26">
        <v>4</v>
      </c>
      <c r="F109" s="26">
        <v>6</v>
      </c>
      <c r="G109" s="44">
        <f t="shared" si="12"/>
        <v>0.32119914346895073</v>
      </c>
      <c r="H109" s="30">
        <f t="shared" si="13"/>
        <v>0.42826552462526768</v>
      </c>
      <c r="I109" s="30">
        <f t="shared" si="14"/>
        <v>0.64239828693790146</v>
      </c>
      <c r="J109" s="44">
        <f t="shared" si="15"/>
        <v>0</v>
      </c>
      <c r="K109" s="49">
        <v>0</v>
      </c>
      <c r="L109" s="49"/>
      <c r="M109" s="49"/>
      <c r="N109" s="49"/>
      <c r="O109" s="9"/>
    </row>
    <row r="110" spans="1:17" ht="15.75" x14ac:dyDescent="0.25">
      <c r="A110" s="43">
        <v>5</v>
      </c>
      <c r="B110" s="43" t="s">
        <v>65</v>
      </c>
      <c r="C110" s="17">
        <v>1457.32</v>
      </c>
      <c r="D110" s="26">
        <v>320</v>
      </c>
      <c r="E110" s="26">
        <v>350</v>
      </c>
      <c r="F110" s="26">
        <v>340</v>
      </c>
      <c r="G110" s="44">
        <f t="shared" si="12"/>
        <v>0.21958114895836192</v>
      </c>
      <c r="H110" s="30">
        <f t="shared" si="13"/>
        <v>0.24016688167320838</v>
      </c>
      <c r="I110" s="30">
        <f t="shared" si="14"/>
        <v>0.23330497076825957</v>
      </c>
      <c r="J110" s="44">
        <f t="shared" si="15"/>
        <v>5</v>
      </c>
      <c r="K110" s="49">
        <v>17</v>
      </c>
      <c r="L110" s="49"/>
      <c r="M110" s="49"/>
      <c r="N110" s="49"/>
      <c r="O110" s="9"/>
    </row>
    <row r="111" spans="1:17" ht="15.75" x14ac:dyDescent="0.25">
      <c r="A111" s="43">
        <v>6</v>
      </c>
      <c r="B111" s="43" t="s">
        <v>66</v>
      </c>
      <c r="C111" s="17">
        <v>229.9</v>
      </c>
      <c r="D111" s="26">
        <v>55</v>
      </c>
      <c r="E111" s="26">
        <v>45</v>
      </c>
      <c r="F111" s="26">
        <v>45</v>
      </c>
      <c r="G111" s="44">
        <f t="shared" si="12"/>
        <v>0.23923444976076555</v>
      </c>
      <c r="H111" s="30">
        <f t="shared" si="13"/>
        <v>0.19573727707698999</v>
      </c>
      <c r="I111" s="30">
        <f t="shared" si="14"/>
        <v>0.19573727707698999</v>
      </c>
      <c r="J111" s="44">
        <f t="shared" si="15"/>
        <v>4.4444444444444446</v>
      </c>
      <c r="K111" s="49">
        <v>2</v>
      </c>
      <c r="L111" s="49"/>
      <c r="M111" s="49"/>
      <c r="N111" s="49"/>
      <c r="O111" s="9"/>
    </row>
    <row r="112" spans="1:17" ht="15.75" x14ac:dyDescent="0.25">
      <c r="A112" s="43">
        <v>7</v>
      </c>
      <c r="B112" s="43" t="s">
        <v>67</v>
      </c>
      <c r="C112" s="17">
        <v>109.49</v>
      </c>
      <c r="D112" s="26">
        <v>28</v>
      </c>
      <c r="E112" s="26">
        <v>25</v>
      </c>
      <c r="F112" s="26">
        <v>25</v>
      </c>
      <c r="G112" s="44">
        <f t="shared" si="12"/>
        <v>0.25573111699698603</v>
      </c>
      <c r="H112" s="30">
        <f t="shared" si="13"/>
        <v>0.22833135446159467</v>
      </c>
      <c r="I112" s="30">
        <f t="shared" si="14"/>
        <v>0.22833135446159467</v>
      </c>
      <c r="J112" s="44">
        <f t="shared" si="15"/>
        <v>4</v>
      </c>
      <c r="K112" s="49">
        <v>1</v>
      </c>
      <c r="L112" s="49"/>
      <c r="M112" s="49"/>
      <c r="N112" s="49"/>
      <c r="O112" s="9"/>
    </row>
    <row r="113" spans="1:15" ht="15.75" x14ac:dyDescent="0.25">
      <c r="A113" s="43">
        <v>8</v>
      </c>
      <c r="B113" s="43" t="s">
        <v>68</v>
      </c>
      <c r="C113" s="17">
        <v>37.19</v>
      </c>
      <c r="D113" s="26">
        <v>5</v>
      </c>
      <c r="E113" s="26">
        <v>5</v>
      </c>
      <c r="F113" s="26">
        <v>5</v>
      </c>
      <c r="G113" s="44">
        <f t="shared" si="12"/>
        <v>0.13444474321054048</v>
      </c>
      <c r="H113" s="30">
        <f t="shared" si="13"/>
        <v>0.13444474321054048</v>
      </c>
      <c r="I113" s="30">
        <f t="shared" si="14"/>
        <v>0.13444474321054048</v>
      </c>
      <c r="J113" s="44">
        <f t="shared" si="15"/>
        <v>0</v>
      </c>
      <c r="K113" s="49">
        <v>0</v>
      </c>
      <c r="L113" s="49"/>
      <c r="M113" s="49"/>
      <c r="N113" s="49"/>
      <c r="O113" s="9"/>
    </row>
    <row r="114" spans="1:15" ht="15.75" x14ac:dyDescent="0.25">
      <c r="A114" s="43">
        <v>9</v>
      </c>
      <c r="B114" s="43" t="s">
        <v>236</v>
      </c>
      <c r="C114" s="17">
        <v>111.64</v>
      </c>
      <c r="D114" s="26">
        <v>8</v>
      </c>
      <c r="E114" s="26">
        <v>8</v>
      </c>
      <c r="F114" s="26">
        <v>12</v>
      </c>
      <c r="G114" s="44">
        <f t="shared" si="12"/>
        <v>7.1658903618774639E-2</v>
      </c>
      <c r="H114" s="30">
        <f t="shared" si="13"/>
        <v>7.1658903618774639E-2</v>
      </c>
      <c r="I114" s="30">
        <f t="shared" si="14"/>
        <v>0.10748835542816194</v>
      </c>
      <c r="J114" s="44">
        <f t="shared" si="15"/>
        <v>0</v>
      </c>
      <c r="K114" s="49">
        <v>0</v>
      </c>
      <c r="L114" s="49"/>
      <c r="M114" s="49"/>
      <c r="N114" s="49"/>
      <c r="O114" s="9"/>
    </row>
    <row r="115" spans="1:15" ht="15.75" x14ac:dyDescent="0.25">
      <c r="A115" s="43">
        <v>10</v>
      </c>
      <c r="B115" s="45" t="s">
        <v>212</v>
      </c>
      <c r="C115" s="17">
        <v>82.98</v>
      </c>
      <c r="D115" s="26">
        <v>7</v>
      </c>
      <c r="E115" s="26">
        <v>7</v>
      </c>
      <c r="F115" s="26">
        <v>10</v>
      </c>
      <c r="G115" s="44">
        <f t="shared" si="12"/>
        <v>8.4357676548565921E-2</v>
      </c>
      <c r="H115" s="30">
        <f t="shared" si="13"/>
        <v>8.4357676548565921E-2</v>
      </c>
      <c r="I115" s="30">
        <f t="shared" si="14"/>
        <v>0.1205109664979513</v>
      </c>
      <c r="J115" s="44">
        <f t="shared" si="15"/>
        <v>0</v>
      </c>
      <c r="K115" s="49">
        <v>0</v>
      </c>
      <c r="L115" s="49"/>
      <c r="M115" s="49"/>
      <c r="N115" s="49"/>
      <c r="O115" s="9"/>
    </row>
    <row r="116" spans="1:15" ht="15.75" x14ac:dyDescent="0.25">
      <c r="A116" s="43">
        <v>10</v>
      </c>
      <c r="B116" s="43" t="s">
        <v>179</v>
      </c>
      <c r="C116" s="17">
        <v>22.27</v>
      </c>
      <c r="D116" s="26">
        <v>14</v>
      </c>
      <c r="E116" s="26">
        <v>15</v>
      </c>
      <c r="F116" s="26">
        <v>10</v>
      </c>
      <c r="G116" s="44">
        <f t="shared" si="12"/>
        <v>0.62864840592725646</v>
      </c>
      <c r="H116" s="30">
        <f t="shared" si="13"/>
        <v>0.67355186349348906</v>
      </c>
      <c r="I116" s="30">
        <f t="shared" si="14"/>
        <v>0.44903457566232602</v>
      </c>
      <c r="J116" s="44">
        <f t="shared" si="15"/>
        <v>0</v>
      </c>
      <c r="K116" s="49">
        <v>0</v>
      </c>
      <c r="L116" s="49"/>
      <c r="M116" s="49"/>
      <c r="N116" s="49"/>
      <c r="O116" s="9"/>
    </row>
    <row r="117" spans="1:15" ht="15.75" x14ac:dyDescent="0.25">
      <c r="A117" s="151" t="s">
        <v>69</v>
      </c>
      <c r="B117" s="151"/>
      <c r="C117" s="49">
        <f>SUM(C106:C116)</f>
        <v>2287.7199999999998</v>
      </c>
      <c r="D117" s="49">
        <f t="shared" ref="D117:F117" si="17">SUM(D106:D116)</f>
        <v>477</v>
      </c>
      <c r="E117" s="49">
        <f t="shared" si="17"/>
        <v>487</v>
      </c>
      <c r="F117" s="49">
        <f t="shared" si="17"/>
        <v>492</v>
      </c>
      <c r="G117" s="44">
        <f t="shared" si="12"/>
        <v>0.20850453726854687</v>
      </c>
      <c r="H117" s="30">
        <f t="shared" si="13"/>
        <v>0.21287570157187069</v>
      </c>
      <c r="I117" s="30">
        <f t="shared" si="14"/>
        <v>0.21506128372353261</v>
      </c>
      <c r="J117" s="44">
        <f t="shared" si="15"/>
        <v>4.0650406504065044</v>
      </c>
      <c r="K117" s="49">
        <f>SUM(K106:K116)</f>
        <v>20</v>
      </c>
      <c r="L117" s="49"/>
      <c r="M117" s="49"/>
      <c r="N117" s="49"/>
      <c r="O117" s="49"/>
    </row>
    <row r="118" spans="1:15" ht="15.75" x14ac:dyDescent="0.25">
      <c r="A118" s="151" t="s">
        <v>70</v>
      </c>
      <c r="B118" s="151"/>
      <c r="C118" s="49"/>
      <c r="D118" s="49"/>
      <c r="E118" s="49"/>
      <c r="F118" s="49"/>
      <c r="G118" s="44"/>
      <c r="H118" s="30"/>
      <c r="I118" s="30"/>
      <c r="J118" s="44"/>
      <c r="K118" s="49"/>
      <c r="L118" s="49"/>
      <c r="M118" s="49"/>
      <c r="N118" s="49"/>
      <c r="O118" s="9"/>
    </row>
    <row r="119" spans="1:15" ht="15.75" x14ac:dyDescent="0.25">
      <c r="A119" s="43">
        <v>1</v>
      </c>
      <c r="B119" s="43" t="s">
        <v>71</v>
      </c>
      <c r="C119" s="17">
        <v>129.16999999999999</v>
      </c>
      <c r="D119" s="26">
        <v>10</v>
      </c>
      <c r="E119" s="26">
        <v>10</v>
      </c>
      <c r="F119" s="26">
        <v>10</v>
      </c>
      <c r="G119" s="44">
        <f t="shared" si="12"/>
        <v>7.7417356971432996E-2</v>
      </c>
      <c r="H119" s="30">
        <f t="shared" si="13"/>
        <v>7.7417356971432996E-2</v>
      </c>
      <c r="I119" s="30">
        <f t="shared" si="14"/>
        <v>7.7417356971432996E-2</v>
      </c>
      <c r="J119" s="44">
        <f t="shared" si="15"/>
        <v>0</v>
      </c>
      <c r="K119" s="49">
        <v>0</v>
      </c>
      <c r="L119" s="49"/>
      <c r="M119" s="49"/>
      <c r="N119" s="49"/>
      <c r="O119" s="9"/>
    </row>
    <row r="120" spans="1:15" ht="15.75" x14ac:dyDescent="0.25">
      <c r="A120" s="43">
        <v>2</v>
      </c>
      <c r="B120" s="43" t="s">
        <v>180</v>
      </c>
      <c r="C120" s="17"/>
      <c r="D120" s="26"/>
      <c r="E120" s="26"/>
      <c r="F120" s="26"/>
      <c r="G120" s="44"/>
      <c r="H120" s="30"/>
      <c r="I120" s="30"/>
      <c r="J120" s="44"/>
      <c r="K120" s="49"/>
      <c r="L120" s="49"/>
      <c r="M120" s="49"/>
      <c r="N120" s="49"/>
      <c r="O120" s="9"/>
    </row>
    <row r="121" spans="1:15" ht="15.75" x14ac:dyDescent="0.25">
      <c r="A121" s="43"/>
      <c r="B121" s="43" t="s">
        <v>181</v>
      </c>
      <c r="C121" s="17">
        <v>20.84</v>
      </c>
      <c r="D121" s="26">
        <v>2</v>
      </c>
      <c r="E121" s="26">
        <v>2</v>
      </c>
      <c r="F121" s="26">
        <v>2</v>
      </c>
      <c r="G121" s="44">
        <f t="shared" si="12"/>
        <v>9.5969289827255277E-2</v>
      </c>
      <c r="H121" s="30">
        <f t="shared" si="13"/>
        <v>9.5969289827255277E-2</v>
      </c>
      <c r="I121" s="30">
        <f t="shared" si="14"/>
        <v>9.5969289827255277E-2</v>
      </c>
      <c r="J121" s="44">
        <f t="shared" si="15"/>
        <v>0</v>
      </c>
      <c r="K121" s="49">
        <v>0</v>
      </c>
      <c r="L121" s="49"/>
      <c r="M121" s="49"/>
      <c r="N121" s="49"/>
      <c r="O121" s="9"/>
    </row>
    <row r="122" spans="1:15" ht="15.75" x14ac:dyDescent="0.25">
      <c r="A122" s="43"/>
      <c r="B122" s="43" t="s">
        <v>182</v>
      </c>
      <c r="C122" s="17">
        <v>11.38</v>
      </c>
      <c r="D122" s="26">
        <v>1</v>
      </c>
      <c r="E122" s="26">
        <v>1</v>
      </c>
      <c r="F122" s="26">
        <v>1</v>
      </c>
      <c r="G122" s="44">
        <f t="shared" si="12"/>
        <v>8.7873462214411238E-2</v>
      </c>
      <c r="H122" s="30">
        <f t="shared" si="13"/>
        <v>8.7873462214411238E-2</v>
      </c>
      <c r="I122" s="30">
        <f t="shared" si="14"/>
        <v>8.7873462214411238E-2</v>
      </c>
      <c r="J122" s="44">
        <f t="shared" si="15"/>
        <v>0</v>
      </c>
      <c r="K122" s="49">
        <v>0</v>
      </c>
      <c r="L122" s="49"/>
      <c r="M122" s="49"/>
      <c r="N122" s="49"/>
      <c r="O122" s="9"/>
    </row>
    <row r="123" spans="1:15" ht="15.75" x14ac:dyDescent="0.25">
      <c r="A123" s="43"/>
      <c r="B123" s="43" t="s">
        <v>183</v>
      </c>
      <c r="C123" s="17">
        <v>22.61</v>
      </c>
      <c r="D123" s="26">
        <v>1</v>
      </c>
      <c r="E123" s="26">
        <v>1</v>
      </c>
      <c r="F123" s="26">
        <v>1</v>
      </c>
      <c r="G123" s="44">
        <f t="shared" si="12"/>
        <v>4.4228217602830605E-2</v>
      </c>
      <c r="H123" s="30">
        <f t="shared" si="13"/>
        <v>4.4228217602830605E-2</v>
      </c>
      <c r="I123" s="30">
        <f t="shared" si="14"/>
        <v>4.4228217602830605E-2</v>
      </c>
      <c r="J123" s="44">
        <f t="shared" si="15"/>
        <v>0</v>
      </c>
      <c r="K123" s="49">
        <v>0</v>
      </c>
      <c r="L123" s="49"/>
      <c r="M123" s="49"/>
      <c r="N123" s="49"/>
      <c r="O123" s="9"/>
    </row>
    <row r="124" spans="1:15" ht="15.75" x14ac:dyDescent="0.25">
      <c r="A124" s="43"/>
      <c r="B124" s="43" t="s">
        <v>184</v>
      </c>
      <c r="C124" s="17">
        <v>52.02</v>
      </c>
      <c r="D124" s="26">
        <v>5</v>
      </c>
      <c r="E124" s="26">
        <v>5</v>
      </c>
      <c r="F124" s="26">
        <v>7</v>
      </c>
      <c r="G124" s="44">
        <f t="shared" si="12"/>
        <v>9.611687812379853E-2</v>
      </c>
      <c r="H124" s="30">
        <f t="shared" si="13"/>
        <v>9.611687812379853E-2</v>
      </c>
      <c r="I124" s="30">
        <f t="shared" si="14"/>
        <v>0.13456362937331795</v>
      </c>
      <c r="J124" s="44">
        <f t="shared" si="15"/>
        <v>0</v>
      </c>
      <c r="K124" s="49">
        <v>0</v>
      </c>
      <c r="L124" s="49"/>
      <c r="M124" s="49"/>
      <c r="N124" s="49"/>
      <c r="O124" s="9"/>
    </row>
    <row r="125" spans="1:15" ht="15.75" x14ac:dyDescent="0.25">
      <c r="A125" s="43"/>
      <c r="B125" s="43" t="s">
        <v>185</v>
      </c>
      <c r="C125" s="17">
        <v>40.58</v>
      </c>
      <c r="D125" s="26">
        <v>5</v>
      </c>
      <c r="E125" s="26">
        <v>5</v>
      </c>
      <c r="F125" s="26">
        <v>7</v>
      </c>
      <c r="G125" s="44">
        <f t="shared" si="12"/>
        <v>0.12321340561853131</v>
      </c>
      <c r="H125" s="30">
        <f t="shared" si="13"/>
        <v>0.12321340561853131</v>
      </c>
      <c r="I125" s="30">
        <f t="shared" si="14"/>
        <v>0.17249876786594381</v>
      </c>
      <c r="J125" s="44">
        <f t="shared" si="15"/>
        <v>0</v>
      </c>
      <c r="K125" s="49">
        <v>0</v>
      </c>
      <c r="L125" s="49"/>
      <c r="M125" s="49"/>
      <c r="N125" s="49"/>
      <c r="O125" s="9"/>
    </row>
    <row r="126" spans="1:15" ht="15.75" x14ac:dyDescent="0.25">
      <c r="A126" s="43"/>
      <c r="B126" s="43" t="s">
        <v>186</v>
      </c>
      <c r="C126" s="17">
        <v>51.1</v>
      </c>
      <c r="D126" s="26">
        <v>5</v>
      </c>
      <c r="E126" s="26">
        <v>5</v>
      </c>
      <c r="F126" s="26">
        <v>7</v>
      </c>
      <c r="G126" s="44">
        <f t="shared" si="12"/>
        <v>9.7847358121330719E-2</v>
      </c>
      <c r="H126" s="30">
        <f t="shared" si="13"/>
        <v>9.7847358121330719E-2</v>
      </c>
      <c r="I126" s="30">
        <f t="shared" si="14"/>
        <v>0.13698630136986301</v>
      </c>
      <c r="J126" s="44">
        <f t="shared" si="15"/>
        <v>0</v>
      </c>
      <c r="K126" s="49">
        <v>0</v>
      </c>
      <c r="L126" s="49"/>
      <c r="M126" s="49"/>
      <c r="N126" s="49"/>
      <c r="O126" s="9"/>
    </row>
    <row r="127" spans="1:15" ht="15.75" x14ac:dyDescent="0.25">
      <c r="A127" s="43">
        <v>3</v>
      </c>
      <c r="B127" s="43" t="s">
        <v>72</v>
      </c>
      <c r="C127" s="17">
        <v>1221.68</v>
      </c>
      <c r="D127" s="26">
        <v>130</v>
      </c>
      <c r="E127" s="26">
        <v>125</v>
      </c>
      <c r="F127" s="26">
        <v>130</v>
      </c>
      <c r="G127" s="44">
        <f t="shared" si="12"/>
        <v>0.10641084408355707</v>
      </c>
      <c r="H127" s="30">
        <f t="shared" si="13"/>
        <v>0.10231811931111257</v>
      </c>
      <c r="I127" s="30">
        <f t="shared" si="14"/>
        <v>0.10641084408355707</v>
      </c>
      <c r="J127" s="44">
        <f t="shared" si="15"/>
        <v>4.615384615384615</v>
      </c>
      <c r="K127" s="49">
        <v>6</v>
      </c>
      <c r="L127" s="49"/>
      <c r="M127" s="49"/>
      <c r="N127" s="49"/>
      <c r="O127" s="9"/>
    </row>
    <row r="128" spans="1:15" ht="15.75" x14ac:dyDescent="0.25">
      <c r="A128" s="43">
        <v>4</v>
      </c>
      <c r="B128" s="43" t="s">
        <v>212</v>
      </c>
      <c r="C128" s="17">
        <v>88.05</v>
      </c>
      <c r="D128" s="26">
        <v>0</v>
      </c>
      <c r="E128" s="26">
        <v>0</v>
      </c>
      <c r="F128" s="26">
        <v>10</v>
      </c>
      <c r="G128" s="44">
        <f t="shared" si="12"/>
        <v>0</v>
      </c>
      <c r="H128" s="30">
        <f t="shared" si="13"/>
        <v>0</v>
      </c>
      <c r="I128" s="30">
        <f t="shared" si="14"/>
        <v>0.11357183418512209</v>
      </c>
      <c r="J128" s="44">
        <f t="shared" si="15"/>
        <v>0</v>
      </c>
      <c r="K128" s="49">
        <v>0</v>
      </c>
      <c r="L128" s="49"/>
      <c r="M128" s="49"/>
      <c r="N128" s="49"/>
      <c r="O128" s="9"/>
    </row>
    <row r="129" spans="1:15" ht="15.75" x14ac:dyDescent="0.25">
      <c r="A129" s="43">
        <v>5</v>
      </c>
      <c r="B129" s="43" t="s">
        <v>187</v>
      </c>
      <c r="C129" s="17">
        <v>34.03</v>
      </c>
      <c r="D129" s="26">
        <v>9</v>
      </c>
      <c r="E129" s="26">
        <v>6</v>
      </c>
      <c r="F129" s="26">
        <v>5</v>
      </c>
      <c r="G129" s="44">
        <f t="shared" si="12"/>
        <v>0.26447252424331469</v>
      </c>
      <c r="H129" s="30">
        <f t="shared" si="13"/>
        <v>0.17631501616220982</v>
      </c>
      <c r="I129" s="30">
        <f t="shared" si="14"/>
        <v>0.14692918013517484</v>
      </c>
      <c r="J129" s="44">
        <f t="shared" si="15"/>
        <v>0</v>
      </c>
      <c r="K129" s="49">
        <v>0</v>
      </c>
      <c r="L129" s="49"/>
      <c r="M129" s="49"/>
      <c r="N129" s="49"/>
      <c r="O129" s="9"/>
    </row>
    <row r="130" spans="1:15" ht="15.6" customHeight="1" x14ac:dyDescent="0.25">
      <c r="A130" s="152" t="s">
        <v>73</v>
      </c>
      <c r="B130" s="153"/>
      <c r="C130" s="49">
        <f>SUM(C119:C129)</f>
        <v>1671.46</v>
      </c>
      <c r="D130" s="49">
        <f t="shared" ref="D130:F130" si="18">SUM(D119:D129)</f>
        <v>168</v>
      </c>
      <c r="E130" s="49">
        <f t="shared" si="18"/>
        <v>160</v>
      </c>
      <c r="F130" s="49">
        <f t="shared" si="18"/>
        <v>180</v>
      </c>
      <c r="G130" s="44">
        <f t="shared" si="12"/>
        <v>0.10051093056369879</v>
      </c>
      <c r="H130" s="30">
        <f t="shared" si="13"/>
        <v>9.5724695774951241E-2</v>
      </c>
      <c r="I130" s="30">
        <f t="shared" si="14"/>
        <v>0.10769028274682015</v>
      </c>
      <c r="J130" s="44">
        <f t="shared" si="15"/>
        <v>3.3333333333333335</v>
      </c>
      <c r="K130" s="49">
        <f>SUM(K119:K129)</f>
        <v>6</v>
      </c>
      <c r="L130" s="49"/>
      <c r="M130" s="49"/>
      <c r="N130" s="49"/>
      <c r="O130" s="49"/>
    </row>
    <row r="131" spans="1:15" ht="15.6" customHeight="1" x14ac:dyDescent="0.25">
      <c r="A131" s="152" t="s">
        <v>74</v>
      </c>
      <c r="B131" s="153"/>
      <c r="C131" s="49"/>
      <c r="D131" s="49"/>
      <c r="E131" s="49"/>
      <c r="F131" s="49"/>
      <c r="G131" s="44"/>
      <c r="H131" s="30"/>
      <c r="I131" s="30"/>
      <c r="J131" s="44"/>
      <c r="K131" s="49"/>
      <c r="L131" s="49"/>
      <c r="M131" s="49"/>
      <c r="N131" s="49"/>
      <c r="O131" s="9"/>
    </row>
    <row r="132" spans="1:15" ht="15.75" x14ac:dyDescent="0.25">
      <c r="A132" s="43">
        <v>1</v>
      </c>
      <c r="B132" s="43" t="s">
        <v>75</v>
      </c>
      <c r="C132" s="17">
        <v>344.7</v>
      </c>
      <c r="D132" s="26">
        <v>72</v>
      </c>
      <c r="E132" s="26">
        <v>56</v>
      </c>
      <c r="F132" s="26">
        <v>60</v>
      </c>
      <c r="G132" s="44">
        <f t="shared" si="12"/>
        <v>0.20887728459530028</v>
      </c>
      <c r="H132" s="30">
        <f t="shared" si="13"/>
        <v>0.1624601102407891</v>
      </c>
      <c r="I132" s="30">
        <f t="shared" si="14"/>
        <v>0.1740644038294169</v>
      </c>
      <c r="J132" s="44">
        <f t="shared" si="15"/>
        <v>5</v>
      </c>
      <c r="K132" s="49">
        <v>3</v>
      </c>
      <c r="L132" s="49"/>
      <c r="M132" s="49"/>
      <c r="N132" s="49"/>
      <c r="O132" s="9"/>
    </row>
    <row r="133" spans="1:15" ht="15.75" x14ac:dyDescent="0.25">
      <c r="A133" s="43">
        <v>2</v>
      </c>
      <c r="B133" s="43" t="s">
        <v>188</v>
      </c>
      <c r="C133" s="17"/>
      <c r="D133" s="26"/>
      <c r="E133" s="26"/>
      <c r="F133" s="26"/>
      <c r="G133" s="44"/>
      <c r="H133" s="30"/>
      <c r="I133" s="30"/>
      <c r="J133" s="44"/>
      <c r="K133" s="49"/>
      <c r="L133" s="49"/>
      <c r="M133" s="49"/>
      <c r="N133" s="49"/>
      <c r="O133" s="9"/>
    </row>
    <row r="134" spans="1:15" ht="15.75" x14ac:dyDescent="0.25">
      <c r="A134" s="43"/>
      <c r="B134" s="43" t="s">
        <v>189</v>
      </c>
      <c r="C134" s="17">
        <v>67.180000000000007</v>
      </c>
      <c r="D134" s="26">
        <v>3</v>
      </c>
      <c r="E134" s="26">
        <v>3</v>
      </c>
      <c r="F134" s="26">
        <v>5</v>
      </c>
      <c r="G134" s="44">
        <f t="shared" si="12"/>
        <v>4.4656147662994937E-2</v>
      </c>
      <c r="H134" s="30">
        <f t="shared" si="13"/>
        <v>4.4656147662994937E-2</v>
      </c>
      <c r="I134" s="30">
        <f t="shared" si="14"/>
        <v>7.4426912771658221E-2</v>
      </c>
      <c r="J134" s="44">
        <f t="shared" si="15"/>
        <v>0</v>
      </c>
      <c r="K134" s="49">
        <v>0</v>
      </c>
      <c r="L134" s="49"/>
      <c r="M134" s="49"/>
      <c r="N134" s="49"/>
      <c r="O134" s="9"/>
    </row>
    <row r="135" spans="1:15" ht="15.75" x14ac:dyDescent="0.25">
      <c r="A135" s="43"/>
      <c r="B135" s="43" t="s">
        <v>190</v>
      </c>
      <c r="C135" s="17">
        <v>616.4</v>
      </c>
      <c r="D135" s="26">
        <v>51</v>
      </c>
      <c r="E135" s="26">
        <v>43</v>
      </c>
      <c r="F135" s="26">
        <v>45</v>
      </c>
      <c r="G135" s="44">
        <f t="shared" si="12"/>
        <v>8.2738481505515896E-2</v>
      </c>
      <c r="H135" s="30">
        <f t="shared" si="13"/>
        <v>6.9759896171317323E-2</v>
      </c>
      <c r="I135" s="30">
        <f t="shared" si="14"/>
        <v>7.3004542504866973E-2</v>
      </c>
      <c r="J135" s="44">
        <f t="shared" si="15"/>
        <v>4.4444444444444446</v>
      </c>
      <c r="K135" s="49">
        <v>2</v>
      </c>
      <c r="L135" s="49"/>
      <c r="M135" s="49"/>
      <c r="N135" s="49"/>
      <c r="O135" s="9"/>
    </row>
    <row r="136" spans="1:15" ht="15.75" x14ac:dyDescent="0.25">
      <c r="A136" s="43"/>
      <c r="B136" s="43" t="s">
        <v>191</v>
      </c>
      <c r="C136" s="17">
        <v>150.19</v>
      </c>
      <c r="D136" s="26">
        <v>46</v>
      </c>
      <c r="E136" s="26">
        <v>23</v>
      </c>
      <c r="F136" s="26">
        <v>25</v>
      </c>
      <c r="G136" s="44">
        <f t="shared" si="12"/>
        <v>0.30627871362940279</v>
      </c>
      <c r="H136" s="30">
        <f t="shared" si="13"/>
        <v>0.15313935681470139</v>
      </c>
      <c r="I136" s="30">
        <f t="shared" si="14"/>
        <v>0.16645582262467543</v>
      </c>
      <c r="J136" s="44">
        <f t="shared" si="15"/>
        <v>4</v>
      </c>
      <c r="K136" s="49">
        <v>1</v>
      </c>
      <c r="L136" s="49"/>
      <c r="M136" s="49"/>
      <c r="N136" s="49"/>
      <c r="O136" s="9"/>
    </row>
    <row r="137" spans="1:15" ht="15.75" x14ac:dyDescent="0.25">
      <c r="A137" s="43">
        <v>3</v>
      </c>
      <c r="B137" s="43" t="s">
        <v>76</v>
      </c>
      <c r="C137" s="17">
        <v>1024.28</v>
      </c>
      <c r="D137" s="26">
        <v>30</v>
      </c>
      <c r="E137" s="26">
        <v>30</v>
      </c>
      <c r="F137" s="26">
        <v>30</v>
      </c>
      <c r="G137" s="44">
        <f t="shared" si="12"/>
        <v>2.9288866325614091E-2</v>
      </c>
      <c r="H137" s="30">
        <f t="shared" si="13"/>
        <v>2.9288866325614091E-2</v>
      </c>
      <c r="I137" s="30">
        <f t="shared" si="14"/>
        <v>2.9288866325614091E-2</v>
      </c>
      <c r="J137" s="44">
        <f t="shared" si="15"/>
        <v>3.3333333333333335</v>
      </c>
      <c r="K137" s="49">
        <v>1</v>
      </c>
      <c r="L137" s="49"/>
      <c r="M137" s="49"/>
      <c r="N137" s="49"/>
      <c r="O137" s="9"/>
    </row>
    <row r="138" spans="1:15" ht="15.75" x14ac:dyDescent="0.25">
      <c r="A138" s="43">
        <v>4</v>
      </c>
      <c r="B138" s="43" t="s">
        <v>77</v>
      </c>
      <c r="C138" s="17">
        <v>704.05</v>
      </c>
      <c r="D138" s="26">
        <v>15</v>
      </c>
      <c r="E138" s="26">
        <v>15</v>
      </c>
      <c r="F138" s="26">
        <v>18</v>
      </c>
      <c r="G138" s="44">
        <f t="shared" si="12"/>
        <v>2.1305305020950217E-2</v>
      </c>
      <c r="H138" s="30">
        <f t="shared" si="13"/>
        <v>2.1305305020950217E-2</v>
      </c>
      <c r="I138" s="30">
        <f t="shared" si="14"/>
        <v>2.5566366025140261E-2</v>
      </c>
      <c r="J138" s="44">
        <f t="shared" si="15"/>
        <v>0</v>
      </c>
      <c r="K138" s="49">
        <v>0</v>
      </c>
      <c r="L138" s="49"/>
      <c r="M138" s="49"/>
      <c r="N138" s="49"/>
      <c r="O138" s="9"/>
    </row>
    <row r="139" spans="1:15" ht="15.75" x14ac:dyDescent="0.25">
      <c r="A139" s="43">
        <v>5</v>
      </c>
      <c r="B139" s="43" t="s">
        <v>78</v>
      </c>
      <c r="C139" s="17">
        <v>3186.35</v>
      </c>
      <c r="D139" s="26">
        <v>75</v>
      </c>
      <c r="E139" s="26">
        <v>75</v>
      </c>
      <c r="F139" s="26">
        <v>79</v>
      </c>
      <c r="G139" s="44">
        <f t="shared" si="12"/>
        <v>2.353790387120059E-2</v>
      </c>
      <c r="H139" s="30">
        <f t="shared" si="13"/>
        <v>2.353790387120059E-2</v>
      </c>
      <c r="I139" s="30">
        <f t="shared" si="14"/>
        <v>2.479325874433129E-2</v>
      </c>
      <c r="J139" s="44">
        <f t="shared" si="15"/>
        <v>3.7974683544303796</v>
      </c>
      <c r="K139" s="49">
        <v>3</v>
      </c>
      <c r="L139" s="49"/>
      <c r="M139" s="49"/>
      <c r="N139" s="49"/>
      <c r="O139" s="9"/>
    </row>
    <row r="140" spans="1:15" ht="15.75" x14ac:dyDescent="0.25">
      <c r="A140" s="43">
        <v>6</v>
      </c>
      <c r="B140" s="43" t="s">
        <v>79</v>
      </c>
      <c r="C140" s="17">
        <v>174.7</v>
      </c>
      <c r="D140" s="26">
        <v>20</v>
      </c>
      <c r="E140" s="26">
        <v>20</v>
      </c>
      <c r="F140" s="26">
        <v>20</v>
      </c>
      <c r="G140" s="44">
        <f t="shared" si="12"/>
        <v>0.11448196908986835</v>
      </c>
      <c r="H140" s="30">
        <f t="shared" si="13"/>
        <v>0.11448196908986835</v>
      </c>
      <c r="I140" s="30">
        <f t="shared" si="14"/>
        <v>0.11448196908986835</v>
      </c>
      <c r="J140" s="44">
        <f t="shared" si="15"/>
        <v>5</v>
      </c>
      <c r="K140" s="49">
        <v>1</v>
      </c>
      <c r="L140" s="49"/>
      <c r="M140" s="49"/>
      <c r="N140" s="49"/>
      <c r="O140" s="9"/>
    </row>
    <row r="141" spans="1:15" ht="15.75" x14ac:dyDescent="0.25">
      <c r="A141" s="43">
        <v>7</v>
      </c>
      <c r="B141" s="43" t="s">
        <v>80</v>
      </c>
      <c r="C141" s="17">
        <v>614.04</v>
      </c>
      <c r="D141" s="26">
        <v>22</v>
      </c>
      <c r="E141" s="26">
        <v>22</v>
      </c>
      <c r="F141" s="26">
        <v>25</v>
      </c>
      <c r="G141" s="44">
        <f t="shared" si="12"/>
        <v>3.5828284802293012E-2</v>
      </c>
      <c r="H141" s="30">
        <f t="shared" si="13"/>
        <v>3.5828284802293012E-2</v>
      </c>
      <c r="I141" s="30">
        <f t="shared" si="14"/>
        <v>4.0713960002605694E-2</v>
      </c>
      <c r="J141" s="44">
        <f t="shared" si="15"/>
        <v>4</v>
      </c>
      <c r="K141" s="49">
        <v>1</v>
      </c>
      <c r="L141" s="49"/>
      <c r="M141" s="49"/>
      <c r="N141" s="49"/>
      <c r="O141" s="9"/>
    </row>
    <row r="142" spans="1:15" ht="15.75" x14ac:dyDescent="0.25">
      <c r="A142" s="43">
        <v>8</v>
      </c>
      <c r="B142" s="43" t="s">
        <v>81</v>
      </c>
      <c r="C142" s="17">
        <v>1830.07</v>
      </c>
      <c r="D142" s="26">
        <v>25</v>
      </c>
      <c r="E142" s="26">
        <v>20</v>
      </c>
      <c r="F142" s="26">
        <v>22</v>
      </c>
      <c r="G142" s="44">
        <f t="shared" ref="G142:G204" si="19">D142/C142</f>
        <v>1.3660679646133754E-2</v>
      </c>
      <c r="H142" s="30">
        <f t="shared" ref="H142:H204" si="20">E142/C142</f>
        <v>1.0928543716907003E-2</v>
      </c>
      <c r="I142" s="30">
        <f t="shared" ref="I142:I204" si="21">F142/C142</f>
        <v>1.2021398088597705E-2</v>
      </c>
      <c r="J142" s="44">
        <f t="shared" ref="J142:J204" si="22">K142*100/F142</f>
        <v>4.5454545454545459</v>
      </c>
      <c r="K142" s="49">
        <v>1</v>
      </c>
      <c r="L142" s="49"/>
      <c r="M142" s="49"/>
      <c r="N142" s="49"/>
      <c r="O142" s="9"/>
    </row>
    <row r="143" spans="1:15" ht="31.5" x14ac:dyDescent="0.25">
      <c r="A143" s="43">
        <v>9</v>
      </c>
      <c r="B143" s="47" t="s">
        <v>227</v>
      </c>
      <c r="C143" s="17">
        <v>688.92</v>
      </c>
      <c r="D143" s="26">
        <v>22</v>
      </c>
      <c r="E143" s="26">
        <v>20</v>
      </c>
      <c r="F143" s="26">
        <v>22</v>
      </c>
      <c r="G143" s="44">
        <f t="shared" si="19"/>
        <v>3.1934041688439878E-2</v>
      </c>
      <c r="H143" s="30">
        <f t="shared" si="20"/>
        <v>2.90309469894908E-2</v>
      </c>
      <c r="I143" s="30">
        <f t="shared" si="21"/>
        <v>3.1934041688439878E-2</v>
      </c>
      <c r="J143" s="44">
        <f t="shared" si="22"/>
        <v>4.5454545454545459</v>
      </c>
      <c r="K143" s="49">
        <v>1</v>
      </c>
      <c r="L143" s="49"/>
      <c r="M143" s="49"/>
      <c r="N143" s="49"/>
      <c r="O143" s="9"/>
    </row>
    <row r="144" spans="1:15" ht="15.75" x14ac:dyDescent="0.25">
      <c r="A144" s="43">
        <v>10</v>
      </c>
      <c r="B144" s="43" t="s">
        <v>212</v>
      </c>
      <c r="C144" s="17">
        <v>5554.54</v>
      </c>
      <c r="D144" s="26">
        <v>178</v>
      </c>
      <c r="E144" s="26">
        <v>155</v>
      </c>
      <c r="F144" s="26">
        <v>160</v>
      </c>
      <c r="G144" s="44">
        <f t="shared" si="19"/>
        <v>3.2045857982839265E-2</v>
      </c>
      <c r="H144" s="30">
        <f t="shared" si="20"/>
        <v>2.7905101052472393E-2</v>
      </c>
      <c r="I144" s="30">
        <f t="shared" si="21"/>
        <v>2.8805265602552147E-2</v>
      </c>
      <c r="J144" s="44">
        <f t="shared" si="22"/>
        <v>5</v>
      </c>
      <c r="K144" s="49">
        <v>8</v>
      </c>
      <c r="L144" s="49"/>
      <c r="M144" s="49"/>
      <c r="N144" s="49"/>
      <c r="O144" s="9"/>
    </row>
    <row r="145" spans="1:15" ht="15.75" x14ac:dyDescent="0.25">
      <c r="A145" s="43">
        <v>11</v>
      </c>
      <c r="B145" s="43" t="s">
        <v>192</v>
      </c>
      <c r="C145" s="17">
        <v>39.64</v>
      </c>
      <c r="D145" s="26">
        <v>9</v>
      </c>
      <c r="E145" s="26">
        <v>9</v>
      </c>
      <c r="F145" s="26">
        <v>9</v>
      </c>
      <c r="G145" s="44">
        <f t="shared" si="19"/>
        <v>0.22704339051463168</v>
      </c>
      <c r="H145" s="30">
        <f t="shared" si="20"/>
        <v>0.22704339051463168</v>
      </c>
      <c r="I145" s="30">
        <f t="shared" si="21"/>
        <v>0.22704339051463168</v>
      </c>
      <c r="J145" s="44">
        <f t="shared" si="22"/>
        <v>0</v>
      </c>
      <c r="K145" s="49">
        <v>0</v>
      </c>
      <c r="L145" s="49"/>
      <c r="M145" s="49"/>
      <c r="N145" s="49"/>
      <c r="O145" s="9"/>
    </row>
    <row r="146" spans="1:15" ht="15.75" x14ac:dyDescent="0.25">
      <c r="A146" s="43">
        <v>12</v>
      </c>
      <c r="B146" s="43" t="s">
        <v>193</v>
      </c>
      <c r="C146" s="17">
        <v>240.72</v>
      </c>
      <c r="D146" s="26">
        <v>18</v>
      </c>
      <c r="E146" s="26">
        <v>18</v>
      </c>
      <c r="F146" s="26">
        <v>18</v>
      </c>
      <c r="G146" s="44">
        <f t="shared" si="19"/>
        <v>7.4775672981056834E-2</v>
      </c>
      <c r="H146" s="30">
        <f t="shared" si="20"/>
        <v>7.4775672981056834E-2</v>
      </c>
      <c r="I146" s="30">
        <f t="shared" si="21"/>
        <v>7.4775672981056834E-2</v>
      </c>
      <c r="J146" s="44">
        <f t="shared" si="22"/>
        <v>0</v>
      </c>
      <c r="K146" s="49">
        <v>0</v>
      </c>
      <c r="L146" s="49"/>
      <c r="M146" s="49"/>
      <c r="N146" s="49"/>
      <c r="O146" s="9"/>
    </row>
    <row r="147" spans="1:15" ht="15.75" x14ac:dyDescent="0.25">
      <c r="A147" s="43">
        <v>13</v>
      </c>
      <c r="B147" s="43" t="s">
        <v>194</v>
      </c>
      <c r="C147" s="17">
        <v>607.79999999999995</v>
      </c>
      <c r="D147" s="26">
        <v>27</v>
      </c>
      <c r="E147" s="26">
        <v>25</v>
      </c>
      <c r="F147" s="26">
        <v>28</v>
      </c>
      <c r="G147" s="44">
        <f t="shared" si="19"/>
        <v>4.4422507403751241E-2</v>
      </c>
      <c r="H147" s="30">
        <f t="shared" si="20"/>
        <v>4.1131951299769667E-2</v>
      </c>
      <c r="I147" s="30">
        <f t="shared" si="21"/>
        <v>4.606778545574202E-2</v>
      </c>
      <c r="J147" s="44">
        <f t="shared" si="22"/>
        <v>3.5714285714285716</v>
      </c>
      <c r="K147" s="49">
        <v>1</v>
      </c>
      <c r="L147" s="49"/>
      <c r="M147" s="49"/>
      <c r="N147" s="49"/>
      <c r="O147" s="9"/>
    </row>
    <row r="148" spans="1:15" ht="15.75" x14ac:dyDescent="0.25">
      <c r="A148" s="151" t="s">
        <v>82</v>
      </c>
      <c r="B148" s="151"/>
      <c r="C148" s="49">
        <f>SUM(C132:C147)</f>
        <v>15843.579999999996</v>
      </c>
      <c r="D148" s="49">
        <f t="shared" ref="D148:F148" si="23">SUM(D132:D147)</f>
        <v>613</v>
      </c>
      <c r="E148" s="49">
        <f t="shared" si="23"/>
        <v>534</v>
      </c>
      <c r="F148" s="49">
        <f t="shared" si="23"/>
        <v>566</v>
      </c>
      <c r="G148" s="44">
        <f t="shared" si="19"/>
        <v>3.8690750449077806E-2</v>
      </c>
      <c r="H148" s="30">
        <f t="shared" si="20"/>
        <v>3.3704503653845919E-2</v>
      </c>
      <c r="I148" s="30">
        <f t="shared" si="21"/>
        <v>3.5724249191155036E-2</v>
      </c>
      <c r="J148" s="44">
        <f t="shared" si="22"/>
        <v>4.0636042402826851</v>
      </c>
      <c r="K148" s="49">
        <f>SUM(K132:K147)</f>
        <v>23</v>
      </c>
      <c r="L148" s="49"/>
      <c r="M148" s="49"/>
      <c r="N148" s="49"/>
      <c r="O148" s="49"/>
    </row>
    <row r="149" spans="1:15" ht="15.75" x14ac:dyDescent="0.25">
      <c r="A149" s="151" t="s">
        <v>83</v>
      </c>
      <c r="B149" s="151"/>
      <c r="C149" s="49"/>
      <c r="D149" s="49"/>
      <c r="E149" s="49"/>
      <c r="F149" s="49"/>
      <c r="G149" s="44"/>
      <c r="H149" s="30"/>
      <c r="I149" s="30"/>
      <c r="J149" s="44"/>
      <c r="K149" s="49"/>
      <c r="L149" s="49"/>
      <c r="M149" s="49"/>
      <c r="N149" s="49"/>
      <c r="O149" s="9"/>
    </row>
    <row r="150" spans="1:15" ht="15.75" x14ac:dyDescent="0.25">
      <c r="A150" s="43">
        <v>1</v>
      </c>
      <c r="B150" s="43" t="s">
        <v>84</v>
      </c>
      <c r="C150" s="17">
        <v>915.53</v>
      </c>
      <c r="D150" s="26">
        <v>30</v>
      </c>
      <c r="E150" s="26">
        <v>30</v>
      </c>
      <c r="F150" s="26">
        <v>30</v>
      </c>
      <c r="G150" s="44">
        <f t="shared" si="19"/>
        <v>3.2767904929385167E-2</v>
      </c>
      <c r="H150" s="30">
        <f t="shared" si="20"/>
        <v>3.2767904929385167E-2</v>
      </c>
      <c r="I150" s="30">
        <f t="shared" si="21"/>
        <v>3.2767904929385167E-2</v>
      </c>
      <c r="J150" s="44">
        <f t="shared" si="22"/>
        <v>3.3333333333333335</v>
      </c>
      <c r="K150" s="49">
        <v>1</v>
      </c>
      <c r="L150" s="49"/>
      <c r="M150" s="49"/>
      <c r="N150" s="49"/>
      <c r="O150" s="9"/>
    </row>
    <row r="151" spans="1:15" ht="15.75" x14ac:dyDescent="0.25">
      <c r="A151" s="43">
        <v>2</v>
      </c>
      <c r="B151" s="43" t="s">
        <v>85</v>
      </c>
      <c r="C151" s="17">
        <v>56.6</v>
      </c>
      <c r="D151" s="26">
        <v>4</v>
      </c>
      <c r="E151" s="26">
        <v>4</v>
      </c>
      <c r="F151" s="26">
        <v>5</v>
      </c>
      <c r="G151" s="44">
        <f t="shared" si="19"/>
        <v>7.0671378091872794E-2</v>
      </c>
      <c r="H151" s="30">
        <f t="shared" si="20"/>
        <v>7.0671378091872794E-2</v>
      </c>
      <c r="I151" s="30">
        <f t="shared" si="21"/>
        <v>8.8339222614840993E-2</v>
      </c>
      <c r="J151" s="44">
        <f t="shared" si="22"/>
        <v>0</v>
      </c>
      <c r="K151" s="49">
        <v>0</v>
      </c>
      <c r="L151" s="49"/>
      <c r="M151" s="49"/>
      <c r="N151" s="49"/>
      <c r="O151" s="9"/>
    </row>
    <row r="152" spans="1:15" ht="15.75" x14ac:dyDescent="0.25">
      <c r="A152" s="43">
        <v>3</v>
      </c>
      <c r="B152" s="43" t="s">
        <v>86</v>
      </c>
      <c r="C152" s="17">
        <v>34.89</v>
      </c>
      <c r="D152" s="26">
        <v>10</v>
      </c>
      <c r="E152" s="26">
        <v>10</v>
      </c>
      <c r="F152" s="26">
        <v>12</v>
      </c>
      <c r="G152" s="44">
        <f t="shared" si="19"/>
        <v>0.28661507595299512</v>
      </c>
      <c r="H152" s="30">
        <f t="shared" si="20"/>
        <v>0.28661507595299512</v>
      </c>
      <c r="I152" s="30">
        <f t="shared" si="21"/>
        <v>0.34393809114359414</v>
      </c>
      <c r="J152" s="44">
        <f t="shared" si="22"/>
        <v>0</v>
      </c>
      <c r="K152" s="49">
        <v>0</v>
      </c>
      <c r="L152" s="49"/>
      <c r="M152" s="49"/>
      <c r="N152" s="49"/>
      <c r="O152" s="9"/>
    </row>
    <row r="153" spans="1:15" ht="15.75" x14ac:dyDescent="0.25">
      <c r="A153" s="43">
        <v>4</v>
      </c>
      <c r="B153" s="43" t="s">
        <v>87</v>
      </c>
      <c r="C153" s="17">
        <v>96.12</v>
      </c>
      <c r="D153" s="26">
        <v>20</v>
      </c>
      <c r="E153" s="26">
        <v>15</v>
      </c>
      <c r="F153" s="26">
        <v>15</v>
      </c>
      <c r="G153" s="44">
        <f t="shared" si="19"/>
        <v>0.20807324178110695</v>
      </c>
      <c r="H153" s="30">
        <f t="shared" si="20"/>
        <v>0.1560549313358302</v>
      </c>
      <c r="I153" s="30">
        <f t="shared" si="21"/>
        <v>0.1560549313358302</v>
      </c>
      <c r="J153" s="44">
        <f t="shared" si="22"/>
        <v>0</v>
      </c>
      <c r="K153" s="49">
        <v>0</v>
      </c>
      <c r="L153" s="49"/>
      <c r="M153" s="49"/>
      <c r="N153" s="49"/>
      <c r="O153" s="9"/>
    </row>
    <row r="154" spans="1:15" ht="15.75" x14ac:dyDescent="0.25">
      <c r="A154" s="43">
        <v>5</v>
      </c>
      <c r="B154" s="43" t="s">
        <v>88</v>
      </c>
      <c r="C154" s="17">
        <v>65.33</v>
      </c>
      <c r="D154" s="26">
        <v>0</v>
      </c>
      <c r="E154" s="26">
        <v>0</v>
      </c>
      <c r="F154" s="26">
        <v>0</v>
      </c>
      <c r="G154" s="44">
        <f t="shared" si="19"/>
        <v>0</v>
      </c>
      <c r="H154" s="30">
        <f t="shared" si="20"/>
        <v>0</v>
      </c>
      <c r="I154" s="30">
        <f t="shared" si="21"/>
        <v>0</v>
      </c>
      <c r="J154" s="44">
        <v>0</v>
      </c>
      <c r="K154" s="49">
        <v>0</v>
      </c>
      <c r="L154" s="49"/>
      <c r="M154" s="49"/>
      <c r="N154" s="49"/>
      <c r="O154" s="9"/>
    </row>
    <row r="155" spans="1:15" ht="15.75" x14ac:dyDescent="0.25">
      <c r="A155" s="43">
        <v>6</v>
      </c>
      <c r="B155" s="43" t="s">
        <v>89</v>
      </c>
      <c r="C155" s="17">
        <v>136.11000000000001</v>
      </c>
      <c r="D155" s="26">
        <v>6</v>
      </c>
      <c r="E155" s="26">
        <v>8</v>
      </c>
      <c r="F155" s="26">
        <v>9</v>
      </c>
      <c r="G155" s="44">
        <f t="shared" si="19"/>
        <v>4.408199250606127E-2</v>
      </c>
      <c r="H155" s="30">
        <f t="shared" si="20"/>
        <v>5.8775990008081695E-2</v>
      </c>
      <c r="I155" s="30">
        <f t="shared" si="21"/>
        <v>6.6122988759091908E-2</v>
      </c>
      <c r="J155" s="44">
        <f t="shared" si="22"/>
        <v>0</v>
      </c>
      <c r="K155" s="49">
        <v>0</v>
      </c>
      <c r="L155" s="49"/>
      <c r="M155" s="49"/>
      <c r="N155" s="49"/>
      <c r="O155" s="9"/>
    </row>
    <row r="156" spans="1:15" ht="15.75" x14ac:dyDescent="0.25">
      <c r="A156" s="43">
        <v>7</v>
      </c>
      <c r="B156" s="43" t="s">
        <v>90</v>
      </c>
      <c r="C156" s="17">
        <v>522.54</v>
      </c>
      <c r="D156" s="26">
        <v>72</v>
      </c>
      <c r="E156" s="26">
        <v>108</v>
      </c>
      <c r="F156" s="26">
        <v>108</v>
      </c>
      <c r="G156" s="44">
        <f t="shared" si="19"/>
        <v>0.13778849466069584</v>
      </c>
      <c r="H156" s="30">
        <f t="shared" si="20"/>
        <v>0.20668274199104375</v>
      </c>
      <c r="I156" s="30">
        <f t="shared" si="21"/>
        <v>0.20668274199104375</v>
      </c>
      <c r="J156" s="44">
        <f t="shared" si="22"/>
        <v>4.6296296296296298</v>
      </c>
      <c r="K156" s="49">
        <v>5</v>
      </c>
      <c r="L156" s="49"/>
      <c r="M156" s="49"/>
      <c r="N156" s="49"/>
      <c r="O156" s="9"/>
    </row>
    <row r="157" spans="1:15" ht="15.75" x14ac:dyDescent="0.25">
      <c r="A157" s="43">
        <v>8</v>
      </c>
      <c r="B157" s="43" t="s">
        <v>91</v>
      </c>
      <c r="C157" s="17">
        <v>286.06</v>
      </c>
      <c r="D157" s="26">
        <v>33</v>
      </c>
      <c r="E157" s="26">
        <v>30</v>
      </c>
      <c r="F157" s="26">
        <v>33</v>
      </c>
      <c r="G157" s="44">
        <f t="shared" si="19"/>
        <v>0.11536041389918199</v>
      </c>
      <c r="H157" s="30">
        <f t="shared" si="20"/>
        <v>0.1048731035447109</v>
      </c>
      <c r="I157" s="30">
        <f t="shared" si="21"/>
        <v>0.11536041389918199</v>
      </c>
      <c r="J157" s="44">
        <f t="shared" si="22"/>
        <v>3.0303030303030303</v>
      </c>
      <c r="K157" s="49">
        <v>1</v>
      </c>
      <c r="L157" s="49"/>
      <c r="M157" s="49"/>
      <c r="N157" s="49"/>
      <c r="O157" s="9"/>
    </row>
    <row r="158" spans="1:15" ht="15.75" x14ac:dyDescent="0.25">
      <c r="A158" s="43">
        <v>10</v>
      </c>
      <c r="B158" s="43" t="s">
        <v>92</v>
      </c>
      <c r="C158" s="17">
        <v>118.92</v>
      </c>
      <c r="D158" s="26">
        <v>5</v>
      </c>
      <c r="E158" s="26">
        <v>5</v>
      </c>
      <c r="F158" s="26">
        <v>6</v>
      </c>
      <c r="G158" s="44">
        <f t="shared" si="19"/>
        <v>4.2045072317524385E-2</v>
      </c>
      <c r="H158" s="30">
        <f t="shared" si="20"/>
        <v>4.2045072317524385E-2</v>
      </c>
      <c r="I158" s="30">
        <f t="shared" si="21"/>
        <v>5.0454086781029264E-2</v>
      </c>
      <c r="J158" s="44">
        <f t="shared" si="22"/>
        <v>0</v>
      </c>
      <c r="K158" s="49">
        <v>0</v>
      </c>
      <c r="L158" s="49"/>
      <c r="M158" s="49"/>
      <c r="N158" s="49"/>
      <c r="O158" s="9"/>
    </row>
    <row r="159" spans="1:15" ht="15.75" x14ac:dyDescent="0.25">
      <c r="A159" s="43">
        <v>11</v>
      </c>
      <c r="B159" s="43" t="s">
        <v>242</v>
      </c>
      <c r="C159" s="17"/>
      <c r="D159" s="26"/>
      <c r="E159" s="26"/>
      <c r="F159" s="26"/>
      <c r="G159" s="44"/>
      <c r="H159" s="30"/>
      <c r="I159" s="30"/>
      <c r="J159" s="44"/>
      <c r="K159" s="49"/>
      <c r="L159" s="49"/>
      <c r="M159" s="49"/>
      <c r="N159" s="49"/>
      <c r="O159" s="9"/>
    </row>
    <row r="160" spans="1:15" ht="15.75" x14ac:dyDescent="0.25">
      <c r="A160" s="43"/>
      <c r="B160" s="43" t="s">
        <v>228</v>
      </c>
      <c r="C160" s="17">
        <v>585.29</v>
      </c>
      <c r="D160" s="26">
        <v>96</v>
      </c>
      <c r="E160" s="26">
        <v>106</v>
      </c>
      <c r="F160" s="26">
        <v>130</v>
      </c>
      <c r="G160" s="44">
        <f t="shared" si="19"/>
        <v>0.16402125442088539</v>
      </c>
      <c r="H160" s="30">
        <f t="shared" si="20"/>
        <v>0.18110680175639426</v>
      </c>
      <c r="I160" s="30">
        <f t="shared" si="21"/>
        <v>0.22211211536161563</v>
      </c>
      <c r="J160" s="44">
        <f t="shared" si="22"/>
        <v>4.615384615384615</v>
      </c>
      <c r="K160" s="49">
        <v>6</v>
      </c>
      <c r="L160" s="49"/>
      <c r="M160" s="49"/>
      <c r="N160" s="49"/>
      <c r="O160" s="9"/>
    </row>
    <row r="161" spans="1:15" ht="15.75" x14ac:dyDescent="0.25">
      <c r="A161" s="43">
        <v>12</v>
      </c>
      <c r="B161" s="43" t="s">
        <v>93</v>
      </c>
      <c r="C161" s="17">
        <v>197.56</v>
      </c>
      <c r="D161" s="26">
        <v>4</v>
      </c>
      <c r="E161" s="26">
        <v>4</v>
      </c>
      <c r="F161" s="26">
        <v>4</v>
      </c>
      <c r="G161" s="44">
        <f t="shared" si="19"/>
        <v>2.024701356549909E-2</v>
      </c>
      <c r="H161" s="30">
        <f t="shared" si="20"/>
        <v>2.024701356549909E-2</v>
      </c>
      <c r="I161" s="30">
        <f t="shared" si="21"/>
        <v>2.024701356549909E-2</v>
      </c>
      <c r="J161" s="44">
        <f t="shared" si="22"/>
        <v>0</v>
      </c>
      <c r="K161" s="49">
        <v>0</v>
      </c>
      <c r="L161" s="49"/>
      <c r="M161" s="49"/>
      <c r="N161" s="49"/>
      <c r="O161" s="9"/>
    </row>
    <row r="162" spans="1:15" ht="15.75" x14ac:dyDescent="0.25">
      <c r="A162" s="43">
        <v>13</v>
      </c>
      <c r="B162" s="43" t="s">
        <v>94</v>
      </c>
      <c r="C162" s="17">
        <v>108.66</v>
      </c>
      <c r="D162" s="26">
        <v>8</v>
      </c>
      <c r="E162" s="26">
        <v>8</v>
      </c>
      <c r="F162" s="26">
        <v>8</v>
      </c>
      <c r="G162" s="44">
        <f t="shared" si="19"/>
        <v>7.3624148720780422E-2</v>
      </c>
      <c r="H162" s="30">
        <f t="shared" si="20"/>
        <v>7.3624148720780422E-2</v>
      </c>
      <c r="I162" s="30">
        <f t="shared" si="21"/>
        <v>7.3624148720780422E-2</v>
      </c>
      <c r="J162" s="44">
        <f t="shared" si="22"/>
        <v>0</v>
      </c>
      <c r="K162" s="49">
        <v>0</v>
      </c>
      <c r="L162" s="49"/>
      <c r="M162" s="49"/>
      <c r="N162" s="49"/>
      <c r="O162" s="9"/>
    </row>
    <row r="163" spans="1:15" ht="15.75" x14ac:dyDescent="0.25">
      <c r="A163" s="43">
        <v>14</v>
      </c>
      <c r="B163" s="43" t="s">
        <v>95</v>
      </c>
      <c r="C163" s="17">
        <v>32.26</v>
      </c>
      <c r="D163" s="26">
        <v>2</v>
      </c>
      <c r="E163" s="26">
        <v>2</v>
      </c>
      <c r="F163" s="26">
        <v>2</v>
      </c>
      <c r="G163" s="44">
        <f t="shared" si="19"/>
        <v>6.1996280223186616E-2</v>
      </c>
      <c r="H163" s="30">
        <f t="shared" si="20"/>
        <v>6.1996280223186616E-2</v>
      </c>
      <c r="I163" s="30">
        <f t="shared" si="21"/>
        <v>6.1996280223186616E-2</v>
      </c>
      <c r="J163" s="44">
        <f t="shared" si="22"/>
        <v>0</v>
      </c>
      <c r="K163" s="49">
        <v>0</v>
      </c>
      <c r="L163" s="49"/>
      <c r="M163" s="49"/>
      <c r="N163" s="49"/>
      <c r="O163" s="9"/>
    </row>
    <row r="164" spans="1:15" ht="18" customHeight="1" x14ac:dyDescent="0.25">
      <c r="A164" s="43">
        <v>15</v>
      </c>
      <c r="B164" s="43" t="s">
        <v>212</v>
      </c>
      <c r="C164" s="17">
        <v>116.86</v>
      </c>
      <c r="D164" s="26">
        <v>12</v>
      </c>
      <c r="E164" s="26">
        <v>10</v>
      </c>
      <c r="F164" s="26">
        <v>12</v>
      </c>
      <c r="G164" s="44">
        <f t="shared" si="19"/>
        <v>0.10268697586856067</v>
      </c>
      <c r="H164" s="30">
        <f t="shared" si="20"/>
        <v>8.5572479890467221E-2</v>
      </c>
      <c r="I164" s="30">
        <f t="shared" si="21"/>
        <v>0.10268697586856067</v>
      </c>
      <c r="J164" s="44">
        <f t="shared" si="22"/>
        <v>0</v>
      </c>
      <c r="K164" s="49">
        <v>0</v>
      </c>
      <c r="L164" s="49"/>
      <c r="M164" s="49"/>
      <c r="N164" s="49"/>
      <c r="O164" s="9"/>
    </row>
    <row r="165" spans="1:15" ht="32.1" customHeight="1" x14ac:dyDescent="0.25">
      <c r="A165" s="151" t="s">
        <v>96</v>
      </c>
      <c r="B165" s="151"/>
      <c r="C165" s="49">
        <f>SUM(C150:C164)</f>
        <v>3272.73</v>
      </c>
      <c r="D165" s="49">
        <f t="shared" ref="D165:F165" si="24">SUM(D150:D164)</f>
        <v>302</v>
      </c>
      <c r="E165" s="49">
        <f t="shared" si="24"/>
        <v>340</v>
      </c>
      <c r="F165" s="49">
        <f t="shared" si="24"/>
        <v>374</v>
      </c>
      <c r="G165" s="44">
        <f t="shared" si="19"/>
        <v>9.2277700879693711E-2</v>
      </c>
      <c r="H165" s="30">
        <f t="shared" si="20"/>
        <v>0.10388880231488697</v>
      </c>
      <c r="I165" s="30">
        <f t="shared" si="21"/>
        <v>0.11427768254637566</v>
      </c>
      <c r="J165" s="44">
        <f t="shared" si="22"/>
        <v>3.4759358288770055</v>
      </c>
      <c r="K165" s="49">
        <f>SUM(K150:K164)</f>
        <v>13</v>
      </c>
      <c r="L165" s="49"/>
      <c r="M165" s="49"/>
      <c r="N165" s="49"/>
      <c r="O165" s="49"/>
    </row>
    <row r="166" spans="1:15" ht="15.75" x14ac:dyDescent="0.25">
      <c r="A166" s="151" t="s">
        <v>161</v>
      </c>
      <c r="B166" s="151"/>
      <c r="C166" s="49"/>
      <c r="D166" s="49"/>
      <c r="E166" s="49"/>
      <c r="F166" s="49"/>
      <c r="G166" s="44"/>
      <c r="H166" s="30"/>
      <c r="I166" s="30"/>
      <c r="J166" s="44"/>
      <c r="K166" s="49"/>
      <c r="L166" s="49"/>
      <c r="M166" s="49"/>
      <c r="N166" s="49"/>
      <c r="O166" s="9"/>
    </row>
    <row r="167" spans="1:15" ht="15.75" x14ac:dyDescent="0.25">
      <c r="A167" s="43">
        <v>1</v>
      </c>
      <c r="B167" s="43" t="s">
        <v>97</v>
      </c>
      <c r="C167" s="17">
        <v>544.51</v>
      </c>
      <c r="D167" s="26">
        <v>65</v>
      </c>
      <c r="E167" s="26">
        <v>65</v>
      </c>
      <c r="F167" s="26">
        <v>120</v>
      </c>
      <c r="G167" s="44">
        <f t="shared" si="19"/>
        <v>0.11937338157242292</v>
      </c>
      <c r="H167" s="30">
        <f t="shared" si="20"/>
        <v>0.11937338157242292</v>
      </c>
      <c r="I167" s="30">
        <f t="shared" si="21"/>
        <v>0.22038162751831922</v>
      </c>
      <c r="J167" s="44">
        <f t="shared" si="22"/>
        <v>5</v>
      </c>
      <c r="K167" s="49">
        <v>6</v>
      </c>
      <c r="L167" s="49"/>
      <c r="M167" s="49"/>
      <c r="N167" s="49"/>
      <c r="O167" s="9"/>
    </row>
    <row r="168" spans="1:15" ht="15.75" x14ac:dyDescent="0.25">
      <c r="A168" s="43">
        <v>2</v>
      </c>
      <c r="B168" s="43" t="s">
        <v>98</v>
      </c>
      <c r="C168" s="17">
        <v>330.44</v>
      </c>
      <c r="D168" s="26">
        <v>40</v>
      </c>
      <c r="E168" s="26">
        <v>40</v>
      </c>
      <c r="F168" s="26">
        <v>30</v>
      </c>
      <c r="G168" s="44">
        <f t="shared" si="19"/>
        <v>0.1210507202517855</v>
      </c>
      <c r="H168" s="30">
        <f t="shared" si="20"/>
        <v>0.1210507202517855</v>
      </c>
      <c r="I168" s="30">
        <f t="shared" si="21"/>
        <v>9.0788040188839125E-2</v>
      </c>
      <c r="J168" s="44">
        <f t="shared" si="22"/>
        <v>3.3333333333333335</v>
      </c>
      <c r="K168" s="49">
        <v>1</v>
      </c>
      <c r="L168" s="49"/>
      <c r="M168" s="49"/>
      <c r="N168" s="49"/>
      <c r="O168" s="9"/>
    </row>
    <row r="169" spans="1:15" ht="15.75" x14ac:dyDescent="0.25">
      <c r="A169" s="43">
        <v>3</v>
      </c>
      <c r="B169" s="43" t="s">
        <v>99</v>
      </c>
      <c r="C169" s="17">
        <v>157.74</v>
      </c>
      <c r="D169" s="26">
        <v>22</v>
      </c>
      <c r="E169" s="26">
        <v>20</v>
      </c>
      <c r="F169" s="26">
        <v>20</v>
      </c>
      <c r="G169" s="44">
        <f t="shared" si="19"/>
        <v>0.1394700139470014</v>
      </c>
      <c r="H169" s="30">
        <f t="shared" si="20"/>
        <v>0.12679092177000126</v>
      </c>
      <c r="I169" s="30">
        <f t="shared" si="21"/>
        <v>0.12679092177000126</v>
      </c>
      <c r="J169" s="44">
        <f t="shared" si="22"/>
        <v>5</v>
      </c>
      <c r="K169" s="49">
        <v>1</v>
      </c>
      <c r="L169" s="49"/>
      <c r="M169" s="49"/>
      <c r="N169" s="49"/>
      <c r="O169" s="9"/>
    </row>
    <row r="170" spans="1:15" ht="15.75" x14ac:dyDescent="0.25">
      <c r="A170" s="43">
        <v>4</v>
      </c>
      <c r="B170" s="43" t="s">
        <v>100</v>
      </c>
      <c r="C170" s="17">
        <v>41.97</v>
      </c>
      <c r="D170" s="26">
        <v>8</v>
      </c>
      <c r="E170" s="26">
        <v>6</v>
      </c>
      <c r="F170" s="26">
        <v>10</v>
      </c>
      <c r="G170" s="44">
        <f t="shared" si="19"/>
        <v>0.19061234214915415</v>
      </c>
      <c r="H170" s="30">
        <f t="shared" si="20"/>
        <v>0.14295925661186562</v>
      </c>
      <c r="I170" s="30">
        <f t="shared" si="21"/>
        <v>0.23826542768644271</v>
      </c>
      <c r="J170" s="44">
        <f t="shared" si="22"/>
        <v>0</v>
      </c>
      <c r="K170" s="49">
        <v>0</v>
      </c>
      <c r="L170" s="49"/>
      <c r="M170" s="49"/>
      <c r="N170" s="49"/>
      <c r="O170" s="9"/>
    </row>
    <row r="171" spans="1:15" ht="15.75" x14ac:dyDescent="0.25">
      <c r="A171" s="43">
        <v>5</v>
      </c>
      <c r="B171" s="43" t="s">
        <v>101</v>
      </c>
      <c r="C171" s="17">
        <v>23.28</v>
      </c>
      <c r="D171" s="26">
        <v>8</v>
      </c>
      <c r="E171" s="26">
        <v>8</v>
      </c>
      <c r="F171" s="26">
        <v>10</v>
      </c>
      <c r="G171" s="44">
        <f t="shared" si="19"/>
        <v>0.3436426116838488</v>
      </c>
      <c r="H171" s="30">
        <f t="shared" si="20"/>
        <v>0.3436426116838488</v>
      </c>
      <c r="I171" s="30">
        <f t="shared" si="21"/>
        <v>0.42955326460481097</v>
      </c>
      <c r="J171" s="44">
        <f t="shared" si="22"/>
        <v>0</v>
      </c>
      <c r="K171" s="49">
        <v>0</v>
      </c>
      <c r="L171" s="49"/>
      <c r="M171" s="49"/>
      <c r="N171" s="49"/>
      <c r="O171" s="9"/>
    </row>
    <row r="172" spans="1:15" ht="15.75" x14ac:dyDescent="0.25">
      <c r="A172" s="43">
        <v>6</v>
      </c>
      <c r="B172" s="43" t="s">
        <v>102</v>
      </c>
      <c r="C172" s="17">
        <v>146.55000000000001</v>
      </c>
      <c r="D172" s="26">
        <v>18</v>
      </c>
      <c r="E172" s="26">
        <v>15</v>
      </c>
      <c r="F172" s="26">
        <v>15</v>
      </c>
      <c r="G172" s="44">
        <f t="shared" si="19"/>
        <v>0.12282497441146366</v>
      </c>
      <c r="H172" s="30">
        <f t="shared" si="20"/>
        <v>0.10235414534288638</v>
      </c>
      <c r="I172" s="30">
        <f t="shared" si="21"/>
        <v>0.10235414534288638</v>
      </c>
      <c r="J172" s="44">
        <f t="shared" si="22"/>
        <v>0</v>
      </c>
      <c r="K172" s="49">
        <v>0</v>
      </c>
      <c r="L172" s="49"/>
      <c r="M172" s="49"/>
      <c r="N172" s="49"/>
      <c r="O172" s="9"/>
    </row>
    <row r="173" spans="1:15" ht="15.75" x14ac:dyDescent="0.25">
      <c r="A173" s="43">
        <v>7</v>
      </c>
      <c r="B173" s="43" t="s">
        <v>103</v>
      </c>
      <c r="C173" s="17">
        <v>6.49</v>
      </c>
      <c r="D173" s="26">
        <v>0</v>
      </c>
      <c r="E173" s="26">
        <v>0</v>
      </c>
      <c r="F173" s="26">
        <v>0</v>
      </c>
      <c r="G173" s="44">
        <f t="shared" si="19"/>
        <v>0</v>
      </c>
      <c r="H173" s="30">
        <f t="shared" si="20"/>
        <v>0</v>
      </c>
      <c r="I173" s="30">
        <f t="shared" si="21"/>
        <v>0</v>
      </c>
      <c r="J173" s="44">
        <v>0</v>
      </c>
      <c r="K173" s="49">
        <v>0</v>
      </c>
      <c r="L173" s="49"/>
      <c r="M173" s="49"/>
      <c r="N173" s="49"/>
      <c r="O173" s="9"/>
    </row>
    <row r="174" spans="1:15" ht="15.75" x14ac:dyDescent="0.25">
      <c r="A174" s="43">
        <v>8</v>
      </c>
      <c r="B174" s="43" t="s">
        <v>104</v>
      </c>
      <c r="C174" s="17">
        <v>8.93</v>
      </c>
      <c r="D174" s="26">
        <v>0</v>
      </c>
      <c r="E174" s="26">
        <v>0</v>
      </c>
      <c r="F174" s="26">
        <v>0</v>
      </c>
      <c r="G174" s="44">
        <f t="shared" si="19"/>
        <v>0</v>
      </c>
      <c r="H174" s="30">
        <f t="shared" si="20"/>
        <v>0</v>
      </c>
      <c r="I174" s="30">
        <f t="shared" si="21"/>
        <v>0</v>
      </c>
      <c r="J174" s="44">
        <v>0</v>
      </c>
      <c r="K174" s="49">
        <v>0</v>
      </c>
      <c r="L174" s="49"/>
      <c r="M174" s="49"/>
      <c r="N174" s="49"/>
      <c r="O174" s="9"/>
    </row>
    <row r="175" spans="1:15" ht="15.75" x14ac:dyDescent="0.25">
      <c r="A175" s="43">
        <v>9</v>
      </c>
      <c r="B175" s="43" t="s">
        <v>212</v>
      </c>
      <c r="C175" s="17">
        <v>16.71</v>
      </c>
      <c r="D175" s="17">
        <v>0</v>
      </c>
      <c r="E175" s="17">
        <v>0</v>
      </c>
      <c r="F175" s="17">
        <v>0</v>
      </c>
      <c r="G175" s="44">
        <f t="shared" si="19"/>
        <v>0</v>
      </c>
      <c r="H175" s="30">
        <f t="shared" si="20"/>
        <v>0</v>
      </c>
      <c r="I175" s="30">
        <f t="shared" si="21"/>
        <v>0</v>
      </c>
      <c r="J175" s="44">
        <v>0</v>
      </c>
      <c r="K175" s="49">
        <v>0</v>
      </c>
      <c r="L175" s="49"/>
      <c r="M175" s="49"/>
      <c r="N175" s="49"/>
      <c r="O175" s="9"/>
    </row>
    <row r="176" spans="1:15" ht="15.75" x14ac:dyDescent="0.25">
      <c r="A176" s="151" t="s">
        <v>105</v>
      </c>
      <c r="B176" s="151"/>
      <c r="C176" s="49">
        <f>SUM(C167:C175)</f>
        <v>1276.6200000000001</v>
      </c>
      <c r="D176" s="49">
        <f t="shared" ref="D176:F176" si="25">SUM(D167:D175)</f>
        <v>161</v>
      </c>
      <c r="E176" s="49">
        <f t="shared" si="25"/>
        <v>154</v>
      </c>
      <c r="F176" s="49">
        <f t="shared" si="25"/>
        <v>205</v>
      </c>
      <c r="G176" s="44">
        <f t="shared" si="19"/>
        <v>0.12611427049552723</v>
      </c>
      <c r="H176" s="30">
        <f t="shared" si="20"/>
        <v>0.1206310413435478</v>
      </c>
      <c r="I176" s="30">
        <f t="shared" si="21"/>
        <v>0.16058028230796947</v>
      </c>
      <c r="J176" s="44">
        <f t="shared" si="22"/>
        <v>3.9024390243902438</v>
      </c>
      <c r="K176" s="49">
        <f>SUM(K167:K175)</f>
        <v>8</v>
      </c>
      <c r="L176" s="49"/>
      <c r="M176" s="49"/>
      <c r="N176" s="49"/>
      <c r="O176" s="49"/>
    </row>
    <row r="177" spans="1:17" ht="15.75" x14ac:dyDescent="0.25">
      <c r="A177" s="152" t="s">
        <v>155</v>
      </c>
      <c r="B177" s="153"/>
      <c r="C177" s="49"/>
      <c r="D177" s="49"/>
      <c r="E177" s="49"/>
      <c r="F177" s="49"/>
      <c r="G177" s="44"/>
      <c r="H177" s="30"/>
      <c r="I177" s="30"/>
      <c r="J177" s="44"/>
      <c r="K177" s="49"/>
      <c r="L177" s="49"/>
      <c r="M177" s="49"/>
      <c r="N177" s="49"/>
      <c r="O177" s="9"/>
    </row>
    <row r="178" spans="1:17" ht="15.75" x14ac:dyDescent="0.25">
      <c r="A178" s="49">
        <v>1</v>
      </c>
      <c r="B178" s="48" t="s">
        <v>156</v>
      </c>
      <c r="C178" s="17">
        <v>446.08</v>
      </c>
      <c r="D178" s="26">
        <v>75</v>
      </c>
      <c r="E178" s="26">
        <v>70</v>
      </c>
      <c r="F178" s="26">
        <v>75</v>
      </c>
      <c r="G178" s="44">
        <f t="shared" si="19"/>
        <v>0.16813127690100432</v>
      </c>
      <c r="H178" s="30">
        <f t="shared" si="20"/>
        <v>0.15692252510760402</v>
      </c>
      <c r="I178" s="30">
        <f t="shared" si="21"/>
        <v>0.16813127690100432</v>
      </c>
      <c r="J178" s="44">
        <f t="shared" si="22"/>
        <v>4</v>
      </c>
      <c r="K178" s="49">
        <v>3</v>
      </c>
      <c r="L178" s="49"/>
      <c r="M178" s="49"/>
      <c r="N178" s="49"/>
      <c r="O178" s="9"/>
    </row>
    <row r="179" spans="1:17" ht="15.75" x14ac:dyDescent="0.25">
      <c r="A179" s="49">
        <v>2</v>
      </c>
      <c r="B179" s="48" t="s">
        <v>157</v>
      </c>
      <c r="C179" s="17">
        <v>1688.35</v>
      </c>
      <c r="D179" s="26">
        <v>155</v>
      </c>
      <c r="E179" s="26">
        <v>125</v>
      </c>
      <c r="F179" s="26">
        <v>125</v>
      </c>
      <c r="G179" s="44">
        <f t="shared" si="19"/>
        <v>9.18056090265644E-2</v>
      </c>
      <c r="H179" s="30">
        <f t="shared" si="20"/>
        <v>7.4036781473035815E-2</v>
      </c>
      <c r="I179" s="30">
        <f t="shared" si="21"/>
        <v>7.4036781473035815E-2</v>
      </c>
      <c r="J179" s="44">
        <f t="shared" si="22"/>
        <v>4.8</v>
      </c>
      <c r="K179" s="49">
        <v>6</v>
      </c>
      <c r="L179" s="49"/>
      <c r="M179" s="49"/>
      <c r="N179" s="49"/>
      <c r="O179" s="9"/>
    </row>
    <row r="180" spans="1:17" s="2" customFormat="1" ht="15.75" x14ac:dyDescent="0.25">
      <c r="A180" s="49">
        <v>3</v>
      </c>
      <c r="B180" s="48" t="s">
        <v>158</v>
      </c>
      <c r="C180" s="17">
        <v>369.64</v>
      </c>
      <c r="D180" s="26">
        <v>35</v>
      </c>
      <c r="E180" s="26">
        <v>35</v>
      </c>
      <c r="F180" s="26">
        <v>35</v>
      </c>
      <c r="G180" s="44">
        <f t="shared" si="19"/>
        <v>9.468672221621037E-2</v>
      </c>
      <c r="H180" s="30">
        <f t="shared" si="20"/>
        <v>9.468672221621037E-2</v>
      </c>
      <c r="I180" s="30">
        <f t="shared" si="21"/>
        <v>9.468672221621037E-2</v>
      </c>
      <c r="J180" s="44">
        <f t="shared" si="22"/>
        <v>2.8571428571428572</v>
      </c>
      <c r="K180" s="49">
        <v>1</v>
      </c>
      <c r="L180" s="49"/>
      <c r="M180" s="49"/>
      <c r="N180" s="49"/>
      <c r="O180" s="9"/>
      <c r="P180"/>
      <c r="Q180"/>
    </row>
    <row r="181" spans="1:17" s="2" customFormat="1" ht="15.75" x14ac:dyDescent="0.25">
      <c r="A181" s="49">
        <v>4</v>
      </c>
      <c r="B181" s="43" t="s">
        <v>212</v>
      </c>
      <c r="C181" s="17">
        <v>6.27</v>
      </c>
      <c r="D181" s="26">
        <v>2</v>
      </c>
      <c r="E181" s="26">
        <v>2</v>
      </c>
      <c r="F181" s="26">
        <v>2</v>
      </c>
      <c r="G181" s="44">
        <f t="shared" si="19"/>
        <v>0.31897926634768742</v>
      </c>
      <c r="H181" s="30">
        <f t="shared" si="20"/>
        <v>0.31897926634768742</v>
      </c>
      <c r="I181" s="30">
        <f t="shared" si="21"/>
        <v>0.31897926634768742</v>
      </c>
      <c r="J181" s="44">
        <f t="shared" si="22"/>
        <v>0</v>
      </c>
      <c r="K181" s="49">
        <v>0</v>
      </c>
      <c r="L181" s="49"/>
      <c r="M181" s="49"/>
      <c r="N181" s="49"/>
      <c r="O181" s="9"/>
      <c r="P181"/>
      <c r="Q181"/>
    </row>
    <row r="182" spans="1:17" s="2" customFormat="1" ht="15.75" x14ac:dyDescent="0.25">
      <c r="A182" s="49">
        <v>5</v>
      </c>
      <c r="B182" s="46" t="s">
        <v>195</v>
      </c>
      <c r="C182" s="17">
        <v>297.27999999999997</v>
      </c>
      <c r="D182" s="26">
        <v>33</v>
      </c>
      <c r="E182" s="26">
        <v>30</v>
      </c>
      <c r="F182" s="26">
        <v>25</v>
      </c>
      <c r="G182" s="44">
        <f t="shared" si="19"/>
        <v>0.11100645855758881</v>
      </c>
      <c r="H182" s="30">
        <f t="shared" si="20"/>
        <v>0.10091496232508074</v>
      </c>
      <c r="I182" s="30">
        <f t="shared" si="21"/>
        <v>8.4095801937567286E-2</v>
      </c>
      <c r="J182" s="44">
        <f t="shared" si="22"/>
        <v>0</v>
      </c>
      <c r="K182" s="49">
        <v>0</v>
      </c>
      <c r="L182" s="49"/>
      <c r="M182" s="49"/>
      <c r="N182" s="49"/>
      <c r="O182" s="9"/>
      <c r="P182"/>
      <c r="Q182"/>
    </row>
    <row r="183" spans="1:17" ht="15.75" x14ac:dyDescent="0.25">
      <c r="A183" s="154" t="s">
        <v>159</v>
      </c>
      <c r="B183" s="155"/>
      <c r="C183" s="49">
        <f>SUM(C178:C182)</f>
        <v>2807.62</v>
      </c>
      <c r="D183" s="49">
        <f t="shared" ref="D183:E183" si="26">SUM(D178:D182)</f>
        <v>300</v>
      </c>
      <c r="E183" s="49">
        <f t="shared" si="26"/>
        <v>262</v>
      </c>
      <c r="F183" s="49">
        <f>SUM(F178:F182)</f>
        <v>262</v>
      </c>
      <c r="G183" s="44">
        <f t="shared" si="19"/>
        <v>0.10685206687514692</v>
      </c>
      <c r="H183" s="30">
        <f t="shared" si="20"/>
        <v>9.3317471737628319E-2</v>
      </c>
      <c r="I183" s="30">
        <f t="shared" si="21"/>
        <v>9.3317471737628319E-2</v>
      </c>
      <c r="J183" s="44">
        <f t="shared" si="22"/>
        <v>3.8167938931297711</v>
      </c>
      <c r="K183" s="49">
        <f>SUM(K178:K182)</f>
        <v>10</v>
      </c>
      <c r="L183" s="49"/>
      <c r="M183" s="49"/>
      <c r="N183" s="49"/>
      <c r="O183" s="49"/>
    </row>
    <row r="184" spans="1:17" ht="15.75" x14ac:dyDescent="0.25">
      <c r="A184" s="151" t="s">
        <v>106</v>
      </c>
      <c r="B184" s="151"/>
      <c r="C184" s="49"/>
      <c r="D184" s="49"/>
      <c r="E184" s="49"/>
      <c r="F184" s="49"/>
      <c r="G184" s="44"/>
      <c r="H184" s="30"/>
      <c r="I184" s="30"/>
      <c r="J184" s="44"/>
      <c r="K184" s="49"/>
      <c r="L184" s="49"/>
      <c r="M184" s="49"/>
      <c r="N184" s="49"/>
      <c r="O184" s="9"/>
    </row>
    <row r="185" spans="1:17" ht="15.75" x14ac:dyDescent="0.25">
      <c r="A185" s="43">
        <v>1</v>
      </c>
      <c r="B185" s="43" t="s">
        <v>107</v>
      </c>
      <c r="C185" s="17">
        <v>565.37</v>
      </c>
      <c r="D185" s="26">
        <v>20</v>
      </c>
      <c r="E185" s="26">
        <v>20</v>
      </c>
      <c r="F185" s="26">
        <v>25</v>
      </c>
      <c r="G185" s="44">
        <f t="shared" si="19"/>
        <v>3.5375064117303713E-2</v>
      </c>
      <c r="H185" s="30">
        <f t="shared" si="20"/>
        <v>3.5375064117303713E-2</v>
      </c>
      <c r="I185" s="30">
        <f t="shared" si="21"/>
        <v>4.421883014662964E-2</v>
      </c>
      <c r="J185" s="44">
        <f t="shared" si="22"/>
        <v>4</v>
      </c>
      <c r="K185" s="49">
        <v>1</v>
      </c>
      <c r="L185" s="49"/>
      <c r="M185" s="49"/>
      <c r="N185" s="49"/>
      <c r="O185" s="9"/>
    </row>
    <row r="186" spans="1:17" ht="15.75" x14ac:dyDescent="0.25">
      <c r="A186" s="43">
        <v>2</v>
      </c>
      <c r="B186" s="43" t="s">
        <v>108</v>
      </c>
      <c r="C186" s="17">
        <v>2783.67</v>
      </c>
      <c r="D186" s="26">
        <v>85</v>
      </c>
      <c r="E186" s="26">
        <v>75</v>
      </c>
      <c r="F186" s="26">
        <v>75</v>
      </c>
      <c r="G186" s="44">
        <f t="shared" si="19"/>
        <v>3.0535228672938963E-2</v>
      </c>
      <c r="H186" s="30">
        <f t="shared" si="20"/>
        <v>2.6942848829063788E-2</v>
      </c>
      <c r="I186" s="30">
        <f t="shared" si="21"/>
        <v>2.6942848829063788E-2</v>
      </c>
      <c r="J186" s="44">
        <f t="shared" si="22"/>
        <v>4</v>
      </c>
      <c r="K186" s="49">
        <v>3</v>
      </c>
      <c r="L186" s="49"/>
      <c r="M186" s="49"/>
      <c r="N186" s="49"/>
      <c r="O186" s="9"/>
    </row>
    <row r="187" spans="1:17" ht="15.75" x14ac:dyDescent="0.25">
      <c r="A187" s="43">
        <v>3</v>
      </c>
      <c r="B187" s="43" t="s">
        <v>109</v>
      </c>
      <c r="C187" s="17">
        <v>1038.68</v>
      </c>
      <c r="D187" s="26">
        <v>55</v>
      </c>
      <c r="E187" s="26">
        <v>50</v>
      </c>
      <c r="F187" s="26">
        <v>253</v>
      </c>
      <c r="G187" s="44">
        <f t="shared" si="19"/>
        <v>5.2951823468248158E-2</v>
      </c>
      <c r="H187" s="30">
        <f t="shared" si="20"/>
        <v>4.8138021334771054E-2</v>
      </c>
      <c r="I187" s="30">
        <f t="shared" si="21"/>
        <v>0.24357838795394152</v>
      </c>
      <c r="J187" s="44">
        <f t="shared" si="22"/>
        <v>4.7430830039525693</v>
      </c>
      <c r="K187" s="49">
        <v>12</v>
      </c>
      <c r="L187" s="49"/>
      <c r="M187" s="49"/>
      <c r="N187" s="49"/>
      <c r="O187" s="9"/>
    </row>
    <row r="188" spans="1:17" ht="15.75" x14ac:dyDescent="0.25">
      <c r="A188" s="43">
        <v>4</v>
      </c>
      <c r="B188" s="43" t="s">
        <v>110</v>
      </c>
      <c r="C188" s="17">
        <v>53.7</v>
      </c>
      <c r="D188" s="26">
        <v>0</v>
      </c>
      <c r="E188" s="26">
        <v>0</v>
      </c>
      <c r="F188" s="26">
        <v>0</v>
      </c>
      <c r="G188" s="44">
        <f t="shared" si="19"/>
        <v>0</v>
      </c>
      <c r="H188" s="30">
        <f t="shared" si="20"/>
        <v>0</v>
      </c>
      <c r="I188" s="30">
        <f t="shared" si="21"/>
        <v>0</v>
      </c>
      <c r="J188" s="44">
        <v>0</v>
      </c>
      <c r="K188" s="49">
        <v>0</v>
      </c>
      <c r="L188" s="49"/>
      <c r="M188" s="49"/>
      <c r="N188" s="49"/>
      <c r="O188" s="9"/>
    </row>
    <row r="189" spans="1:17" ht="18" customHeight="1" x14ac:dyDescent="0.25">
      <c r="A189" s="43">
        <v>5</v>
      </c>
      <c r="B189" s="43" t="s">
        <v>111</v>
      </c>
      <c r="C189" s="49">
        <v>3174.18</v>
      </c>
      <c r="D189" s="26">
        <v>120</v>
      </c>
      <c r="E189" s="26">
        <v>110</v>
      </c>
      <c r="F189" s="26">
        <v>120</v>
      </c>
      <c r="G189" s="44">
        <f t="shared" si="19"/>
        <v>3.7805039411753588E-2</v>
      </c>
      <c r="H189" s="30">
        <f t="shared" si="20"/>
        <v>3.4654619460774125E-2</v>
      </c>
      <c r="I189" s="30">
        <f t="shared" si="21"/>
        <v>3.7805039411753588E-2</v>
      </c>
      <c r="J189" s="44">
        <f t="shared" si="22"/>
        <v>5</v>
      </c>
      <c r="K189" s="49">
        <v>6</v>
      </c>
      <c r="L189" s="49"/>
      <c r="M189" s="49"/>
      <c r="N189" s="49"/>
      <c r="O189" s="9"/>
    </row>
    <row r="190" spans="1:17" ht="15.75" x14ac:dyDescent="0.25">
      <c r="A190" s="43">
        <v>6</v>
      </c>
      <c r="B190" s="43" t="s">
        <v>112</v>
      </c>
      <c r="C190" s="17">
        <v>174.64</v>
      </c>
      <c r="D190" s="26">
        <v>10</v>
      </c>
      <c r="E190" s="26">
        <v>10</v>
      </c>
      <c r="F190" s="26">
        <v>10</v>
      </c>
      <c r="G190" s="44">
        <f t="shared" si="19"/>
        <v>5.7260650480989467E-2</v>
      </c>
      <c r="H190" s="30">
        <f t="shared" si="20"/>
        <v>5.7260650480989467E-2</v>
      </c>
      <c r="I190" s="30">
        <f t="shared" si="21"/>
        <v>5.7260650480989467E-2</v>
      </c>
      <c r="J190" s="44">
        <f t="shared" si="22"/>
        <v>0</v>
      </c>
      <c r="K190" s="49">
        <v>0</v>
      </c>
      <c r="L190" s="49"/>
      <c r="M190" s="49"/>
      <c r="N190" s="49"/>
      <c r="O190" s="9"/>
    </row>
    <row r="191" spans="1:17" ht="15.75" x14ac:dyDescent="0.25">
      <c r="A191" s="43">
        <v>7</v>
      </c>
      <c r="B191" s="43" t="s">
        <v>113</v>
      </c>
      <c r="C191" s="17">
        <v>22.56</v>
      </c>
      <c r="D191" s="26">
        <v>4</v>
      </c>
      <c r="E191" s="26">
        <v>4</v>
      </c>
      <c r="F191" s="26">
        <v>5</v>
      </c>
      <c r="G191" s="44">
        <f t="shared" si="19"/>
        <v>0.1773049645390071</v>
      </c>
      <c r="H191" s="30">
        <f t="shared" si="20"/>
        <v>0.1773049645390071</v>
      </c>
      <c r="I191" s="30">
        <f t="shared" si="21"/>
        <v>0.22163120567375888</v>
      </c>
      <c r="J191" s="44">
        <f t="shared" si="22"/>
        <v>0</v>
      </c>
      <c r="K191" s="49">
        <v>0</v>
      </c>
      <c r="L191" s="49"/>
      <c r="M191" s="49"/>
      <c r="N191" s="49"/>
      <c r="O191" s="9"/>
    </row>
    <row r="192" spans="1:17" ht="15.75" x14ac:dyDescent="0.25">
      <c r="A192" s="43">
        <v>8</v>
      </c>
      <c r="B192" s="43" t="s">
        <v>114</v>
      </c>
      <c r="C192" s="17">
        <v>127.71</v>
      </c>
      <c r="D192" s="26">
        <v>5</v>
      </c>
      <c r="E192" s="26">
        <v>5</v>
      </c>
      <c r="F192" s="26">
        <v>5</v>
      </c>
      <c r="G192" s="44">
        <f t="shared" si="19"/>
        <v>3.9151201941899617E-2</v>
      </c>
      <c r="H192" s="30">
        <f t="shared" si="20"/>
        <v>3.9151201941899617E-2</v>
      </c>
      <c r="I192" s="30">
        <f t="shared" si="21"/>
        <v>3.9151201941899617E-2</v>
      </c>
      <c r="J192" s="44">
        <f t="shared" si="22"/>
        <v>0</v>
      </c>
      <c r="K192" s="49">
        <v>0</v>
      </c>
      <c r="L192" s="49"/>
      <c r="M192" s="49"/>
      <c r="N192" s="49"/>
      <c r="O192" s="9"/>
    </row>
    <row r="193" spans="1:15" ht="15.75" x14ac:dyDescent="0.25">
      <c r="A193" s="43">
        <v>10</v>
      </c>
      <c r="B193" s="43" t="s">
        <v>115</v>
      </c>
      <c r="C193" s="17">
        <v>196.58</v>
      </c>
      <c r="D193" s="26">
        <v>6</v>
      </c>
      <c r="E193" s="26">
        <v>6</v>
      </c>
      <c r="F193" s="26">
        <v>10</v>
      </c>
      <c r="G193" s="44">
        <f t="shared" si="19"/>
        <v>3.0521924916064706E-2</v>
      </c>
      <c r="H193" s="30">
        <f t="shared" si="20"/>
        <v>3.0521924916064706E-2</v>
      </c>
      <c r="I193" s="30">
        <f t="shared" si="21"/>
        <v>5.0869874860107842E-2</v>
      </c>
      <c r="J193" s="44">
        <f t="shared" si="22"/>
        <v>0</v>
      </c>
      <c r="K193" s="49">
        <v>0</v>
      </c>
      <c r="L193" s="49"/>
      <c r="M193" s="49"/>
      <c r="N193" s="49"/>
      <c r="O193" s="9"/>
    </row>
    <row r="194" spans="1:15" ht="15.75" x14ac:dyDescent="0.25">
      <c r="A194" s="43">
        <v>11</v>
      </c>
      <c r="B194" s="43" t="s">
        <v>212</v>
      </c>
      <c r="C194" s="17">
        <v>901.21</v>
      </c>
      <c r="D194" s="26">
        <v>52</v>
      </c>
      <c r="E194" s="26">
        <v>45</v>
      </c>
      <c r="F194" s="26">
        <v>48</v>
      </c>
      <c r="G194" s="44">
        <f t="shared" si="19"/>
        <v>5.7700203060329996E-2</v>
      </c>
      <c r="H194" s="30">
        <f t="shared" si="20"/>
        <v>4.9932868032977883E-2</v>
      </c>
      <c r="I194" s="30">
        <f t="shared" si="21"/>
        <v>5.3261725901843075E-2</v>
      </c>
      <c r="J194" s="44">
        <f t="shared" si="22"/>
        <v>4.166666666666667</v>
      </c>
      <c r="K194" s="49">
        <v>2</v>
      </c>
      <c r="L194" s="49"/>
      <c r="M194" s="49"/>
      <c r="N194" s="49"/>
      <c r="O194" s="9"/>
    </row>
    <row r="195" spans="1:15" ht="15.75" x14ac:dyDescent="0.25">
      <c r="A195" s="43">
        <v>12</v>
      </c>
      <c r="B195" s="43" t="s">
        <v>196</v>
      </c>
      <c r="C195" s="17">
        <v>115.6</v>
      </c>
      <c r="D195" s="26">
        <v>12</v>
      </c>
      <c r="E195" s="26">
        <v>10</v>
      </c>
      <c r="F195" s="26">
        <v>10</v>
      </c>
      <c r="G195" s="44">
        <f t="shared" si="19"/>
        <v>0.10380622837370243</v>
      </c>
      <c r="H195" s="30">
        <f t="shared" si="20"/>
        <v>8.6505190311418692E-2</v>
      </c>
      <c r="I195" s="30">
        <f t="shared" si="21"/>
        <v>8.6505190311418692E-2</v>
      </c>
      <c r="J195" s="44">
        <f t="shared" si="22"/>
        <v>0</v>
      </c>
      <c r="K195" s="49">
        <v>0</v>
      </c>
      <c r="L195" s="49"/>
      <c r="M195" s="49"/>
      <c r="N195" s="49"/>
      <c r="O195" s="9"/>
    </row>
    <row r="196" spans="1:15" ht="32.450000000000003" customHeight="1" x14ac:dyDescent="0.25">
      <c r="A196" s="151" t="s">
        <v>116</v>
      </c>
      <c r="B196" s="151"/>
      <c r="C196" s="49">
        <f>SUM(C185:C195)</f>
        <v>9153.9000000000015</v>
      </c>
      <c r="D196" s="49">
        <f t="shared" ref="D196:F196" si="27">SUM(D185:D195)</f>
        <v>369</v>
      </c>
      <c r="E196" s="49">
        <f t="shared" si="27"/>
        <v>335</v>
      </c>
      <c r="F196" s="49">
        <f t="shared" si="27"/>
        <v>561</v>
      </c>
      <c r="G196" s="44">
        <f t="shared" si="19"/>
        <v>4.0310687248058197E-2</v>
      </c>
      <c r="H196" s="30">
        <f t="shared" si="20"/>
        <v>3.6596423382383461E-2</v>
      </c>
      <c r="I196" s="30">
        <f t="shared" si="21"/>
        <v>6.1285353783633194E-2</v>
      </c>
      <c r="J196" s="44">
        <f t="shared" si="22"/>
        <v>4.2780748663101607</v>
      </c>
      <c r="K196" s="49">
        <f t="shared" ref="K196" si="28">SUM(K185:K195)</f>
        <v>24</v>
      </c>
      <c r="L196" s="49"/>
      <c r="M196" s="49"/>
      <c r="N196" s="49"/>
      <c r="O196" s="49"/>
    </row>
    <row r="197" spans="1:15" ht="15.75" x14ac:dyDescent="0.25">
      <c r="A197" s="151" t="s">
        <v>117</v>
      </c>
      <c r="B197" s="151"/>
      <c r="C197" s="49"/>
      <c r="D197" s="49"/>
      <c r="E197" s="49"/>
      <c r="F197" s="49"/>
      <c r="G197" s="44"/>
      <c r="H197" s="30"/>
      <c r="I197" s="30"/>
      <c r="J197" s="44"/>
      <c r="K197" s="49"/>
      <c r="L197" s="49"/>
      <c r="M197" s="49"/>
      <c r="N197" s="49"/>
      <c r="O197" s="9"/>
    </row>
    <row r="198" spans="1:15" ht="15.75" x14ac:dyDescent="0.25">
      <c r="A198" s="43">
        <v>1</v>
      </c>
      <c r="B198" s="43" t="s">
        <v>118</v>
      </c>
      <c r="C198" s="17">
        <v>1168.4000000000001</v>
      </c>
      <c r="D198" s="26">
        <v>180</v>
      </c>
      <c r="E198" s="26">
        <v>155</v>
      </c>
      <c r="F198" s="26">
        <v>190</v>
      </c>
      <c r="G198" s="44">
        <f t="shared" si="19"/>
        <v>0.15405682985279012</v>
      </c>
      <c r="H198" s="30">
        <f t="shared" si="20"/>
        <v>0.13266004792879149</v>
      </c>
      <c r="I198" s="30">
        <f t="shared" si="21"/>
        <v>0.16261554262238959</v>
      </c>
      <c r="J198" s="44">
        <f t="shared" si="22"/>
        <v>4.7368421052631575</v>
      </c>
      <c r="K198" s="49">
        <v>9</v>
      </c>
      <c r="L198" s="49"/>
      <c r="M198" s="49"/>
      <c r="N198" s="49"/>
      <c r="O198" s="9"/>
    </row>
    <row r="199" spans="1:15" ht="15.75" x14ac:dyDescent="0.25">
      <c r="A199" s="43">
        <v>2</v>
      </c>
      <c r="B199" s="43" t="s">
        <v>197</v>
      </c>
      <c r="C199" s="17"/>
      <c r="D199" s="49"/>
      <c r="E199" s="49"/>
      <c r="F199" s="26"/>
      <c r="G199" s="44"/>
      <c r="H199" s="30"/>
      <c r="I199" s="30"/>
      <c r="J199" s="44"/>
      <c r="K199" s="49"/>
      <c r="L199" s="49"/>
      <c r="M199" s="49"/>
      <c r="N199" s="49"/>
      <c r="O199" s="9"/>
    </row>
    <row r="200" spans="1:15" ht="15.75" x14ac:dyDescent="0.25">
      <c r="A200" s="43"/>
      <c r="B200" s="43" t="s">
        <v>198</v>
      </c>
      <c r="C200" s="17">
        <v>36.26</v>
      </c>
      <c r="D200" s="26">
        <v>5</v>
      </c>
      <c r="E200" s="26">
        <v>5</v>
      </c>
      <c r="F200" s="26">
        <v>5</v>
      </c>
      <c r="G200" s="44">
        <f t="shared" si="19"/>
        <v>0.13789299503585217</v>
      </c>
      <c r="H200" s="30">
        <f t="shared" si="20"/>
        <v>0.13789299503585217</v>
      </c>
      <c r="I200" s="30">
        <f t="shared" si="21"/>
        <v>0.13789299503585217</v>
      </c>
      <c r="J200" s="44">
        <f t="shared" si="22"/>
        <v>0</v>
      </c>
      <c r="K200" s="49">
        <v>0</v>
      </c>
      <c r="L200" s="49"/>
      <c r="M200" s="49"/>
      <c r="N200" s="49"/>
      <c r="O200" s="9"/>
    </row>
    <row r="201" spans="1:15" ht="15.75" x14ac:dyDescent="0.25">
      <c r="A201" s="43"/>
      <c r="B201" s="43" t="s">
        <v>199</v>
      </c>
      <c r="C201" s="17">
        <v>39.700000000000003</v>
      </c>
      <c r="D201" s="26">
        <v>5</v>
      </c>
      <c r="E201" s="26">
        <v>5</v>
      </c>
      <c r="F201" s="26">
        <v>5</v>
      </c>
      <c r="G201" s="44">
        <f t="shared" si="19"/>
        <v>0.12594458438287154</v>
      </c>
      <c r="H201" s="30">
        <f t="shared" si="20"/>
        <v>0.12594458438287154</v>
      </c>
      <c r="I201" s="30">
        <f t="shared" si="21"/>
        <v>0.12594458438287154</v>
      </c>
      <c r="J201" s="44">
        <f t="shared" si="22"/>
        <v>0</v>
      </c>
      <c r="K201" s="49">
        <v>0</v>
      </c>
      <c r="L201" s="49"/>
      <c r="M201" s="49"/>
      <c r="N201" s="49"/>
      <c r="O201" s="9"/>
    </row>
    <row r="202" spans="1:15" ht="15.75" x14ac:dyDescent="0.25">
      <c r="A202" s="43"/>
      <c r="B202" s="43" t="s">
        <v>200</v>
      </c>
      <c r="C202" s="17">
        <v>33.53</v>
      </c>
      <c r="D202" s="26">
        <v>5</v>
      </c>
      <c r="E202" s="26">
        <v>5</v>
      </c>
      <c r="F202" s="26">
        <v>5</v>
      </c>
      <c r="G202" s="44">
        <f t="shared" si="19"/>
        <v>0.14912019087384432</v>
      </c>
      <c r="H202" s="30">
        <f t="shared" si="20"/>
        <v>0.14912019087384432</v>
      </c>
      <c r="I202" s="30">
        <f t="shared" si="21"/>
        <v>0.14912019087384432</v>
      </c>
      <c r="J202" s="44">
        <f t="shared" si="22"/>
        <v>0</v>
      </c>
      <c r="K202" s="49">
        <v>0</v>
      </c>
      <c r="L202" s="49"/>
      <c r="M202" s="49"/>
      <c r="N202" s="49"/>
      <c r="O202" s="9"/>
    </row>
    <row r="203" spans="1:15" ht="15.75" x14ac:dyDescent="0.25">
      <c r="A203" s="43"/>
      <c r="B203" s="43" t="s">
        <v>201</v>
      </c>
      <c r="C203" s="17">
        <v>46.23</v>
      </c>
      <c r="D203" s="26">
        <v>5</v>
      </c>
      <c r="E203" s="26">
        <v>5</v>
      </c>
      <c r="F203" s="26">
        <v>5</v>
      </c>
      <c r="G203" s="44">
        <f t="shared" si="19"/>
        <v>0.10815487778498811</v>
      </c>
      <c r="H203" s="30">
        <f t="shared" si="20"/>
        <v>0.10815487778498811</v>
      </c>
      <c r="I203" s="30">
        <f t="shared" si="21"/>
        <v>0.10815487778498811</v>
      </c>
      <c r="J203" s="44">
        <f t="shared" si="22"/>
        <v>0</v>
      </c>
      <c r="K203" s="49">
        <v>0</v>
      </c>
      <c r="L203" s="49"/>
      <c r="M203" s="49"/>
      <c r="N203" s="49"/>
      <c r="O203" s="9"/>
    </row>
    <row r="204" spans="1:15" ht="15.75" x14ac:dyDescent="0.25">
      <c r="A204" s="43">
        <v>3</v>
      </c>
      <c r="B204" s="43" t="s">
        <v>119</v>
      </c>
      <c r="C204" s="17">
        <v>373.99</v>
      </c>
      <c r="D204" s="26">
        <v>71</v>
      </c>
      <c r="E204" s="26">
        <v>24</v>
      </c>
      <c r="F204" s="26">
        <v>25</v>
      </c>
      <c r="G204" s="44">
        <f t="shared" si="19"/>
        <v>0.18984464825262706</v>
      </c>
      <c r="H204" s="30">
        <f t="shared" si="20"/>
        <v>6.4172838845958452E-2</v>
      </c>
      <c r="I204" s="30">
        <f t="shared" si="21"/>
        <v>6.6846707131206717E-2</v>
      </c>
      <c r="J204" s="44">
        <f t="shared" si="22"/>
        <v>4</v>
      </c>
      <c r="K204" s="49">
        <v>1</v>
      </c>
      <c r="L204" s="49"/>
      <c r="M204" s="49"/>
      <c r="N204" s="49"/>
      <c r="O204" s="9"/>
    </row>
    <row r="205" spans="1:15" ht="15.75" x14ac:dyDescent="0.25">
      <c r="A205" s="43">
        <v>4</v>
      </c>
      <c r="B205" s="43" t="s">
        <v>202</v>
      </c>
      <c r="C205" s="17"/>
      <c r="D205" s="26"/>
      <c r="E205" s="26"/>
      <c r="F205" s="26"/>
      <c r="G205" s="44"/>
      <c r="H205" s="30"/>
      <c r="I205" s="30"/>
      <c r="J205" s="44"/>
      <c r="K205" s="49"/>
      <c r="L205" s="49"/>
      <c r="M205" s="49"/>
      <c r="N205" s="49"/>
      <c r="O205" s="9"/>
    </row>
    <row r="206" spans="1:15" ht="15.75" x14ac:dyDescent="0.25">
      <c r="A206" s="43"/>
      <c r="B206" s="43" t="s">
        <v>203</v>
      </c>
      <c r="C206" s="17">
        <v>385.8</v>
      </c>
      <c r="D206" s="26">
        <v>712</v>
      </c>
      <c r="E206" s="26">
        <v>665</v>
      </c>
      <c r="F206" s="26">
        <v>665</v>
      </c>
      <c r="G206" s="44">
        <f t="shared" ref="G206:G239" si="29">D206/C206</f>
        <v>1.8455158113011922</v>
      </c>
      <c r="H206" s="30">
        <f t="shared" ref="H206:H239" si="30">E206/C206</f>
        <v>1.7236910316226024</v>
      </c>
      <c r="I206" s="30">
        <f t="shared" ref="I206:I239" si="31">F206/C206</f>
        <v>1.7236910316226024</v>
      </c>
      <c r="J206" s="44">
        <f t="shared" ref="J206:J239" si="32">K206*100/F206</f>
        <v>4.9624060150375939</v>
      </c>
      <c r="K206" s="49">
        <v>33</v>
      </c>
      <c r="L206" s="49"/>
      <c r="M206" s="49"/>
      <c r="N206" s="49"/>
      <c r="O206" s="9"/>
    </row>
    <row r="207" spans="1:15" ht="15.75" x14ac:dyDescent="0.25">
      <c r="A207" s="43">
        <v>5</v>
      </c>
      <c r="B207" s="43" t="s">
        <v>120</v>
      </c>
      <c r="C207" s="17">
        <v>119.27</v>
      </c>
      <c r="D207" s="26">
        <v>0</v>
      </c>
      <c r="E207" s="26">
        <v>0</v>
      </c>
      <c r="F207" s="26">
        <v>0</v>
      </c>
      <c r="G207" s="44">
        <f t="shared" si="29"/>
        <v>0</v>
      </c>
      <c r="H207" s="30">
        <f t="shared" si="30"/>
        <v>0</v>
      </c>
      <c r="I207" s="30">
        <f t="shared" si="31"/>
        <v>0</v>
      </c>
      <c r="J207" s="44">
        <v>0</v>
      </c>
      <c r="K207" s="49">
        <v>0</v>
      </c>
      <c r="L207" s="49"/>
      <c r="M207" s="49"/>
      <c r="N207" s="49"/>
      <c r="O207" s="9"/>
    </row>
    <row r="208" spans="1:15" ht="15.75" x14ac:dyDescent="0.25">
      <c r="A208" s="43">
        <v>6</v>
      </c>
      <c r="B208" s="43" t="s">
        <v>204</v>
      </c>
      <c r="C208" s="17"/>
      <c r="D208" s="26"/>
      <c r="E208" s="26"/>
      <c r="F208" s="26"/>
      <c r="G208" s="44"/>
      <c r="H208" s="30"/>
      <c r="I208" s="30"/>
      <c r="J208" s="44"/>
      <c r="K208" s="49"/>
      <c r="L208" s="49"/>
      <c r="M208" s="49"/>
      <c r="N208" s="49"/>
      <c r="O208" s="9"/>
    </row>
    <row r="209" spans="1:15" ht="15.75" x14ac:dyDescent="0.25">
      <c r="A209" s="43"/>
      <c r="B209" s="43" t="s">
        <v>205</v>
      </c>
      <c r="C209" s="17">
        <v>105.37</v>
      </c>
      <c r="D209" s="26">
        <v>18</v>
      </c>
      <c r="E209" s="26">
        <v>23</v>
      </c>
      <c r="F209" s="26">
        <v>23</v>
      </c>
      <c r="G209" s="44">
        <f t="shared" si="29"/>
        <v>0.17082661098984531</v>
      </c>
      <c r="H209" s="30">
        <f t="shared" si="30"/>
        <v>0.21827844737591343</v>
      </c>
      <c r="I209" s="30">
        <f t="shared" si="31"/>
        <v>0.21827844737591343</v>
      </c>
      <c r="J209" s="44">
        <f t="shared" si="32"/>
        <v>4.3478260869565215</v>
      </c>
      <c r="K209" s="49">
        <v>1</v>
      </c>
      <c r="L209" s="49"/>
      <c r="M209" s="49"/>
      <c r="N209" s="49"/>
      <c r="O209" s="9"/>
    </row>
    <row r="210" spans="1:15" ht="15.75" x14ac:dyDescent="0.25">
      <c r="A210" s="43"/>
      <c r="B210" s="43" t="s">
        <v>206</v>
      </c>
      <c r="C210" s="17">
        <v>180.53</v>
      </c>
      <c r="D210" s="26">
        <v>24</v>
      </c>
      <c r="E210" s="26">
        <v>19</v>
      </c>
      <c r="F210" s="26">
        <v>19</v>
      </c>
      <c r="G210" s="44">
        <f t="shared" si="29"/>
        <v>0.13294189331413062</v>
      </c>
      <c r="H210" s="30">
        <f t="shared" si="30"/>
        <v>0.1052456655403534</v>
      </c>
      <c r="I210" s="30">
        <f t="shared" si="31"/>
        <v>0.1052456655403534</v>
      </c>
      <c r="J210" s="44">
        <f t="shared" si="32"/>
        <v>0</v>
      </c>
      <c r="K210" s="49">
        <v>0</v>
      </c>
      <c r="L210" s="49"/>
      <c r="M210" s="49"/>
      <c r="N210" s="49"/>
      <c r="O210" s="9"/>
    </row>
    <row r="211" spans="1:15" ht="15.75" x14ac:dyDescent="0.25">
      <c r="A211" s="43"/>
      <c r="B211" s="43" t="s">
        <v>207</v>
      </c>
      <c r="C211" s="17">
        <v>22.28</v>
      </c>
      <c r="D211" s="26">
        <v>4</v>
      </c>
      <c r="E211" s="26">
        <v>4</v>
      </c>
      <c r="F211" s="26">
        <v>4</v>
      </c>
      <c r="G211" s="44">
        <f t="shared" si="29"/>
        <v>0.17953321364452424</v>
      </c>
      <c r="H211" s="30">
        <f t="shared" si="30"/>
        <v>0.17953321364452424</v>
      </c>
      <c r="I211" s="30">
        <f t="shared" si="31"/>
        <v>0.17953321364452424</v>
      </c>
      <c r="J211" s="44">
        <f t="shared" si="32"/>
        <v>0</v>
      </c>
      <c r="K211" s="49">
        <v>0</v>
      </c>
      <c r="L211" s="49"/>
      <c r="M211" s="49"/>
      <c r="N211" s="49"/>
      <c r="O211" s="9"/>
    </row>
    <row r="212" spans="1:15" ht="15.75" x14ac:dyDescent="0.25">
      <c r="A212" s="43">
        <v>7</v>
      </c>
      <c r="B212" s="43" t="s">
        <v>121</v>
      </c>
      <c r="C212" s="17">
        <v>526.46</v>
      </c>
      <c r="D212" s="26">
        <v>290</v>
      </c>
      <c r="E212" s="26">
        <v>239</v>
      </c>
      <c r="F212" s="26">
        <v>239</v>
      </c>
      <c r="G212" s="44">
        <f t="shared" si="29"/>
        <v>0.55084906735554451</v>
      </c>
      <c r="H212" s="30">
        <f t="shared" si="30"/>
        <v>0.45397561068267289</v>
      </c>
      <c r="I212" s="30">
        <f t="shared" si="31"/>
        <v>0.45397561068267289</v>
      </c>
      <c r="J212" s="44">
        <f t="shared" si="32"/>
        <v>4.6025104602510458</v>
      </c>
      <c r="K212" s="49">
        <v>11</v>
      </c>
      <c r="L212" s="49"/>
      <c r="M212" s="49"/>
      <c r="N212" s="49"/>
      <c r="O212" s="9"/>
    </row>
    <row r="213" spans="1:15" ht="15.75" x14ac:dyDescent="0.25">
      <c r="A213" s="43">
        <v>8</v>
      </c>
      <c r="B213" s="43" t="s">
        <v>160</v>
      </c>
      <c r="C213" s="17">
        <v>86.8</v>
      </c>
      <c r="D213" s="26">
        <v>0</v>
      </c>
      <c r="E213" s="26">
        <v>20</v>
      </c>
      <c r="F213" s="26">
        <v>18</v>
      </c>
      <c r="G213" s="44">
        <f t="shared" si="29"/>
        <v>0</v>
      </c>
      <c r="H213" s="30">
        <f t="shared" si="30"/>
        <v>0.2304147465437788</v>
      </c>
      <c r="I213" s="30">
        <f t="shared" si="31"/>
        <v>0.20737327188940094</v>
      </c>
      <c r="J213" s="44">
        <f t="shared" si="32"/>
        <v>0</v>
      </c>
      <c r="K213" s="49">
        <v>0</v>
      </c>
      <c r="L213" s="49"/>
      <c r="M213" s="49"/>
      <c r="N213" s="49"/>
      <c r="O213" s="9"/>
    </row>
    <row r="214" spans="1:15" ht="15.75" x14ac:dyDescent="0.25">
      <c r="A214" s="43">
        <v>9</v>
      </c>
      <c r="B214" s="43" t="s">
        <v>122</v>
      </c>
      <c r="C214" s="17">
        <v>57.62</v>
      </c>
      <c r="D214" s="26">
        <v>0</v>
      </c>
      <c r="E214" s="26">
        <v>18</v>
      </c>
      <c r="F214" s="26">
        <v>20</v>
      </c>
      <c r="G214" s="44">
        <f t="shared" si="29"/>
        <v>0</v>
      </c>
      <c r="H214" s="30">
        <f t="shared" si="30"/>
        <v>0.31239153071850051</v>
      </c>
      <c r="I214" s="30">
        <f t="shared" si="31"/>
        <v>0.34710170079833391</v>
      </c>
      <c r="J214" s="44">
        <f t="shared" si="32"/>
        <v>5</v>
      </c>
      <c r="K214" s="49">
        <v>1</v>
      </c>
      <c r="L214" s="49"/>
      <c r="M214" s="49"/>
      <c r="N214" s="49"/>
      <c r="O214" s="9"/>
    </row>
    <row r="215" spans="1:15" ht="15.75" x14ac:dyDescent="0.25">
      <c r="A215" s="43">
        <v>10</v>
      </c>
      <c r="B215" s="43" t="s">
        <v>208</v>
      </c>
      <c r="C215" s="17"/>
      <c r="D215" s="26"/>
      <c r="E215" s="26"/>
      <c r="F215" s="26"/>
      <c r="G215" s="44"/>
      <c r="H215" s="30"/>
      <c r="I215" s="30"/>
      <c r="J215" s="44"/>
      <c r="K215" s="49"/>
      <c r="L215" s="49"/>
      <c r="M215" s="49"/>
      <c r="N215" s="49"/>
      <c r="O215" s="9"/>
    </row>
    <row r="216" spans="1:15" ht="15.75" x14ac:dyDescent="0.25">
      <c r="A216" s="43">
        <v>10</v>
      </c>
      <c r="B216" s="43" t="s">
        <v>209</v>
      </c>
      <c r="C216" s="17">
        <v>71.709999999999994</v>
      </c>
      <c r="D216" s="26">
        <v>8</v>
      </c>
      <c r="E216" s="26">
        <v>7</v>
      </c>
      <c r="F216" s="26">
        <v>8</v>
      </c>
      <c r="G216" s="44">
        <f t="shared" si="29"/>
        <v>0.11156045181982988</v>
      </c>
      <c r="H216" s="30">
        <f t="shared" si="30"/>
        <v>9.7615395342351141E-2</v>
      </c>
      <c r="I216" s="30">
        <f t="shared" si="31"/>
        <v>0.11156045181982988</v>
      </c>
      <c r="J216" s="44">
        <f t="shared" si="32"/>
        <v>0</v>
      </c>
      <c r="K216" s="49">
        <v>0</v>
      </c>
      <c r="L216" s="49"/>
      <c r="M216" s="49"/>
      <c r="N216" s="49"/>
      <c r="O216" s="9"/>
    </row>
    <row r="217" spans="1:15" ht="15.75" x14ac:dyDescent="0.25">
      <c r="A217" s="43">
        <v>11</v>
      </c>
      <c r="B217" s="43" t="s">
        <v>212</v>
      </c>
      <c r="C217" s="17">
        <v>417.24</v>
      </c>
      <c r="D217" s="26">
        <v>15</v>
      </c>
      <c r="E217" s="26">
        <v>8</v>
      </c>
      <c r="F217" s="26">
        <v>10</v>
      </c>
      <c r="G217" s="44">
        <f t="shared" si="29"/>
        <v>3.5950532067874602E-2</v>
      </c>
      <c r="H217" s="30">
        <f t="shared" si="30"/>
        <v>1.9173617102866455E-2</v>
      </c>
      <c r="I217" s="30">
        <f t="shared" si="31"/>
        <v>2.3967021378583069E-2</v>
      </c>
      <c r="J217" s="44">
        <f t="shared" si="32"/>
        <v>0</v>
      </c>
      <c r="K217" s="49">
        <v>0</v>
      </c>
      <c r="L217" s="49"/>
      <c r="M217" s="49"/>
      <c r="N217" s="49"/>
      <c r="O217" s="9"/>
    </row>
    <row r="218" spans="1:15" ht="15.75" x14ac:dyDescent="0.25">
      <c r="A218" s="43">
        <v>12</v>
      </c>
      <c r="B218" s="43" t="s">
        <v>210</v>
      </c>
      <c r="C218" s="17">
        <v>80.58</v>
      </c>
      <c r="D218" s="26">
        <v>19</v>
      </c>
      <c r="E218" s="26">
        <v>20</v>
      </c>
      <c r="F218" s="26">
        <v>18</v>
      </c>
      <c r="G218" s="44">
        <f t="shared" si="29"/>
        <v>0.23579051873914122</v>
      </c>
      <c r="H218" s="30">
        <f t="shared" si="30"/>
        <v>0.24820054604120129</v>
      </c>
      <c r="I218" s="30">
        <f t="shared" si="31"/>
        <v>0.22338049143708116</v>
      </c>
      <c r="J218" s="44">
        <f t="shared" si="32"/>
        <v>0</v>
      </c>
      <c r="K218" s="49">
        <v>0</v>
      </c>
      <c r="L218" s="49"/>
      <c r="M218" s="49"/>
      <c r="N218" s="49"/>
      <c r="O218" s="9"/>
    </row>
    <row r="219" spans="1:15" ht="15.6" customHeight="1" x14ac:dyDescent="0.25">
      <c r="A219" s="152" t="s">
        <v>123</v>
      </c>
      <c r="B219" s="153"/>
      <c r="C219" s="49">
        <f>SUM(C198:C218)</f>
        <v>3751.7700000000004</v>
      </c>
      <c r="D219" s="49">
        <f t="shared" ref="D219:F219" si="33">SUM(D198:D218)</f>
        <v>1361</v>
      </c>
      <c r="E219" s="49">
        <f t="shared" si="33"/>
        <v>1222</v>
      </c>
      <c r="F219" s="49">
        <f t="shared" si="33"/>
        <v>1259</v>
      </c>
      <c r="G219" s="44">
        <f t="shared" si="29"/>
        <v>0.36276210961759381</v>
      </c>
      <c r="H219" s="30">
        <f t="shared" si="30"/>
        <v>0.3257129301636294</v>
      </c>
      <c r="I219" s="30">
        <f t="shared" si="31"/>
        <v>0.33557494196072785</v>
      </c>
      <c r="J219" s="44">
        <f t="shared" si="32"/>
        <v>4.4479745830023827</v>
      </c>
      <c r="K219" s="49">
        <f>SUM(K198:K218)</f>
        <v>56</v>
      </c>
      <c r="L219" s="49"/>
      <c r="M219" s="49"/>
      <c r="N219" s="49"/>
      <c r="O219" s="49"/>
    </row>
    <row r="220" spans="1:15" ht="15.6" customHeight="1" x14ac:dyDescent="0.25">
      <c r="A220" s="152" t="s">
        <v>124</v>
      </c>
      <c r="B220" s="153"/>
      <c r="C220" s="49"/>
      <c r="D220" s="49"/>
      <c r="E220" s="49"/>
      <c r="F220" s="49"/>
      <c r="G220" s="44"/>
      <c r="H220" s="30"/>
      <c r="I220" s="30"/>
      <c r="J220" s="44"/>
      <c r="K220" s="49"/>
      <c r="L220" s="49"/>
      <c r="M220" s="49"/>
      <c r="N220" s="49"/>
      <c r="O220" s="9"/>
    </row>
    <row r="221" spans="1:15" ht="15.75" x14ac:dyDescent="0.25">
      <c r="A221" s="43">
        <v>1</v>
      </c>
      <c r="B221" s="43" t="s">
        <v>125</v>
      </c>
      <c r="C221" s="17">
        <v>62.75</v>
      </c>
      <c r="D221" s="26">
        <v>0</v>
      </c>
      <c r="E221" s="26">
        <v>0</v>
      </c>
      <c r="F221" s="26">
        <v>0</v>
      </c>
      <c r="G221" s="44">
        <f t="shared" si="29"/>
        <v>0</v>
      </c>
      <c r="H221" s="30">
        <f t="shared" si="30"/>
        <v>0</v>
      </c>
      <c r="I221" s="30">
        <f t="shared" si="31"/>
        <v>0</v>
      </c>
      <c r="J221" s="44">
        <v>0</v>
      </c>
      <c r="K221" s="49">
        <v>0</v>
      </c>
      <c r="L221" s="49"/>
      <c r="M221" s="49"/>
      <c r="N221" s="49"/>
      <c r="O221" s="9"/>
    </row>
    <row r="222" spans="1:15" ht="15.75" x14ac:dyDescent="0.25">
      <c r="A222" s="43">
        <v>2</v>
      </c>
      <c r="B222" s="43" t="s">
        <v>126</v>
      </c>
      <c r="C222" s="17">
        <v>26.11</v>
      </c>
      <c r="D222" s="26">
        <v>0</v>
      </c>
      <c r="E222" s="26">
        <v>0</v>
      </c>
      <c r="F222" s="26">
        <v>0</v>
      </c>
      <c r="G222" s="44">
        <f t="shared" si="29"/>
        <v>0</v>
      </c>
      <c r="H222" s="30">
        <f t="shared" si="30"/>
        <v>0</v>
      </c>
      <c r="I222" s="30">
        <f t="shared" si="31"/>
        <v>0</v>
      </c>
      <c r="J222" s="44">
        <v>0</v>
      </c>
      <c r="K222" s="49">
        <v>0</v>
      </c>
      <c r="L222" s="49"/>
      <c r="M222" s="49"/>
      <c r="N222" s="49"/>
      <c r="O222" s="9"/>
    </row>
    <row r="223" spans="1:15" ht="15.75" x14ac:dyDescent="0.25">
      <c r="A223" s="43">
        <v>3</v>
      </c>
      <c r="B223" s="43" t="s">
        <v>127</v>
      </c>
      <c r="C223" s="17">
        <v>110.93</v>
      </c>
      <c r="D223" s="26">
        <v>39</v>
      </c>
      <c r="E223" s="26">
        <v>25</v>
      </c>
      <c r="F223" s="26">
        <v>42</v>
      </c>
      <c r="G223" s="44">
        <f t="shared" si="29"/>
        <v>0.35157306409447397</v>
      </c>
      <c r="H223" s="30">
        <f t="shared" si="30"/>
        <v>0.22536734877850895</v>
      </c>
      <c r="I223" s="30">
        <f t="shared" si="31"/>
        <v>0.37861714594789503</v>
      </c>
      <c r="J223" s="44">
        <f t="shared" si="32"/>
        <v>4.7619047619047619</v>
      </c>
      <c r="K223" s="49">
        <v>2</v>
      </c>
      <c r="L223" s="49"/>
      <c r="M223" s="49"/>
      <c r="N223" s="49"/>
      <c r="O223" s="9"/>
    </row>
    <row r="224" spans="1:15" ht="15.75" x14ac:dyDescent="0.25">
      <c r="A224" s="43">
        <v>4</v>
      </c>
      <c r="B224" s="43" t="s">
        <v>128</v>
      </c>
      <c r="C224" s="17">
        <v>12.3</v>
      </c>
      <c r="D224" s="26">
        <v>0</v>
      </c>
      <c r="E224" s="26">
        <v>0</v>
      </c>
      <c r="F224" s="26">
        <v>0</v>
      </c>
      <c r="G224" s="44">
        <f t="shared" si="29"/>
        <v>0</v>
      </c>
      <c r="H224" s="30">
        <f t="shared" si="30"/>
        <v>0</v>
      </c>
      <c r="I224" s="30">
        <f t="shared" si="31"/>
        <v>0</v>
      </c>
      <c r="J224" s="44">
        <v>0</v>
      </c>
      <c r="K224" s="49">
        <v>0</v>
      </c>
      <c r="L224" s="49"/>
      <c r="M224" s="49"/>
      <c r="N224" s="49"/>
      <c r="O224" s="9"/>
    </row>
    <row r="225" spans="1:15" ht="15.75" x14ac:dyDescent="0.25">
      <c r="A225" s="43">
        <v>5</v>
      </c>
      <c r="B225" s="43" t="s">
        <v>243</v>
      </c>
      <c r="C225" s="17"/>
      <c r="D225" s="26"/>
      <c r="E225" s="26"/>
      <c r="F225" s="26"/>
      <c r="G225" s="44"/>
      <c r="H225" s="30"/>
      <c r="I225" s="30"/>
      <c r="J225" s="44"/>
      <c r="K225" s="49"/>
      <c r="L225" s="49"/>
      <c r="M225" s="49"/>
      <c r="N225" s="49"/>
      <c r="O225" s="9"/>
    </row>
    <row r="226" spans="1:15" ht="15.75" x14ac:dyDescent="0.25">
      <c r="A226" s="43"/>
      <c r="B226" s="43" t="s">
        <v>229</v>
      </c>
      <c r="C226" s="17">
        <v>225.75</v>
      </c>
      <c r="D226" s="26">
        <v>5</v>
      </c>
      <c r="E226" s="26">
        <v>5</v>
      </c>
      <c r="F226" s="26">
        <v>5</v>
      </c>
      <c r="G226" s="44">
        <f t="shared" si="29"/>
        <v>2.2148394241417499E-2</v>
      </c>
      <c r="H226" s="30">
        <f t="shared" si="30"/>
        <v>2.2148394241417499E-2</v>
      </c>
      <c r="I226" s="30">
        <f t="shared" si="31"/>
        <v>2.2148394241417499E-2</v>
      </c>
      <c r="J226" s="44">
        <f t="shared" si="32"/>
        <v>0</v>
      </c>
      <c r="K226" s="49">
        <v>0</v>
      </c>
      <c r="L226" s="49"/>
      <c r="M226" s="49"/>
      <c r="N226" s="49"/>
      <c r="O226" s="9"/>
    </row>
    <row r="227" spans="1:15" ht="15.75" x14ac:dyDescent="0.25">
      <c r="A227" s="43">
        <v>6</v>
      </c>
      <c r="B227" s="43" t="s">
        <v>129</v>
      </c>
      <c r="C227" s="17">
        <v>233.26</v>
      </c>
      <c r="D227" s="26">
        <v>30</v>
      </c>
      <c r="E227" s="26">
        <v>30</v>
      </c>
      <c r="F227" s="26">
        <v>30</v>
      </c>
      <c r="G227" s="44">
        <f t="shared" si="29"/>
        <v>0.12861184943839493</v>
      </c>
      <c r="H227" s="30">
        <f t="shared" si="30"/>
        <v>0.12861184943839493</v>
      </c>
      <c r="I227" s="30">
        <f t="shared" si="31"/>
        <v>0.12861184943839493</v>
      </c>
      <c r="J227" s="44">
        <f t="shared" si="32"/>
        <v>3.3333333333333335</v>
      </c>
      <c r="K227" s="49">
        <v>1</v>
      </c>
      <c r="L227" s="49"/>
      <c r="M227" s="49"/>
      <c r="N227" s="49"/>
      <c r="O227" s="9"/>
    </row>
    <row r="228" spans="1:15" ht="15.75" x14ac:dyDescent="0.25">
      <c r="A228" s="43">
        <v>7</v>
      </c>
      <c r="B228" s="43" t="s">
        <v>244</v>
      </c>
      <c r="C228" s="17"/>
      <c r="D228" s="26"/>
      <c r="E228" s="26"/>
      <c r="F228" s="26"/>
      <c r="G228" s="44"/>
      <c r="H228" s="30"/>
      <c r="I228" s="30"/>
      <c r="J228" s="44"/>
      <c r="K228" s="49"/>
      <c r="L228" s="49"/>
      <c r="M228" s="49"/>
      <c r="N228" s="49"/>
      <c r="O228" s="9"/>
    </row>
    <row r="229" spans="1:15" ht="15.75" x14ac:dyDescent="0.25">
      <c r="A229" s="43"/>
      <c r="B229" s="43" t="s">
        <v>230</v>
      </c>
      <c r="C229" s="17">
        <v>65.569999999999993</v>
      </c>
      <c r="D229" s="26">
        <v>11</v>
      </c>
      <c r="E229" s="26">
        <v>11</v>
      </c>
      <c r="F229" s="26">
        <v>15</v>
      </c>
      <c r="G229" s="44">
        <f t="shared" si="29"/>
        <v>0.16775964617965536</v>
      </c>
      <c r="H229" s="30">
        <f t="shared" si="30"/>
        <v>0.16775964617965536</v>
      </c>
      <c r="I229" s="30">
        <f t="shared" si="31"/>
        <v>0.22876315388134821</v>
      </c>
      <c r="J229" s="44">
        <f t="shared" si="32"/>
        <v>0</v>
      </c>
      <c r="K229" s="49">
        <v>0</v>
      </c>
      <c r="L229" s="49"/>
      <c r="M229" s="49"/>
      <c r="N229" s="49"/>
      <c r="O229" s="9"/>
    </row>
    <row r="230" spans="1:15" ht="15.75" x14ac:dyDescent="0.25">
      <c r="A230" s="43"/>
      <c r="B230" s="43" t="s">
        <v>231</v>
      </c>
      <c r="C230" s="17">
        <v>212.69</v>
      </c>
      <c r="D230" s="26">
        <v>35</v>
      </c>
      <c r="E230" s="26">
        <v>36</v>
      </c>
      <c r="F230" s="26">
        <v>35</v>
      </c>
      <c r="G230" s="44">
        <f t="shared" si="29"/>
        <v>0.16455874747284782</v>
      </c>
      <c r="H230" s="30">
        <f t="shared" si="30"/>
        <v>0.16926042597207203</v>
      </c>
      <c r="I230" s="30">
        <f t="shared" si="31"/>
        <v>0.16455874747284782</v>
      </c>
      <c r="J230" s="44">
        <f t="shared" si="32"/>
        <v>2.8571428571428572</v>
      </c>
      <c r="K230" s="49">
        <v>1</v>
      </c>
      <c r="L230" s="49"/>
      <c r="M230" s="49"/>
      <c r="N230" s="49"/>
      <c r="O230" s="9"/>
    </row>
    <row r="231" spans="1:15" ht="15.75" x14ac:dyDescent="0.25">
      <c r="A231" s="43"/>
      <c r="B231" s="43" t="s">
        <v>232</v>
      </c>
      <c r="C231" s="17">
        <v>1019.38</v>
      </c>
      <c r="D231" s="26">
        <v>169</v>
      </c>
      <c r="E231" s="26">
        <v>136</v>
      </c>
      <c r="F231" s="26">
        <v>205</v>
      </c>
      <c r="G231" s="44">
        <f t="shared" si="29"/>
        <v>0.16578704702858602</v>
      </c>
      <c r="H231" s="30">
        <f t="shared" si="30"/>
        <v>0.13341442837803372</v>
      </c>
      <c r="I231" s="30">
        <f t="shared" si="31"/>
        <v>0.2011026310110067</v>
      </c>
      <c r="J231" s="44">
        <f t="shared" si="32"/>
        <v>4.8780487804878048</v>
      </c>
      <c r="K231" s="49">
        <v>10</v>
      </c>
      <c r="L231" s="49"/>
      <c r="M231" s="49"/>
      <c r="N231" s="49"/>
      <c r="O231" s="9"/>
    </row>
    <row r="232" spans="1:15" ht="15.75" x14ac:dyDescent="0.25">
      <c r="A232" s="43">
        <v>8</v>
      </c>
      <c r="B232" s="43" t="s">
        <v>130</v>
      </c>
      <c r="C232" s="17">
        <v>31.65</v>
      </c>
      <c r="D232" s="26">
        <v>4</v>
      </c>
      <c r="E232" s="26">
        <v>4</v>
      </c>
      <c r="F232" s="26">
        <v>8</v>
      </c>
      <c r="G232" s="44">
        <f t="shared" si="29"/>
        <v>0.12638230647709323</v>
      </c>
      <c r="H232" s="30">
        <f t="shared" si="30"/>
        <v>0.12638230647709323</v>
      </c>
      <c r="I232" s="30">
        <f t="shared" si="31"/>
        <v>0.25276461295418645</v>
      </c>
      <c r="J232" s="44">
        <f t="shared" si="32"/>
        <v>0</v>
      </c>
      <c r="K232" s="49">
        <v>0</v>
      </c>
      <c r="L232" s="49"/>
      <c r="M232" s="49"/>
      <c r="N232" s="49"/>
      <c r="O232" s="9"/>
    </row>
    <row r="233" spans="1:15" ht="15.75" x14ac:dyDescent="0.25">
      <c r="A233" s="43">
        <v>9</v>
      </c>
      <c r="B233" s="43" t="s">
        <v>131</v>
      </c>
      <c r="C233" s="17">
        <v>17.29</v>
      </c>
      <c r="D233" s="26">
        <v>0</v>
      </c>
      <c r="E233" s="26">
        <v>0</v>
      </c>
      <c r="F233" s="26">
        <v>0</v>
      </c>
      <c r="G233" s="44">
        <f t="shared" si="29"/>
        <v>0</v>
      </c>
      <c r="H233" s="30">
        <f t="shared" si="30"/>
        <v>0</v>
      </c>
      <c r="I233" s="30">
        <f t="shared" si="31"/>
        <v>0</v>
      </c>
      <c r="J233" s="44">
        <v>0</v>
      </c>
      <c r="K233" s="49">
        <v>0</v>
      </c>
      <c r="L233" s="49"/>
      <c r="M233" s="49"/>
      <c r="N233" s="49"/>
      <c r="O233" s="9"/>
    </row>
    <row r="234" spans="1:15" ht="15.75" x14ac:dyDescent="0.25">
      <c r="A234" s="43">
        <v>10</v>
      </c>
      <c r="B234" s="43" t="s">
        <v>132</v>
      </c>
      <c r="C234" s="17">
        <v>601.54</v>
      </c>
      <c r="D234" s="26">
        <v>81</v>
      </c>
      <c r="E234" s="26">
        <v>92</v>
      </c>
      <c r="F234" s="26">
        <v>95</v>
      </c>
      <c r="G234" s="44">
        <f t="shared" si="29"/>
        <v>0.13465438707317884</v>
      </c>
      <c r="H234" s="30">
        <f t="shared" si="30"/>
        <v>0.15294078531768462</v>
      </c>
      <c r="I234" s="30">
        <f t="shared" si="31"/>
        <v>0.15792798483891346</v>
      </c>
      <c r="J234" s="44">
        <f t="shared" si="32"/>
        <v>4.2105263157894735</v>
      </c>
      <c r="K234" s="49">
        <v>4</v>
      </c>
      <c r="L234" s="49"/>
      <c r="M234" s="49"/>
      <c r="N234" s="49"/>
      <c r="O234" s="9"/>
    </row>
    <row r="235" spans="1:15" ht="15.75" x14ac:dyDescent="0.25">
      <c r="A235" s="43">
        <v>11</v>
      </c>
      <c r="B235" s="43" t="s">
        <v>133</v>
      </c>
      <c r="C235" s="17">
        <v>38.04</v>
      </c>
      <c r="D235" s="26">
        <v>0</v>
      </c>
      <c r="E235" s="26">
        <v>0</v>
      </c>
      <c r="F235" s="26">
        <v>0</v>
      </c>
      <c r="G235" s="44">
        <f t="shared" si="29"/>
        <v>0</v>
      </c>
      <c r="H235" s="30">
        <f t="shared" si="30"/>
        <v>0</v>
      </c>
      <c r="I235" s="30">
        <f t="shared" si="31"/>
        <v>0</v>
      </c>
      <c r="J235" s="44">
        <v>0</v>
      </c>
      <c r="K235" s="49">
        <v>0</v>
      </c>
      <c r="L235" s="49"/>
      <c r="M235" s="49"/>
      <c r="N235" s="49"/>
      <c r="O235" s="9"/>
    </row>
    <row r="236" spans="1:15" ht="15.75" x14ac:dyDescent="0.25">
      <c r="A236" s="43">
        <v>12</v>
      </c>
      <c r="B236" s="43" t="s">
        <v>212</v>
      </c>
      <c r="C236" s="17">
        <v>156.69999999999999</v>
      </c>
      <c r="D236" s="26">
        <v>0</v>
      </c>
      <c r="E236" s="26">
        <v>0</v>
      </c>
      <c r="F236" s="26">
        <v>8</v>
      </c>
      <c r="G236" s="44">
        <f t="shared" si="29"/>
        <v>0</v>
      </c>
      <c r="H236" s="30">
        <f t="shared" si="30"/>
        <v>0</v>
      </c>
      <c r="I236" s="30">
        <f t="shared" si="31"/>
        <v>5.105296745373325E-2</v>
      </c>
      <c r="J236" s="44">
        <f t="shared" si="32"/>
        <v>0</v>
      </c>
      <c r="K236" s="49">
        <v>0</v>
      </c>
      <c r="L236" s="49"/>
      <c r="M236" s="49"/>
      <c r="N236" s="49"/>
      <c r="O236" s="9"/>
    </row>
    <row r="237" spans="1:15" ht="15.75" x14ac:dyDescent="0.25">
      <c r="A237" s="43">
        <v>13</v>
      </c>
      <c r="B237" s="43" t="s">
        <v>211</v>
      </c>
      <c r="C237" s="17">
        <v>32.07</v>
      </c>
      <c r="D237" s="26">
        <v>13</v>
      </c>
      <c r="E237" s="26">
        <v>15</v>
      </c>
      <c r="F237" s="26">
        <v>10</v>
      </c>
      <c r="G237" s="44">
        <f t="shared" si="29"/>
        <v>0.40536326785157467</v>
      </c>
      <c r="H237" s="30">
        <f t="shared" si="30"/>
        <v>0.46772684752104771</v>
      </c>
      <c r="I237" s="30">
        <f t="shared" si="31"/>
        <v>0.31181789834736512</v>
      </c>
      <c r="J237" s="44">
        <f t="shared" si="32"/>
        <v>0</v>
      </c>
      <c r="K237" s="49">
        <v>0</v>
      </c>
      <c r="L237" s="49"/>
      <c r="M237" s="49"/>
      <c r="N237" s="49"/>
      <c r="O237" s="9"/>
    </row>
    <row r="238" spans="1:15" ht="15.75" x14ac:dyDescent="0.25">
      <c r="A238" s="151" t="s">
        <v>134</v>
      </c>
      <c r="B238" s="151"/>
      <c r="C238" s="49">
        <f>SUM(C221:C237)</f>
        <v>2846.03</v>
      </c>
      <c r="D238" s="49">
        <f>SUM(D221:D237)</f>
        <v>387</v>
      </c>
      <c r="E238" s="49">
        <f t="shared" ref="E238:F238" si="34">SUM(E221:E237)</f>
        <v>354</v>
      </c>
      <c r="F238" s="49">
        <f t="shared" si="34"/>
        <v>453</v>
      </c>
      <c r="G238" s="44">
        <f t="shared" si="29"/>
        <v>0.13597888989223583</v>
      </c>
      <c r="H238" s="30">
        <f t="shared" si="30"/>
        <v>0.12438379075413822</v>
      </c>
      <c r="I238" s="30">
        <f t="shared" si="31"/>
        <v>0.15916908816843109</v>
      </c>
      <c r="J238" s="44">
        <f t="shared" si="32"/>
        <v>3.9735099337748343</v>
      </c>
      <c r="K238" s="49">
        <f t="shared" ref="K238" si="35">SUM(K221:K237)</f>
        <v>18</v>
      </c>
      <c r="L238" s="49"/>
      <c r="M238" s="49"/>
      <c r="N238" s="49"/>
      <c r="O238" s="49"/>
    </row>
    <row r="239" spans="1:15" ht="15.75" x14ac:dyDescent="0.25">
      <c r="A239" s="151" t="s">
        <v>135</v>
      </c>
      <c r="B239" s="151"/>
      <c r="C239" s="49">
        <f>C16+C28+C33+C46+C65+C70+C75+C104+C117+C130+C148+C165+C176+C183+C196+C219+C238</f>
        <v>75189.8</v>
      </c>
      <c r="D239" s="49">
        <f>D16+D28+D33+D46+D65+D70+D75+D104+D117+D130+D148+D165+D176+D183+D196+D219+D238</f>
        <v>5921</v>
      </c>
      <c r="E239" s="49">
        <f>E16+E28+E33+E46+E65+E70+E75+E104+E117+E130+E148+E165+E176+E183+E196+E219+E238</f>
        <v>5485</v>
      </c>
      <c r="F239" s="49">
        <f>F16+F28+F33+F46+F65+F70+F75+F104+F117+F130+F148+F165+F176+F183+F196+F219+F238</f>
        <v>6316</v>
      </c>
      <c r="G239" s="44">
        <f t="shared" si="29"/>
        <v>7.8747383288690756E-2</v>
      </c>
      <c r="H239" s="30">
        <f t="shared" si="30"/>
        <v>7.2948724428047423E-2</v>
      </c>
      <c r="I239" s="30">
        <f t="shared" si="31"/>
        <v>8.4000755421613033E-2</v>
      </c>
      <c r="J239" s="44">
        <f t="shared" si="32"/>
        <v>3.9740341988600378</v>
      </c>
      <c r="K239" s="49">
        <f>K16+K28+K33+K46+K65+K70+K75+K104+K117+K130+K148+K165+K176+K183+K196+K219+K238</f>
        <v>251</v>
      </c>
      <c r="L239" s="49"/>
      <c r="M239" s="49"/>
      <c r="N239" s="49"/>
      <c r="O239" s="49"/>
    </row>
    <row r="241" spans="2:16" ht="18.75" x14ac:dyDescent="0.3">
      <c r="B241" s="144" t="s">
        <v>234</v>
      </c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</row>
    <row r="242" spans="2:16" ht="18.75" x14ac:dyDescent="0.3">
      <c r="B242" s="31" t="s">
        <v>235</v>
      </c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</row>
    <row r="265" spans="1:2" ht="15.75" x14ac:dyDescent="0.25">
      <c r="A265" s="1"/>
      <c r="B265" s="1"/>
    </row>
    <row r="266" spans="1:2" ht="15.75" x14ac:dyDescent="0.25">
      <c r="A266" s="1"/>
      <c r="B266" s="1"/>
    </row>
  </sheetData>
  <mergeCells count="61">
    <mergeCell ref="A148:B148"/>
    <mergeCell ref="A165:B165"/>
    <mergeCell ref="A76:B76"/>
    <mergeCell ref="A105:B105"/>
    <mergeCell ref="A118:B118"/>
    <mergeCell ref="A131:B131"/>
    <mergeCell ref="A71:B71"/>
    <mergeCell ref="A75:B75"/>
    <mergeCell ref="A104:B104"/>
    <mergeCell ref="A117:B117"/>
    <mergeCell ref="A130:B130"/>
    <mergeCell ref="A46:B46"/>
    <mergeCell ref="A47:B47"/>
    <mergeCell ref="A65:B65"/>
    <mergeCell ref="A70:B70"/>
    <mergeCell ref="A66:B66"/>
    <mergeCell ref="A17:B17"/>
    <mergeCell ref="A28:B28"/>
    <mergeCell ref="A29:B29"/>
    <mergeCell ref="A33:B33"/>
    <mergeCell ref="A34:B34"/>
    <mergeCell ref="A16:B16"/>
    <mergeCell ref="J7:J10"/>
    <mergeCell ref="K7:K10"/>
    <mergeCell ref="L7:O7"/>
    <mergeCell ref="L8:N8"/>
    <mergeCell ref="O8:O10"/>
    <mergeCell ref="D9:D10"/>
    <mergeCell ref="E9:E10"/>
    <mergeCell ref="F9:F10"/>
    <mergeCell ref="G9:G10"/>
    <mergeCell ref="H9:H10"/>
    <mergeCell ref="I9:I10"/>
    <mergeCell ref="L9:L10"/>
    <mergeCell ref="M9:M10"/>
    <mergeCell ref="N9:N10"/>
    <mergeCell ref="A12:B12"/>
    <mergeCell ref="A1:O1"/>
    <mergeCell ref="A2:O2"/>
    <mergeCell ref="A3:O3"/>
    <mergeCell ref="A4:O4"/>
    <mergeCell ref="A6:A10"/>
    <mergeCell ref="B6:B10"/>
    <mergeCell ref="C6:C10"/>
    <mergeCell ref="D6:F8"/>
    <mergeCell ref="G6:I8"/>
    <mergeCell ref="J6:O6"/>
    <mergeCell ref="A5:O5"/>
    <mergeCell ref="B241:P241"/>
    <mergeCell ref="A238:B238"/>
    <mergeCell ref="A239:B239"/>
    <mergeCell ref="A149:B149"/>
    <mergeCell ref="A166:B166"/>
    <mergeCell ref="A177:B177"/>
    <mergeCell ref="A183:B183"/>
    <mergeCell ref="A184:B184"/>
    <mergeCell ref="A176:B176"/>
    <mergeCell ref="A196:B196"/>
    <mergeCell ref="A197:B197"/>
    <mergeCell ref="A219:B219"/>
    <mergeCell ref="A220:B2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1" manualBreakCount="1">
    <brk id="18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Мед.бур</vt:lpstr>
      <vt:lpstr>мед.гим</vt:lpstr>
      <vt:lpstr>Барсук</vt:lpstr>
      <vt:lpstr>Выдра</vt:lpstr>
      <vt:lpstr>Барсук!Заголовки_для_печати</vt:lpstr>
      <vt:lpstr>Выдра!Заголовки_для_печати</vt:lpstr>
      <vt:lpstr>Мед.бур!Заголовки_для_печати</vt:lpstr>
      <vt:lpstr>мед.гим!Заголовки_для_печати</vt:lpstr>
      <vt:lpstr>Барсук!Область_печати</vt:lpstr>
      <vt:lpstr>Выдра!Область_печати</vt:lpstr>
      <vt:lpstr>Мед.бур!Область_печати</vt:lpstr>
      <vt:lpstr>мед.гим!Область_печати</vt:lpstr>
    </vt:vector>
  </TitlesOfParts>
  <Company>MPR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Мамаев Андрей Леонидович</dc:creator>
  <cp:lastModifiedBy>Шилюк Анастасия Александровна</cp:lastModifiedBy>
  <cp:lastPrinted>2021-01-26T05:16:18Z</cp:lastPrinted>
  <dcterms:created xsi:type="dcterms:W3CDTF">2011-02-28T00:23:16Z</dcterms:created>
  <dcterms:modified xsi:type="dcterms:W3CDTF">2021-01-26T05:16:32Z</dcterms:modified>
</cp:coreProperties>
</file>